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Y:\EXTCLNT\PreStart\2023 PreHsgStartsTables\2023 Edited Housing Starts Other Construction Data\"/>
    </mc:Choice>
  </mc:AlternateContent>
  <xr:revisionPtr revIDLastSave="0" documentId="13_ncr:1_{67A56E14-F1D4-4481-9F55-D78055CBE6D7}" xr6:coauthVersionLast="47" xr6:coauthVersionMax="47" xr10:uidLastSave="{00000000-0000-0000-0000-000000000000}"/>
  <bookViews>
    <workbookView xWindow="-110" yWindow="-110" windowWidth="19420" windowHeight="10420" tabRatio="877" firstSheet="1" activeTab="1" xr2:uid="{00000000-000D-0000-FFFF-FFFF00000000}"/>
  </bookViews>
  <sheets>
    <sheet name="Titles" sheetId="20" state="hidden" r:id="rId1"/>
    <sheet name="Index" sheetId="21" r:id="rId2"/>
    <sheet name="Notes" sheetId="26" r:id="rId3"/>
    <sheet name="Table 1" sheetId="1" r:id="rId4"/>
    <sheet name="Table 2" sheetId="2" r:id="rId5"/>
    <sheet name="Table 3" sheetId="9" r:id="rId6"/>
    <sheet name="Table 4" sheetId="8" r:id="rId7"/>
    <sheet name="Table 5" sheetId="10" r:id="rId8"/>
    <sheet name="Table 6" sheetId="7" r:id="rId9"/>
    <sheet name="Table 7" sheetId="6" r:id="rId10"/>
    <sheet name="Table 8" sheetId="5" r:id="rId11"/>
    <sheet name="Table 9" sheetId="14" r:id="rId12"/>
    <sheet name="Table 10" sheetId="15" r:id="rId13"/>
    <sheet name="Table 11" sheetId="17" r:id="rId14"/>
    <sheet name="Table 12" sheetId="18" r:id="rId15"/>
    <sheet name="Table 13" sheetId="19" r:id="rId16"/>
    <sheet name="Table 14" sheetId="16" r:id="rId17"/>
    <sheet name="Table 15" sheetId="3" r:id="rId18"/>
    <sheet name="Table 16" sheetId="4" r:id="rId19"/>
    <sheet name="Tables 17-18" sheetId="11" r:id="rId20"/>
    <sheet name="Tables 19-20" sheetId="13" r:id="rId21"/>
    <sheet name="Symbols" sheetId="22" r:id="rId22"/>
    <sheet name="Survey Coverage" sheetId="23" r:id="rId23"/>
    <sheet name="Definitions" sheetId="24" r:id="rId24"/>
    <sheet name="Type of Dwelling" sheetId="25" r:id="rId25"/>
  </sheets>
  <definedNames>
    <definedName name="_AMO_UniqueIdentifier" hidden="1">"'85d32fe5-3fd1-4b82-8636-b82e6852f433'"</definedName>
    <definedName name="_xlnm.Print_Area" localSheetId="3">'Table 1'!$A$1:$K$69</definedName>
    <definedName name="_xlnm.Print_Area" localSheetId="12">'Table 10'!$A$1:$I$48</definedName>
    <definedName name="_xlnm.Print_Area" localSheetId="13">'Table 11'!$A$1:$H$49</definedName>
    <definedName name="_xlnm.Print_Area" localSheetId="14">'Table 12'!$A$1:$H$49</definedName>
    <definedName name="_xlnm.Print_Area" localSheetId="15">'Table 13'!$A$1:$H$49</definedName>
    <definedName name="_xlnm.Print_Area" localSheetId="16">'Table 14'!$A$1:$H$49</definedName>
    <definedName name="_xlnm.Print_Area" localSheetId="17">'Table 15'!$A$1:$F$44</definedName>
    <definedName name="_xlnm.Print_Area" localSheetId="18">'Table 16'!$A$1:$I$47</definedName>
    <definedName name="_xlnm.Print_Area" localSheetId="4">'Table 2'!$A$1:$K$67</definedName>
    <definedName name="_xlnm.Print_Area" localSheetId="5">'Table 3'!$A$1:$H$50</definedName>
    <definedName name="_xlnm.Print_Area" localSheetId="6">'Table 4'!$A$1:$J$47</definedName>
    <definedName name="_xlnm.Print_Area" localSheetId="7">'Table 5'!$A$1:$I$61</definedName>
    <definedName name="_xlnm.Print_Area" localSheetId="8">'Table 6'!$A$1:$H$62</definedName>
    <definedName name="_xlnm.Print_Area" localSheetId="9">'Table 7'!$A$1:$G$61</definedName>
    <definedName name="_xlnm.Print_Area" localSheetId="10">'Table 8'!$A$1:$H$49</definedName>
    <definedName name="_xlnm.Print_Area" localSheetId="11">'Table 9'!$A$1:$H$48</definedName>
    <definedName name="_xlnm.Print_Area" localSheetId="19">'Tables 17-18'!$A$1:$L$57</definedName>
    <definedName name="_xlnm.Print_Area" localSheetId="20">'Tables 19-20'!$A$1:$H$41</definedName>
    <definedName name="_xlnm.Print_Area">'Table 1'!$A$1:$L$69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6" i="1" l="1"/>
  <c r="A67" i="1" l="1"/>
  <c r="H58" i="7" l="1"/>
  <c r="H32" i="9" l="1"/>
  <c r="H30" i="9"/>
  <c r="H25" i="9"/>
  <c r="H24" i="9"/>
  <c r="H33" i="9"/>
  <c r="H31" i="9"/>
  <c r="H26" i="9"/>
  <c r="H29" i="9"/>
  <c r="H57" i="7"/>
  <c r="H22" i="9"/>
  <c r="H23" i="9"/>
  <c r="H28" i="9"/>
  <c r="H27" i="9"/>
  <c r="H51" i="2" l="1"/>
  <c r="H31" i="2"/>
  <c r="H36" i="2"/>
  <c r="E28" i="2"/>
  <c r="E29" i="2"/>
  <c r="E31" i="2"/>
  <c r="I63" i="1"/>
  <c r="I64" i="1"/>
  <c r="I65" i="1"/>
  <c r="E29" i="1"/>
  <c r="E28" i="1"/>
  <c r="H44" i="2" l="1"/>
  <c r="H32" i="2"/>
  <c r="H28" i="2"/>
  <c r="H30" i="2"/>
  <c r="E30" i="2"/>
  <c r="E44" i="2"/>
  <c r="E36" i="2"/>
  <c r="E32" i="2"/>
  <c r="E51" i="2"/>
  <c r="H41" i="2"/>
  <c r="H29" i="2"/>
  <c r="I60" i="1"/>
  <c r="I44" i="2"/>
  <c r="I40" i="2"/>
  <c r="I36" i="2"/>
  <c r="H29" i="1"/>
  <c r="I32" i="2"/>
  <c r="I28" i="2"/>
  <c r="H28" i="1"/>
  <c r="I55" i="2"/>
  <c r="I58" i="2"/>
  <c r="I54" i="2"/>
  <c r="I50" i="2"/>
  <c r="I41" i="2"/>
  <c r="I37" i="2"/>
  <c r="I33" i="2"/>
  <c r="I60" i="2"/>
  <c r="I56" i="2"/>
  <c r="I52" i="2"/>
  <c r="I48" i="2"/>
  <c r="I30" i="2"/>
  <c r="J30" i="1"/>
  <c r="I31" i="2"/>
  <c r="I38" i="2"/>
  <c r="I29" i="2"/>
  <c r="J44" i="1"/>
  <c r="J36" i="1"/>
  <c r="J32" i="1"/>
  <c r="J28" i="1"/>
  <c r="I42" i="2"/>
  <c r="I34" i="2"/>
  <c r="J29" i="1"/>
  <c r="J51" i="1"/>
  <c r="I62" i="1"/>
  <c r="I43" i="2"/>
  <c r="I39" i="2"/>
  <c r="I35" i="2"/>
  <c r="I59" i="2"/>
  <c r="I51" i="2"/>
  <c r="J31" i="1"/>
  <c r="I57" i="2"/>
  <c r="I53" i="2"/>
  <c r="I49" i="2"/>
  <c r="J29" i="2"/>
  <c r="J44" i="2"/>
  <c r="J32" i="2"/>
  <c r="J30" i="2"/>
  <c r="J28" i="2"/>
  <c r="K28" i="2" s="1"/>
  <c r="J31" i="2"/>
  <c r="J36" i="2"/>
  <c r="J51" i="2"/>
  <c r="K51" i="2" s="1"/>
  <c r="I61" i="1"/>
  <c r="I29" i="1"/>
  <c r="I28" i="1"/>
  <c r="A8" i="16"/>
  <c r="A8" i="19"/>
  <c r="A8" i="18"/>
  <c r="A8" i="17"/>
  <c r="J7" i="1"/>
  <c r="G7" i="1"/>
  <c r="D7" i="1"/>
  <c r="A18" i="9"/>
  <c r="A35" i="9"/>
  <c r="A32" i="17"/>
  <c r="A32" i="18"/>
  <c r="A32" i="19"/>
  <c r="A32" i="16"/>
  <c r="A6" i="3"/>
  <c r="A31" i="4"/>
  <c r="A15" i="4"/>
  <c r="A17" i="11"/>
  <c r="A47" i="11"/>
  <c r="A34" i="13"/>
  <c r="A14" i="13"/>
  <c r="A10" i="13"/>
  <c r="A30" i="13"/>
  <c r="A42" i="11"/>
  <c r="A11" i="4"/>
  <c r="A19" i="4"/>
  <c r="A20" i="16"/>
  <c r="A20" i="19"/>
  <c r="A20" i="18"/>
  <c r="A20" i="17"/>
  <c r="A13" i="9"/>
  <c r="A22" i="9"/>
  <c r="F7" i="2"/>
  <c r="C7" i="2"/>
  <c r="F7" i="1"/>
  <c r="I7" i="1"/>
  <c r="C7" i="1"/>
  <c r="K44" i="2" l="1"/>
  <c r="K36" i="2"/>
  <c r="K32" i="2"/>
  <c r="K30" i="2"/>
  <c r="K29" i="2"/>
  <c r="K31" i="2"/>
  <c r="K29" i="1"/>
  <c r="K28" i="1"/>
  <c r="A2" i="1" l="1"/>
  <c r="A4" i="1"/>
  <c r="J13" i="1"/>
  <c r="H24" i="1"/>
  <c r="H25" i="1"/>
  <c r="H26" i="1"/>
  <c r="H27" i="1"/>
  <c r="E30" i="1"/>
  <c r="H30" i="1"/>
  <c r="H33" i="2"/>
  <c r="E31" i="1"/>
  <c r="H31" i="1"/>
  <c r="H34" i="2"/>
  <c r="E32" i="1"/>
  <c r="H32" i="1"/>
  <c r="H35" i="2"/>
  <c r="H33" i="1"/>
  <c r="H37" i="2"/>
  <c r="H34" i="1"/>
  <c r="H38" i="2"/>
  <c r="H35" i="1"/>
  <c r="H39" i="2"/>
  <c r="E36" i="1"/>
  <c r="H36" i="1"/>
  <c r="H40" i="2"/>
  <c r="H37" i="1"/>
  <c r="H42" i="2"/>
  <c r="H43" i="2"/>
  <c r="H45" i="2"/>
  <c r="H41" i="1"/>
  <c r="H47" i="2"/>
  <c r="H48" i="2"/>
  <c r="H49" i="2"/>
  <c r="E44" i="1"/>
  <c r="H44" i="1"/>
  <c r="H50" i="2"/>
  <c r="H52" i="2"/>
  <c r="H53" i="2"/>
  <c r="H54" i="2"/>
  <c r="H55" i="2"/>
  <c r="H56" i="2"/>
  <c r="E51" i="1"/>
  <c r="H51" i="1"/>
  <c r="H57" i="2"/>
  <c r="H58" i="2"/>
  <c r="H59" i="2"/>
  <c r="A68" i="1"/>
  <c r="F41" i="8"/>
  <c r="A39" i="13"/>
  <c r="A38" i="13"/>
  <c r="A52" i="11"/>
  <c r="A45" i="4"/>
  <c r="A44" i="3"/>
  <c r="A44" i="16"/>
  <c r="A46" i="16"/>
  <c r="A46" i="19"/>
  <c r="A46" i="18"/>
  <c r="A46" i="17"/>
  <c r="A46" i="15"/>
  <c r="A46" i="14"/>
  <c r="A46" i="5"/>
  <c r="A59" i="6"/>
  <c r="A61" i="7"/>
  <c r="A59" i="10"/>
  <c r="A45" i="8"/>
  <c r="A49" i="9"/>
  <c r="A43" i="3"/>
  <c r="A44" i="19"/>
  <c r="A44" i="18"/>
  <c r="A44" i="17"/>
  <c r="A44" i="15"/>
  <c r="A44" i="14"/>
  <c r="A44" i="5"/>
  <c r="A57" i="6"/>
  <c r="A59" i="7"/>
  <c r="A57" i="10"/>
  <c r="A43" i="8"/>
  <c r="A47" i="9"/>
  <c r="A68" i="2"/>
  <c r="A67" i="2"/>
  <c r="A4" i="2"/>
  <c r="A2" i="2"/>
  <c r="H14" i="9"/>
  <c r="H13" i="9"/>
  <c r="H21" i="8"/>
  <c r="G21" i="8"/>
  <c r="H27" i="2"/>
  <c r="H26" i="2" l="1"/>
  <c r="I15" i="1"/>
  <c r="J26" i="1"/>
  <c r="H40" i="1"/>
  <c r="H39" i="1"/>
  <c r="H38" i="1"/>
  <c r="E59" i="1"/>
  <c r="E58" i="1"/>
  <c r="E57" i="1"/>
  <c r="E56" i="1"/>
  <c r="E55" i="1"/>
  <c r="E54" i="1"/>
  <c r="E53" i="1"/>
  <c r="E52" i="1"/>
  <c r="E50" i="1"/>
  <c r="E49" i="1"/>
  <c r="E48" i="1"/>
  <c r="E47" i="1"/>
  <c r="E45" i="1"/>
  <c r="E43" i="1"/>
  <c r="H65" i="2"/>
  <c r="H65" i="1"/>
  <c r="H63" i="2"/>
  <c r="H63" i="1"/>
  <c r="H59" i="1"/>
  <c r="H49" i="1"/>
  <c r="H47" i="1"/>
  <c r="H43" i="1"/>
  <c r="H42" i="1"/>
  <c r="J41" i="1"/>
  <c r="J40" i="1"/>
  <c r="J39" i="1"/>
  <c r="J38" i="1"/>
  <c r="J37" i="1"/>
  <c r="J35" i="1"/>
  <c r="J34" i="1"/>
  <c r="J33" i="1"/>
  <c r="J27" i="2"/>
  <c r="J27" i="1"/>
  <c r="E24" i="2"/>
  <c r="J24" i="1"/>
  <c r="F32" i="8"/>
  <c r="E65" i="2"/>
  <c r="J65" i="1"/>
  <c r="K65" i="1" s="1"/>
  <c r="E65" i="1"/>
  <c r="E64" i="2"/>
  <c r="J64" i="1"/>
  <c r="K64" i="1" s="1"/>
  <c r="E64" i="1"/>
  <c r="E63" i="2"/>
  <c r="E63" i="1"/>
  <c r="J63" i="1"/>
  <c r="K63" i="1" s="1"/>
  <c r="E62" i="2"/>
  <c r="J62" i="1"/>
  <c r="K62" i="1" s="1"/>
  <c r="E62" i="1"/>
  <c r="E61" i="2"/>
  <c r="J61" i="1"/>
  <c r="K61" i="1" s="1"/>
  <c r="E61" i="1"/>
  <c r="E60" i="2"/>
  <c r="E60" i="1"/>
  <c r="J60" i="1"/>
  <c r="K60" i="1" s="1"/>
  <c r="E59" i="2"/>
  <c r="J59" i="1"/>
  <c r="J58" i="1"/>
  <c r="J57" i="1"/>
  <c r="J56" i="1"/>
  <c r="J55" i="1"/>
  <c r="J54" i="1"/>
  <c r="J53" i="1"/>
  <c r="J52" i="1"/>
  <c r="J50" i="1"/>
  <c r="J49" i="1"/>
  <c r="J48" i="1"/>
  <c r="J47" i="1"/>
  <c r="J45" i="1"/>
  <c r="E43" i="2"/>
  <c r="J43" i="1"/>
  <c r="J42" i="1"/>
  <c r="E37" i="1"/>
  <c r="E35" i="1"/>
  <c r="E34" i="1"/>
  <c r="E33" i="1"/>
  <c r="E27" i="1"/>
  <c r="E26" i="1"/>
  <c r="H64" i="2"/>
  <c r="H64" i="1"/>
  <c r="H62" i="2"/>
  <c r="H62" i="1"/>
  <c r="H61" i="2"/>
  <c r="H61" i="1"/>
  <c r="H60" i="2"/>
  <c r="H60" i="1"/>
  <c r="H58" i="1"/>
  <c r="H57" i="1"/>
  <c r="H56" i="1"/>
  <c r="H55" i="1"/>
  <c r="H54" i="1"/>
  <c r="H53" i="1"/>
  <c r="H52" i="1"/>
  <c r="H50" i="1"/>
  <c r="H48" i="1"/>
  <c r="H45" i="1"/>
  <c r="E42" i="1"/>
  <c r="E41" i="1"/>
  <c r="E40" i="1"/>
  <c r="E39" i="1"/>
  <c r="E38" i="1"/>
  <c r="J25" i="2"/>
  <c r="J25" i="1"/>
  <c r="F46" i="1"/>
  <c r="D46" i="1"/>
  <c r="C46" i="1"/>
  <c r="C66" i="1" s="1"/>
  <c r="L25" i="11"/>
  <c r="L26" i="11"/>
  <c r="L27" i="11"/>
  <c r="L28" i="11"/>
  <c r="I45" i="11"/>
  <c r="G33" i="13"/>
  <c r="H13" i="13"/>
  <c r="I40" i="8"/>
  <c r="H12" i="13"/>
  <c r="G32" i="13"/>
  <c r="I44" i="11"/>
  <c r="I43" i="11"/>
  <c r="G31" i="13"/>
  <c r="L24" i="11"/>
  <c r="L23" i="11"/>
  <c r="L22" i="11"/>
  <c r="H11" i="13"/>
  <c r="J13" i="2"/>
  <c r="L20" i="11"/>
  <c r="L21" i="11"/>
  <c r="H36" i="9"/>
  <c r="I32" i="8"/>
  <c r="E30" i="8"/>
  <c r="E41" i="8"/>
  <c r="G56" i="6"/>
  <c r="H32" i="8"/>
  <c r="F40" i="8"/>
  <c r="E32" i="8"/>
  <c r="E25" i="1"/>
  <c r="E24" i="1"/>
  <c r="I11" i="1"/>
  <c r="H8" i="1"/>
  <c r="E10" i="1"/>
  <c r="E9" i="1"/>
  <c r="J10" i="1"/>
  <c r="H49" i="7"/>
  <c r="H52" i="7"/>
  <c r="I42" i="11"/>
  <c r="H43" i="9"/>
  <c r="G55" i="6"/>
  <c r="H10" i="13"/>
  <c r="H38" i="9"/>
  <c r="H42" i="9"/>
  <c r="H46" i="9"/>
  <c r="H50" i="7"/>
  <c r="J24" i="8"/>
  <c r="G42" i="8"/>
  <c r="L19" i="11"/>
  <c r="G30" i="13"/>
  <c r="J20" i="8"/>
  <c r="F30" i="8"/>
  <c r="H17" i="1"/>
  <c r="I45" i="2"/>
  <c r="F22" i="8"/>
  <c r="L17" i="11"/>
  <c r="I17" i="2"/>
  <c r="E13" i="2"/>
  <c r="E11" i="2"/>
  <c r="I9" i="2"/>
  <c r="I24" i="2"/>
  <c r="H19" i="2"/>
  <c r="H10" i="2"/>
  <c r="H39" i="7"/>
  <c r="H35" i="9"/>
  <c r="I50" i="10"/>
  <c r="I54" i="10"/>
  <c r="G49" i="6"/>
  <c r="G54" i="6"/>
  <c r="H40" i="9"/>
  <c r="H44" i="9"/>
  <c r="G30" i="8"/>
  <c r="H16" i="2"/>
  <c r="J15" i="2"/>
  <c r="H9" i="2"/>
  <c r="H15" i="2"/>
  <c r="I62" i="2"/>
  <c r="J17" i="8"/>
  <c r="J17" i="2"/>
  <c r="J16" i="2"/>
  <c r="I21" i="8"/>
  <c r="I33" i="10"/>
  <c r="I35" i="10"/>
  <c r="I39" i="10"/>
  <c r="I40" i="10"/>
  <c r="I44" i="10"/>
  <c r="L18" i="11"/>
  <c r="G31" i="8"/>
  <c r="I31" i="8"/>
  <c r="E42" i="8"/>
  <c r="G40" i="8"/>
  <c r="H40" i="8"/>
  <c r="I42" i="8"/>
  <c r="J28" i="8"/>
  <c r="J9" i="2"/>
  <c r="H17" i="2"/>
  <c r="E21" i="8"/>
  <c r="I14" i="8"/>
  <c r="G14" i="8"/>
  <c r="I44" i="1"/>
  <c r="H15" i="8"/>
  <c r="H13" i="2"/>
  <c r="I26" i="2"/>
  <c r="G22" i="8"/>
  <c r="I47" i="10"/>
  <c r="I55" i="10"/>
  <c r="H14" i="8"/>
  <c r="E14" i="8"/>
  <c r="I41" i="8"/>
  <c r="C18" i="1"/>
  <c r="H16" i="9"/>
  <c r="J19" i="2"/>
  <c r="J8" i="2"/>
  <c r="C46" i="2"/>
  <c r="I47" i="2"/>
  <c r="I24" i="10"/>
  <c r="I25" i="10"/>
  <c r="I34" i="10"/>
  <c r="H35" i="7"/>
  <c r="G36" i="6"/>
  <c r="G40" i="6"/>
  <c r="G52" i="6"/>
  <c r="I15" i="8"/>
  <c r="G15" i="8"/>
  <c r="J38" i="8"/>
  <c r="H41" i="8"/>
  <c r="H37" i="7"/>
  <c r="H38" i="7"/>
  <c r="H40" i="7"/>
  <c r="H42" i="7"/>
  <c r="H43" i="7"/>
  <c r="H44" i="7"/>
  <c r="H48" i="7"/>
  <c r="H56" i="7"/>
  <c r="G22" i="6"/>
  <c r="G26" i="6"/>
  <c r="G29" i="6"/>
  <c r="G30" i="6"/>
  <c r="G33" i="6"/>
  <c r="G35" i="6"/>
  <c r="G38" i="6"/>
  <c r="G43" i="6"/>
  <c r="G51" i="6"/>
  <c r="G53" i="6"/>
  <c r="E31" i="8"/>
  <c r="I30" i="8"/>
  <c r="J34" i="8"/>
  <c r="J19" i="1"/>
  <c r="J19" i="8"/>
  <c r="I23" i="10"/>
  <c r="I26" i="10"/>
  <c r="I27" i="10"/>
  <c r="I31" i="10"/>
  <c r="I38" i="10"/>
  <c r="I45" i="10"/>
  <c r="I53" i="10"/>
  <c r="H23" i="7"/>
  <c r="H24" i="7"/>
  <c r="H26" i="7"/>
  <c r="H27" i="7"/>
  <c r="H28" i="7"/>
  <c r="H29" i="7"/>
  <c r="H31" i="7"/>
  <c r="H32" i="7"/>
  <c r="H55" i="7"/>
  <c r="G21" i="6"/>
  <c r="G25" i="6"/>
  <c r="G32" i="6"/>
  <c r="G34" i="6"/>
  <c r="G42" i="6"/>
  <c r="G45" i="6"/>
  <c r="G48" i="6"/>
  <c r="G50" i="6"/>
  <c r="H39" i="9"/>
  <c r="J13" i="8"/>
  <c r="F15" i="8"/>
  <c r="H41" i="9"/>
  <c r="H45" i="9"/>
  <c r="F31" i="8"/>
  <c r="H30" i="8"/>
  <c r="J39" i="8"/>
  <c r="G41" i="8"/>
  <c r="H42" i="8"/>
  <c r="I22" i="8"/>
  <c r="J27" i="8"/>
  <c r="E40" i="8"/>
  <c r="J18" i="8"/>
  <c r="F21" i="8"/>
  <c r="H22" i="8"/>
  <c r="I22" i="10"/>
  <c r="I30" i="10"/>
  <c r="I37" i="10"/>
  <c r="I41" i="10"/>
  <c r="I48" i="10"/>
  <c r="I49" i="10"/>
  <c r="I52" i="10"/>
  <c r="I56" i="10"/>
  <c r="H30" i="7"/>
  <c r="H34" i="7"/>
  <c r="H36" i="7"/>
  <c r="H54" i="7"/>
  <c r="G24" i="6"/>
  <c r="G28" i="6"/>
  <c r="G37" i="6"/>
  <c r="G41" i="6"/>
  <c r="G44" i="6"/>
  <c r="G47" i="6"/>
  <c r="H15" i="9"/>
  <c r="J11" i="8"/>
  <c r="J12" i="8"/>
  <c r="H31" i="8"/>
  <c r="J35" i="8"/>
  <c r="F42" i="8"/>
  <c r="J36" i="8"/>
  <c r="H37" i="9"/>
  <c r="I21" i="10"/>
  <c r="I28" i="10"/>
  <c r="I29" i="10"/>
  <c r="I32" i="10"/>
  <c r="I36" i="10"/>
  <c r="I42" i="10"/>
  <c r="I43" i="10"/>
  <c r="I46" i="10"/>
  <c r="I51" i="10"/>
  <c r="H25" i="7"/>
  <c r="H33" i="7"/>
  <c r="H41" i="7"/>
  <c r="H45" i="7"/>
  <c r="H46" i="7"/>
  <c r="H47" i="7"/>
  <c r="H51" i="7"/>
  <c r="H53" i="7"/>
  <c r="G23" i="6"/>
  <c r="G27" i="6"/>
  <c r="G31" i="6"/>
  <c r="G39" i="6"/>
  <c r="G46" i="6"/>
  <c r="J29" i="8"/>
  <c r="F14" i="8"/>
  <c r="G32" i="8"/>
  <c r="I61" i="2"/>
  <c r="I65" i="2"/>
  <c r="I23" i="2"/>
  <c r="F12" i="2"/>
  <c r="H14" i="2"/>
  <c r="J10" i="2"/>
  <c r="E17" i="2"/>
  <c r="F18" i="2"/>
  <c r="G18" i="2"/>
  <c r="J14" i="2"/>
  <c r="E8" i="2"/>
  <c r="J11" i="2"/>
  <c r="I8" i="2"/>
  <c r="D18" i="2"/>
  <c r="E10" i="2"/>
  <c r="D12" i="2"/>
  <c r="I11" i="2"/>
  <c r="G46" i="1"/>
  <c r="G66" i="1" s="1"/>
  <c r="G75" i="1" s="1"/>
  <c r="I33" i="1"/>
  <c r="I25" i="1"/>
  <c r="H16" i="1"/>
  <c r="H14" i="1"/>
  <c r="H10" i="1"/>
  <c r="E19" i="1"/>
  <c r="J14" i="1"/>
  <c r="J11" i="1"/>
  <c r="E8" i="1"/>
  <c r="E11" i="1"/>
  <c r="E16" i="1"/>
  <c r="E22" i="8"/>
  <c r="J37" i="8"/>
  <c r="E15" i="8"/>
  <c r="J10" i="8"/>
  <c r="J26" i="8"/>
  <c r="J25" i="8"/>
  <c r="E16" i="2"/>
  <c r="I16" i="2"/>
  <c r="I10" i="2"/>
  <c r="C18" i="2"/>
  <c r="I14" i="2"/>
  <c r="I49" i="1"/>
  <c r="H19" i="1"/>
  <c r="I19" i="1"/>
  <c r="F18" i="1"/>
  <c r="I64" i="2"/>
  <c r="I15" i="2"/>
  <c r="I13" i="2"/>
  <c r="E14" i="2"/>
  <c r="E19" i="2"/>
  <c r="I19" i="2"/>
  <c r="E9" i="2"/>
  <c r="C12" i="2"/>
  <c r="H11" i="2"/>
  <c r="I57" i="1"/>
  <c r="I37" i="1"/>
  <c r="E15" i="1"/>
  <c r="H9" i="1"/>
  <c r="I8" i="1"/>
  <c r="J8" i="1"/>
  <c r="D12" i="1"/>
  <c r="H8" i="2"/>
  <c r="G12" i="2"/>
  <c r="I53" i="1"/>
  <c r="I16" i="1"/>
  <c r="J15" i="1"/>
  <c r="K15" i="1" s="1"/>
  <c r="I25" i="2"/>
  <c r="H23" i="1"/>
  <c r="H15" i="1"/>
  <c r="E14" i="1"/>
  <c r="E13" i="1"/>
  <c r="J9" i="1"/>
  <c r="I27" i="2"/>
  <c r="E15" i="2"/>
  <c r="J17" i="1"/>
  <c r="H13" i="1"/>
  <c r="H11" i="1"/>
  <c r="I59" i="1"/>
  <c r="I52" i="1"/>
  <c r="I56" i="1"/>
  <c r="I55" i="1"/>
  <c r="G46" i="2"/>
  <c r="I48" i="1"/>
  <c r="I43" i="1"/>
  <c r="I40" i="1"/>
  <c r="I36" i="1"/>
  <c r="I32" i="1"/>
  <c r="I24" i="1"/>
  <c r="J23" i="1"/>
  <c r="I14" i="1"/>
  <c r="G12" i="1"/>
  <c r="C12" i="1"/>
  <c r="I10" i="1"/>
  <c r="H23" i="2"/>
  <c r="I51" i="1"/>
  <c r="I47" i="1"/>
  <c r="I42" i="1"/>
  <c r="I39" i="1"/>
  <c r="I35" i="1"/>
  <c r="I31" i="1"/>
  <c r="I27" i="1"/>
  <c r="I23" i="1"/>
  <c r="E23" i="1"/>
  <c r="D18" i="1"/>
  <c r="I17" i="1"/>
  <c r="E17" i="1"/>
  <c r="J16" i="1"/>
  <c r="I13" i="1"/>
  <c r="K13" i="1" s="1"/>
  <c r="F12" i="1"/>
  <c r="I9" i="1"/>
  <c r="I58" i="1"/>
  <c r="I54" i="1"/>
  <c r="I50" i="1"/>
  <c r="I45" i="1"/>
  <c r="I41" i="1"/>
  <c r="I38" i="1"/>
  <c r="I34" i="1"/>
  <c r="I30" i="1"/>
  <c r="I26" i="1"/>
  <c r="G18" i="1"/>
  <c r="E23" i="2"/>
  <c r="F46" i="2"/>
  <c r="I63" i="2"/>
  <c r="H25" i="2"/>
  <c r="E25" i="2"/>
  <c r="J37" i="2" l="1"/>
  <c r="K37" i="2" s="1"/>
  <c r="E37" i="2"/>
  <c r="J41" i="2"/>
  <c r="K41" i="2" s="1"/>
  <c r="E41" i="2"/>
  <c r="J50" i="2"/>
  <c r="K50" i="2" s="1"/>
  <c r="E50" i="2"/>
  <c r="J55" i="2"/>
  <c r="K55" i="2" s="1"/>
  <c r="E55" i="2"/>
  <c r="J57" i="2"/>
  <c r="K57" i="2" s="1"/>
  <c r="E57" i="2"/>
  <c r="H46" i="2"/>
  <c r="J47" i="2"/>
  <c r="K47" i="2" s="1"/>
  <c r="E47" i="2"/>
  <c r="J42" i="2"/>
  <c r="K42" i="2" s="1"/>
  <c r="E42" i="2"/>
  <c r="J45" i="2"/>
  <c r="K45" i="2" s="1"/>
  <c r="E45" i="2"/>
  <c r="J33" i="2"/>
  <c r="K33" i="2" s="1"/>
  <c r="E33" i="2"/>
  <c r="J35" i="2"/>
  <c r="K35" i="2" s="1"/>
  <c r="E35" i="2"/>
  <c r="J38" i="2"/>
  <c r="K38" i="2" s="1"/>
  <c r="E38" i="2"/>
  <c r="J40" i="2"/>
  <c r="K40" i="2" s="1"/>
  <c r="E40" i="2"/>
  <c r="J34" i="2"/>
  <c r="K34" i="2" s="1"/>
  <c r="E34" i="2"/>
  <c r="J39" i="2"/>
  <c r="K39" i="2" s="1"/>
  <c r="E39" i="2"/>
  <c r="J43" i="2"/>
  <c r="K43" i="2" s="1"/>
  <c r="J48" i="2"/>
  <c r="K48" i="2" s="1"/>
  <c r="E48" i="2"/>
  <c r="J53" i="2"/>
  <c r="K53" i="2" s="1"/>
  <c r="E53" i="2"/>
  <c r="C66" i="2"/>
  <c r="E46" i="2"/>
  <c r="J49" i="2"/>
  <c r="K49" i="2" s="1"/>
  <c r="E49" i="2"/>
  <c r="J52" i="2"/>
  <c r="K52" i="2" s="1"/>
  <c r="E52" i="2"/>
  <c r="J54" i="2"/>
  <c r="K54" i="2" s="1"/>
  <c r="E54" i="2"/>
  <c r="J56" i="2"/>
  <c r="K56" i="2" s="1"/>
  <c r="E56" i="2"/>
  <c r="J58" i="2"/>
  <c r="K58" i="2" s="1"/>
  <c r="E58" i="2"/>
  <c r="J60" i="2"/>
  <c r="K60" i="2" s="1"/>
  <c r="J63" i="2"/>
  <c r="K63" i="2" s="1"/>
  <c r="J64" i="2"/>
  <c r="K33" i="1"/>
  <c r="J24" i="2"/>
  <c r="K24" i="2" s="1"/>
  <c r="E27" i="2"/>
  <c r="J62" i="2"/>
  <c r="K62" i="2" s="1"/>
  <c r="J59" i="2"/>
  <c r="K59" i="2" s="1"/>
  <c r="J61" i="2"/>
  <c r="K61" i="2" s="1"/>
  <c r="J65" i="2"/>
  <c r="K65" i="2" s="1"/>
  <c r="J46" i="1"/>
  <c r="H46" i="1"/>
  <c r="E46" i="1"/>
  <c r="K64" i="2"/>
  <c r="K9" i="2"/>
  <c r="E26" i="2"/>
  <c r="J26" i="2"/>
  <c r="K26" i="2" s="1"/>
  <c r="H24" i="2"/>
  <c r="K16" i="2"/>
  <c r="K24" i="1"/>
  <c r="K43" i="1"/>
  <c r="K36" i="1"/>
  <c r="K10" i="1"/>
  <c r="K13" i="2"/>
  <c r="K40" i="1"/>
  <c r="K30" i="1"/>
  <c r="K11" i="1"/>
  <c r="K49" i="1"/>
  <c r="J30" i="8"/>
  <c r="K8" i="2"/>
  <c r="K47" i="1"/>
  <c r="H18" i="2"/>
  <c r="J41" i="8"/>
  <c r="F20" i="2"/>
  <c r="H12" i="2"/>
  <c r="K38" i="1"/>
  <c r="K54" i="1"/>
  <c r="K14" i="1"/>
  <c r="K15" i="2"/>
  <c r="I18" i="1"/>
  <c r="J21" i="8"/>
  <c r="J14" i="8"/>
  <c r="J42" i="8"/>
  <c r="K50" i="1"/>
  <c r="K48" i="1"/>
  <c r="K19" i="1"/>
  <c r="J31" i="8"/>
  <c r="J40" i="8"/>
  <c r="K17" i="2"/>
  <c r="K19" i="2"/>
  <c r="K42" i="1"/>
  <c r="K52" i="1"/>
  <c r="K44" i="1"/>
  <c r="K11" i="2"/>
  <c r="G66" i="2"/>
  <c r="K58" i="1"/>
  <c r="K34" i="1"/>
  <c r="H66" i="1"/>
  <c r="K8" i="1"/>
  <c r="J18" i="2"/>
  <c r="K10" i="2"/>
  <c r="K56" i="1"/>
  <c r="J32" i="8"/>
  <c r="J22" i="8"/>
  <c r="J15" i="8"/>
  <c r="K14" i="2"/>
  <c r="D20" i="2"/>
  <c r="K53" i="1"/>
  <c r="D66" i="1"/>
  <c r="K25" i="1"/>
  <c r="K26" i="1"/>
  <c r="K39" i="1"/>
  <c r="K51" i="1"/>
  <c r="K32" i="1"/>
  <c r="K37" i="1"/>
  <c r="K27" i="2"/>
  <c r="K59" i="1"/>
  <c r="K17" i="1"/>
  <c r="H18" i="1"/>
  <c r="K16" i="1"/>
  <c r="C20" i="2"/>
  <c r="E12" i="2"/>
  <c r="I12" i="2"/>
  <c r="I18" i="2"/>
  <c r="E18" i="2"/>
  <c r="K41" i="1"/>
  <c r="K35" i="1"/>
  <c r="G20" i="1"/>
  <c r="K55" i="1"/>
  <c r="D46" i="2"/>
  <c r="K31" i="1"/>
  <c r="K25" i="2"/>
  <c r="K45" i="1"/>
  <c r="K9" i="1"/>
  <c r="K23" i="1"/>
  <c r="J12" i="2"/>
  <c r="G20" i="2"/>
  <c r="K57" i="1"/>
  <c r="J23" i="2"/>
  <c r="K23" i="2" s="1"/>
  <c r="F20" i="1"/>
  <c r="H12" i="1"/>
  <c r="K27" i="1"/>
  <c r="I46" i="1"/>
  <c r="J18" i="1"/>
  <c r="D20" i="1"/>
  <c r="E12" i="1"/>
  <c r="I12" i="1"/>
  <c r="C20" i="1"/>
  <c r="J12" i="1"/>
  <c r="E18" i="1"/>
  <c r="I46" i="2"/>
  <c r="F66" i="2"/>
  <c r="E66" i="1" l="1"/>
  <c r="J46" i="2"/>
  <c r="K46" i="2" s="1"/>
  <c r="K46" i="1"/>
  <c r="H20" i="2"/>
  <c r="K18" i="1"/>
  <c r="I66" i="1"/>
  <c r="J66" i="1"/>
  <c r="J75" i="1" s="1"/>
  <c r="H20" i="1"/>
  <c r="K18" i="2"/>
  <c r="D75" i="1"/>
  <c r="J20" i="2"/>
  <c r="D66" i="2"/>
  <c r="J66" i="2" s="1"/>
  <c r="K12" i="2"/>
  <c r="J20" i="1"/>
  <c r="I20" i="2"/>
  <c r="E20" i="2"/>
  <c r="E20" i="1"/>
  <c r="I20" i="1"/>
  <c r="K20" i="1" s="1"/>
  <c r="K12" i="1"/>
  <c r="H66" i="2"/>
  <c r="I66" i="2"/>
  <c r="K66" i="1" l="1"/>
  <c r="K20" i="2"/>
  <c r="E66" i="2"/>
  <c r="K66" i="2"/>
</calcChain>
</file>

<file path=xl/sharedStrings.xml><?xml version="1.0" encoding="utf-8"?>
<sst xmlns="http://schemas.openxmlformats.org/spreadsheetml/2006/main" count="1822" uniqueCount="257">
  <si>
    <t xml:space="preserve">Area </t>
  </si>
  <si>
    <t>Province</t>
  </si>
  <si>
    <t>Nfld.Lab.</t>
  </si>
  <si>
    <t xml:space="preserve">P.E.I.    </t>
  </si>
  <si>
    <t xml:space="preserve">N.S.    </t>
  </si>
  <si>
    <t xml:space="preserve">N.B.    </t>
  </si>
  <si>
    <t>Atlantic</t>
  </si>
  <si>
    <t xml:space="preserve">Que.   </t>
  </si>
  <si>
    <t xml:space="preserve">Ont.    </t>
  </si>
  <si>
    <t xml:space="preserve">Man.    </t>
  </si>
  <si>
    <t xml:space="preserve">Sask.    </t>
  </si>
  <si>
    <t xml:space="preserve">Alta.    </t>
  </si>
  <si>
    <t>Prairies</t>
  </si>
  <si>
    <t xml:space="preserve">B.C.    </t>
  </si>
  <si>
    <t>Canada</t>
  </si>
  <si>
    <t>Metropolitan Areas</t>
  </si>
  <si>
    <t>Barrie</t>
  </si>
  <si>
    <t>Brantford</t>
  </si>
  <si>
    <t>Calgary</t>
  </si>
  <si>
    <t>Edmonton</t>
  </si>
  <si>
    <t>Guelph</t>
  </si>
  <si>
    <t>Halifax</t>
  </si>
  <si>
    <t>Hamilton</t>
  </si>
  <si>
    <t>Kelowna</t>
  </si>
  <si>
    <t>Kingston</t>
  </si>
  <si>
    <t>London</t>
  </si>
  <si>
    <t>Moncton</t>
  </si>
  <si>
    <t>Montréal</t>
  </si>
  <si>
    <t>Oshawa</t>
  </si>
  <si>
    <t>Ottawa-Gatineau</t>
  </si>
  <si>
    <t xml:space="preserve">  Gatineau</t>
  </si>
  <si>
    <t xml:space="preserve">  Ottawa</t>
  </si>
  <si>
    <t>Peterborough</t>
  </si>
  <si>
    <t>Québec</t>
  </si>
  <si>
    <t>Regina</t>
  </si>
  <si>
    <t>Saguenay</t>
  </si>
  <si>
    <t>Saint John</t>
  </si>
  <si>
    <t>Saskatoon</t>
  </si>
  <si>
    <t>Sherbrooke</t>
  </si>
  <si>
    <t>Thunder Bay</t>
  </si>
  <si>
    <t>Toronto</t>
  </si>
  <si>
    <t>Trois-Rivières</t>
  </si>
  <si>
    <t>Vancouver</t>
  </si>
  <si>
    <t>Victoria</t>
  </si>
  <si>
    <t>Windsor</t>
  </si>
  <si>
    <t>Winnipeg</t>
  </si>
  <si>
    <t>Total</t>
  </si>
  <si>
    <t>CMA total -new CMA's</t>
  </si>
  <si>
    <t xml:space="preserve">  %</t>
  </si>
  <si>
    <t>All Others</t>
  </si>
  <si>
    <t xml:space="preserve">Single-Detached </t>
  </si>
  <si>
    <t xml:space="preserve">Dwelling Starts in Urban Centres and Canada, Seasonally Adjusted at Annual Rates </t>
  </si>
  <si>
    <t/>
  </si>
  <si>
    <t>Single-</t>
  </si>
  <si>
    <t>Other</t>
  </si>
  <si>
    <t>Detached</t>
  </si>
  <si>
    <t>All</t>
  </si>
  <si>
    <t>Areas</t>
  </si>
  <si>
    <t>Others</t>
  </si>
  <si>
    <t>1st Q.</t>
  </si>
  <si>
    <t>2nd Q.</t>
  </si>
  <si>
    <t>3rd Q.</t>
  </si>
  <si>
    <t>4th Q.</t>
  </si>
  <si>
    <t>January</t>
  </si>
  <si>
    <t>February</t>
  </si>
  <si>
    <t>March</t>
  </si>
  <si>
    <t>April</t>
  </si>
  <si>
    <t>May</t>
  </si>
  <si>
    <t>June</t>
  </si>
  <si>
    <t>July</t>
  </si>
  <si>
    <t>August</t>
  </si>
  <si>
    <t>September</t>
  </si>
  <si>
    <t>October</t>
  </si>
  <si>
    <t>November</t>
  </si>
  <si>
    <t>December</t>
  </si>
  <si>
    <t xml:space="preserve">Period </t>
  </si>
  <si>
    <t>B. C.</t>
  </si>
  <si>
    <t>Ontario</t>
  </si>
  <si>
    <t>Single-Detached</t>
  </si>
  <si>
    <t>Newfoundland</t>
  </si>
  <si>
    <t>Nova Scotia</t>
  </si>
  <si>
    <t>New Brunswick</t>
  </si>
  <si>
    <t>Island</t>
  </si>
  <si>
    <t>Prince Edward</t>
  </si>
  <si>
    <t>Manitoba</t>
  </si>
  <si>
    <t>Saskatchewan</t>
  </si>
  <si>
    <t>Alberta</t>
  </si>
  <si>
    <t>Row, Apartment and Other Dwellings</t>
  </si>
  <si>
    <t>Completed</t>
  </si>
  <si>
    <t>% Absorbed at</t>
  </si>
  <si>
    <t>and</t>
  </si>
  <si>
    <t>Under</t>
  </si>
  <si>
    <t>Completion</t>
  </si>
  <si>
    <t>Unabsorbed</t>
  </si>
  <si>
    <t xml:space="preserve">Single-Detached and </t>
  </si>
  <si>
    <t>Dwelling Starts in Urban Centres and Canada, Seasonally Adjusted at Annual Rates</t>
  </si>
  <si>
    <t>Period</t>
  </si>
  <si>
    <r>
      <t>Centres 10,000 Population and Over</t>
    </r>
    <r>
      <rPr>
        <b/>
        <vertAlign val="superscript"/>
        <sz val="9"/>
        <color indexed="8"/>
        <rFont val="Gill Sans Std"/>
        <family val="2"/>
      </rPr>
      <t>1</t>
    </r>
  </si>
  <si>
    <t>Other Areas</t>
  </si>
  <si>
    <t xml:space="preserve">Centres 10,000 Population </t>
  </si>
  <si>
    <r>
      <t>and Over</t>
    </r>
    <r>
      <rPr>
        <b/>
        <vertAlign val="superscript"/>
        <sz val="9"/>
        <color indexed="8"/>
        <rFont val="Gill Sans Std"/>
        <family val="2"/>
      </rPr>
      <t>1</t>
    </r>
  </si>
  <si>
    <t>B.C.</t>
  </si>
  <si>
    <t>Seasonally Adjusted at Annual Rates</t>
  </si>
  <si>
    <t>St. Catharines-Niagara</t>
  </si>
  <si>
    <t>St. John's</t>
  </si>
  <si>
    <t>Greater/Grand Sudbury</t>
  </si>
  <si>
    <t>Kitchener-Cambridge-Waterloo</t>
  </si>
  <si>
    <t>Abbotsford-Mission</t>
  </si>
  <si>
    <t xml:space="preserve"> </t>
  </si>
  <si>
    <t>Gatineau</t>
  </si>
  <si>
    <t>Ottawa</t>
  </si>
  <si>
    <t>St Catharines-Niagara</t>
  </si>
  <si>
    <t xml:space="preserve">Absorption of Homeowner and Condominium Units by Dwelling Type, </t>
  </si>
  <si>
    <r>
      <t>Construction</t>
    </r>
    <r>
      <rPr>
        <b/>
        <vertAlign val="superscript"/>
        <sz val="8"/>
        <color indexed="8"/>
        <rFont val="Gill Sans Std"/>
        <family val="2"/>
      </rPr>
      <t>2</t>
    </r>
  </si>
  <si>
    <t xml:space="preserve"> Source:  Market Analysis Centre, CMHC</t>
  </si>
  <si>
    <t xml:space="preserve">% Absorbed </t>
  </si>
  <si>
    <t>at Completion</t>
  </si>
  <si>
    <r>
      <t xml:space="preserve">2 </t>
    </r>
    <r>
      <rPr>
        <sz val="7"/>
        <color indexed="8"/>
        <rFont val="Gill Sans Std"/>
        <family val="2"/>
      </rPr>
      <t>Data are Actual Dwelling Starts.</t>
    </r>
  </si>
  <si>
    <t>Lethbridge</t>
  </si>
  <si>
    <t>Données provisoires sur les mises en chantier d'habitations</t>
  </si>
  <si>
    <t>2 Data are Actual Dwelling Starts.</t>
  </si>
  <si>
    <t xml:space="preserve">Footnotes </t>
  </si>
  <si>
    <t>Housing Start Data in Centres 10,000 Population and Over</t>
  </si>
  <si>
    <t xml:space="preserve">Table 1 </t>
  </si>
  <si>
    <t>Table 2</t>
  </si>
  <si>
    <t xml:space="preserve">Table 4 </t>
  </si>
  <si>
    <t xml:space="preserve">Table 5 </t>
  </si>
  <si>
    <t>Table 6</t>
  </si>
  <si>
    <t>Table 7</t>
  </si>
  <si>
    <t>Table 8</t>
  </si>
  <si>
    <t>Table 10</t>
  </si>
  <si>
    <t>Table 11</t>
  </si>
  <si>
    <t>Table 12</t>
  </si>
  <si>
    <t>Table 13</t>
  </si>
  <si>
    <t>Table 14</t>
  </si>
  <si>
    <t xml:space="preserve">Table 15 </t>
  </si>
  <si>
    <t xml:space="preserve">Table 16 </t>
  </si>
  <si>
    <t>Table 19</t>
  </si>
  <si>
    <t>Table 17</t>
  </si>
  <si>
    <t>Table 20</t>
  </si>
  <si>
    <t xml:space="preserve"> Table 18</t>
  </si>
  <si>
    <t xml:space="preserve">Table 3 </t>
  </si>
  <si>
    <r>
      <t>Dwelling Starts in Urban Centres</t>
    </r>
    <r>
      <rPr>
        <b/>
        <vertAlign val="superscript"/>
        <sz val="11"/>
        <rFont val="Gill Sans Std"/>
        <family val="2"/>
      </rPr>
      <t>1</t>
    </r>
    <r>
      <rPr>
        <b/>
        <sz val="11"/>
        <rFont val="Gill Sans Std"/>
        <family val="2"/>
      </rPr>
      <t xml:space="preserve">, by Region, Seasonally Adjusted at Annual Rates </t>
    </r>
  </si>
  <si>
    <r>
      <t>Dwelling Starts in Urban Centres</t>
    </r>
    <r>
      <rPr>
        <b/>
        <vertAlign val="superscript"/>
        <sz val="11"/>
        <rFont val="Gill Sans Std"/>
        <family val="2"/>
      </rPr>
      <t>1</t>
    </r>
    <r>
      <rPr>
        <b/>
        <sz val="11"/>
        <rFont val="Gill Sans Std"/>
        <family val="2"/>
      </rPr>
      <t xml:space="preserve">,  by Region, Seasonally Adjusted at Annual Rates </t>
    </r>
  </si>
  <si>
    <r>
      <t>Dwelling Starts in Urban Centres</t>
    </r>
    <r>
      <rPr>
        <b/>
        <vertAlign val="superscript"/>
        <sz val="11"/>
        <rFont val="Gill Sans Std"/>
        <family val="2"/>
      </rPr>
      <t>1</t>
    </r>
    <r>
      <rPr>
        <b/>
        <sz val="11"/>
        <rFont val="Gill Sans Std"/>
        <family val="2"/>
      </rPr>
      <t xml:space="preserve">, Atlantic Provinces, Seasonally Adjusted at Annual Rates </t>
    </r>
  </si>
  <si>
    <r>
      <t>Dwelling Starts in Urban Centres</t>
    </r>
    <r>
      <rPr>
        <b/>
        <vertAlign val="superscript"/>
        <sz val="11"/>
        <rFont val="Gill Sans Std"/>
        <family val="2"/>
      </rPr>
      <t>1</t>
    </r>
    <r>
      <rPr>
        <b/>
        <sz val="11"/>
        <rFont val="Gill Sans Std"/>
        <family val="2"/>
      </rPr>
      <t>, Prairie Provinces, Seasonally Adjusted at Annual Rates</t>
    </r>
  </si>
  <si>
    <r>
      <t>Dwelling Starts - Seasonally Adjusted at Annual Rates</t>
    </r>
    <r>
      <rPr>
        <b/>
        <vertAlign val="superscript"/>
        <sz val="11"/>
        <rFont val="Gill Sans Std"/>
        <family val="2"/>
      </rPr>
      <t>1</t>
    </r>
  </si>
  <si>
    <r>
      <t>in Metropolitan Areas, Large Urban Centres and Census Agglomerations</t>
    </r>
    <r>
      <rPr>
        <b/>
        <vertAlign val="superscript"/>
        <sz val="12"/>
        <rFont val="Gill Sans Std"/>
        <family val="2"/>
      </rPr>
      <t>1</t>
    </r>
  </si>
  <si>
    <r>
      <t>Dwelling Starts in Canada</t>
    </r>
    <r>
      <rPr>
        <b/>
        <vertAlign val="superscript"/>
        <sz val="11"/>
        <rFont val="Gill Sans Std"/>
        <family val="2"/>
      </rPr>
      <t>1</t>
    </r>
    <r>
      <rPr>
        <b/>
        <sz val="11"/>
        <rFont val="Gill Sans Std"/>
        <family val="2"/>
      </rPr>
      <t>, Atlantic Provinces, Seasonally Adjusted at Annual Rates</t>
    </r>
  </si>
  <si>
    <r>
      <t>Dwelling Starts in Canada</t>
    </r>
    <r>
      <rPr>
        <b/>
        <vertAlign val="superscript"/>
        <sz val="11"/>
        <rFont val="Gill Sans Std"/>
        <family val="2"/>
      </rPr>
      <t>1</t>
    </r>
    <r>
      <rPr>
        <b/>
        <sz val="11"/>
        <rFont val="Gill Sans Std"/>
        <family val="2"/>
      </rPr>
      <t xml:space="preserve">, Prairie Provinces, </t>
    </r>
  </si>
  <si>
    <r>
      <t>Dwelling Starts in Canada</t>
    </r>
    <r>
      <rPr>
        <b/>
        <vertAlign val="superscript"/>
        <sz val="11"/>
        <rFont val="Gill Sans Std"/>
        <family val="2"/>
      </rPr>
      <t>1</t>
    </r>
    <r>
      <rPr>
        <b/>
        <sz val="11"/>
        <rFont val="Gill Sans Std"/>
        <family val="2"/>
      </rPr>
      <t xml:space="preserve">, by Region, </t>
    </r>
  </si>
  <si>
    <t>CMHC HOUSING MARKET INFORMATION</t>
  </si>
  <si>
    <t>TABLE OF CONTENTS</t>
  </si>
  <si>
    <t>The table of contents below provides a brief description of the contents in each tab.</t>
  </si>
  <si>
    <t xml:space="preserve">Symbols  </t>
  </si>
  <si>
    <t>Survey Coverage</t>
  </si>
  <si>
    <t xml:space="preserve">Concepts and Definitions </t>
  </si>
  <si>
    <t>Type of Dwelling</t>
  </si>
  <si>
    <t>Monthly Housing Starts and Other Construction Data</t>
  </si>
  <si>
    <t>Table 1: Housing Start Data in Centres 10,000 Population and Over</t>
  </si>
  <si>
    <t>Table 2: Housing Start Data in Centres 10,000 Population and Over (Cumulative)</t>
  </si>
  <si>
    <t xml:space="preserve">Table 3: Dwelling Starts in Urban Centres and Canada, Seasonally Adjusted at Annual Rates </t>
  </si>
  <si>
    <t xml:space="preserve">Table 4: Dwelling Starts in Urban Centres, by Region, Seasonally Adjusted at Annual Rates </t>
  </si>
  <si>
    <t xml:space="preserve">Table 5: Dwelling Starts in Urban Centres,  by Region, Seasonally Adjusted at Annual Rates </t>
  </si>
  <si>
    <t xml:space="preserve">Table 6: Dwelling Starts in Urban Centres, Atlantic Provinces, Seasonally Adjusted at Annual Rates </t>
  </si>
  <si>
    <t>Table 7: Dwelling Starts in Urban Centres, Prairie Provinces, Seasonally Adjusted at Annual Rates</t>
  </si>
  <si>
    <t>Table 8 to Table 15: Dwelling Starts - Seasonally Adjusted at Annual Rates</t>
  </si>
  <si>
    <t>Table 16: Absorption of Homeowner and Condominium Units by Dwelling Type,in Metropolitan Areas, Large Urban Centres and Census Agglomerations</t>
  </si>
  <si>
    <t>Table 17-18: Dwelling Starts in Urban Centres and Canada, Seasonally Adjusted at Annual Rates</t>
  </si>
  <si>
    <t>Table 19-20: Dwelling Starts in Canada1, Atlantic Provinces, Seasonally Adjusted at Annual Rates</t>
  </si>
  <si>
    <t>(r) Revised / Chiffres révisés</t>
  </si>
  <si>
    <t>Symbols</t>
  </si>
  <si>
    <t>** Not available</t>
  </si>
  <si>
    <t>+ Less than 1,000 units</t>
  </si>
  <si>
    <t>- Nil or Zero</t>
  </si>
  <si>
    <t>-- Amount too small to be expressed</t>
  </si>
  <si>
    <t xml:space="preserve">Survey Coverage </t>
  </si>
  <si>
    <t xml:space="preserve">The Starts and Completions Survey is carried out monthly in urban areas with populations in excess of 50,000 as defined by the 2011 Census.  
In urban areas with populations of 10,000 to 49,999, all Starts are enumerated in the last month of each quarter (i.e. four times a year, in March, June, September and December). 
In these centres with quarterly enumeration, Completion activity is modelled based on historical patterns. 
Monthly Starts and Completion activity in these quarterly locations are statistically estimated at a provincial level for single and multi categories.  
Centres with populations below 10,000 are enumerated on a sample basis, also in the last month of each quarter (i.e. in March, June, September and December). </t>
  </si>
  <si>
    <t xml:space="preserve">The Market Absorption Survey is carried out in conjunction with the Starts and Completions Survey in urban areas with populations in excess of 50,000.  
When a structure is recorded as completed, a report is also made as to whether or not a unit has been sold.  
The dwellings are then enumerated each month until such time as absorption occurs. </t>
  </si>
  <si>
    <t>The survey of conversions and demolitions follows the same collection frequency and methodology as new residential construction.</t>
  </si>
  <si>
    <t>Concepts and Definitions</t>
  </si>
  <si>
    <t>For multiple-dwelling structures, the definition of a Start or a Completion applies to the structure rather than to the individual dwelling units therein.</t>
  </si>
  <si>
    <t xml:space="preserve">Seasonally Adjusted at Annual Rate </t>
  </si>
  <si>
    <t xml:space="preserve">Seasonally Adjusted at Annual Rate (SAAR) is the result of adjusting monthly or quarterly statistics to provide an indication of the annual total which would be achieved if activity in all other 
months or quarters were at the same level of performance relative to past seasonal patterns. </t>
  </si>
  <si>
    <t>Type of dwelling</t>
  </si>
  <si>
    <t xml:space="preserve">The definitions of types of dwellings, used in the Surveys, are in accordance with those in the Census. </t>
  </si>
  <si>
    <t xml:space="preserve">Note to readers </t>
  </si>
  <si>
    <r>
      <t>A “</t>
    </r>
    <r>
      <rPr>
        <b/>
        <sz val="11"/>
        <color theme="1"/>
        <rFont val="Arial"/>
        <family val="2"/>
      </rPr>
      <t>start</t>
    </r>
    <r>
      <rPr>
        <sz val="11"/>
        <rFont val="Arial"/>
        <family val="2"/>
      </rPr>
      <t>” for the purposes of the Starts and Completions Survey, is defined as the beginning of construction work on a building, usually when the concrete has been poured
 for the whole of the footing around the structure, or an equivalent stage where a basement will not be part of the structure.</t>
    </r>
  </si>
  <si>
    <r>
      <t>A “</t>
    </r>
    <r>
      <rPr>
        <b/>
        <sz val="11"/>
        <color theme="1"/>
        <rFont val="Arial"/>
        <family val="2"/>
      </rPr>
      <t>completion</t>
    </r>
    <r>
      <rPr>
        <sz val="11"/>
        <rFont val="Arial"/>
        <family val="2"/>
      </rPr>
      <t>” is defined as the stage at which all proposed construction work on the building has been performed,
 although under some circumstances a building may be counted as completed where up to 10 percent of the proposed work remains to be done.</t>
    </r>
  </si>
  <si>
    <r>
      <t>The number of units “</t>
    </r>
    <r>
      <rPr>
        <b/>
        <sz val="11"/>
        <color theme="1"/>
        <rFont val="Arial"/>
        <family val="2"/>
      </rPr>
      <t>under construction</t>
    </r>
    <r>
      <rPr>
        <sz val="11"/>
        <rFont val="Arial"/>
        <family val="2"/>
      </rPr>
      <t>” as at the end of the period shown, takes into account certain adjustments which are necessary for various reasons.  
For example, after a start on a dwelling has commenced construction may cease, or a structure when completed may contain more or fewer dwelling units than were reported at start.</t>
    </r>
  </si>
  <si>
    <r>
      <t xml:space="preserve">A dwelling is defined as being </t>
    </r>
    <r>
      <rPr>
        <b/>
        <sz val="11"/>
        <color theme="1"/>
        <rFont val="Arial"/>
        <family val="2"/>
      </rPr>
      <t>“absorbed</t>
    </r>
    <r>
      <rPr>
        <sz val="11"/>
        <rFont val="Arial"/>
        <family val="2"/>
      </rPr>
      <t>” when a binding, non-conditional agreement is made to buy the dwelling.</t>
    </r>
  </si>
  <si>
    <r>
      <rPr>
        <b/>
        <sz val="11"/>
        <color theme="1"/>
        <rFont val="Arial"/>
        <family val="2"/>
      </rPr>
      <t>Only new self-contained dwelling units are enumerated in the Starts and Completions Survey</t>
    </r>
    <r>
      <rPr>
        <sz val="11"/>
        <rFont val="Arial"/>
        <family val="2"/>
      </rPr>
      <t>, such units being designed for non-transient and year-round occupancy.</t>
    </r>
  </si>
  <si>
    <r>
      <rPr>
        <b/>
        <sz val="11"/>
        <color theme="1"/>
        <rFont val="Arial"/>
        <family val="2"/>
      </rPr>
      <t>Seasonal dwellings</t>
    </r>
    <r>
      <rPr>
        <sz val="11"/>
        <rFont val="Arial"/>
        <family val="2"/>
      </rPr>
      <t xml:space="preserve">, such as:  summer cottages, hunting and ski cabins, trailers and boat houses; and </t>
    </r>
    <r>
      <rPr>
        <b/>
        <sz val="11"/>
        <color theme="1"/>
        <rFont val="Arial"/>
        <family val="2"/>
      </rPr>
      <t>hostel accommodation</t>
    </r>
    <r>
      <rPr>
        <sz val="11"/>
        <rFont val="Arial"/>
        <family val="2"/>
      </rPr>
      <t xml:space="preserve">, 
such as:  hospitals, nursing homes, penal institutions, convents, monasteries, military and industrial camps, and collective types of accommodation such as:  
hotels, clubs, and lodging homes are excluded from all residential housing surveys.  </t>
    </r>
  </si>
  <si>
    <r>
      <rPr>
        <b/>
        <sz val="11"/>
        <color theme="1"/>
        <rFont val="Arial"/>
        <family val="2"/>
      </rPr>
      <t>Mobile Homes</t>
    </r>
    <r>
      <rPr>
        <sz val="11"/>
        <rFont val="Arial"/>
        <family val="2"/>
      </rPr>
      <t xml:space="preserve"> are included in the surveys.  A mobile home is a type of manufactured house that is completely assembled in a factory, then moved to a foundation before it is occupied.</t>
    </r>
  </si>
  <si>
    <r>
      <rPr>
        <b/>
        <sz val="11"/>
        <color theme="1"/>
        <rFont val="Arial"/>
        <family val="2"/>
      </rPr>
      <t>Trailers</t>
    </r>
    <r>
      <rPr>
        <sz val="11"/>
        <rFont val="Arial"/>
        <family val="2"/>
      </rPr>
      <t xml:space="preserve"> or any other movable dwelling (the larger often referred to as a mobile home) with no permanent foundation are excluded from the surveys.</t>
    </r>
  </si>
  <si>
    <r>
      <rPr>
        <b/>
        <sz val="11"/>
        <color theme="1"/>
        <rFont val="Arial"/>
        <family val="2"/>
      </rPr>
      <t>Market housing</t>
    </r>
    <r>
      <rPr>
        <sz val="11"/>
        <rFont val="Arial"/>
        <family val="2"/>
      </rPr>
      <t xml:space="preserve"> is defined as housing that is marketed to the general public for sale or rent.</t>
    </r>
  </si>
  <si>
    <r>
      <t xml:space="preserve">A </t>
    </r>
    <r>
      <rPr>
        <b/>
        <sz val="11"/>
        <color theme="1"/>
        <rFont val="Arial"/>
        <family val="2"/>
      </rPr>
      <t>“dwelling unit</t>
    </r>
    <r>
      <rPr>
        <sz val="11"/>
        <rFont val="Arial"/>
        <family val="2"/>
      </rPr>
      <t>” is defined as a structurally separate set of living premises with a private entrance either outside the building or from a common hall, lobby, vestibule or stairway inside the building. 
The entrance must be one that can be used without passing through anyone else’s living quarters.</t>
    </r>
  </si>
  <si>
    <r>
      <t>A “</t>
    </r>
    <r>
      <rPr>
        <b/>
        <sz val="11"/>
        <color theme="1"/>
        <rFont val="Arial"/>
        <family val="2"/>
      </rPr>
      <t>single-detached</t>
    </r>
    <r>
      <rPr>
        <sz val="11"/>
        <rFont val="Arial"/>
        <family val="2"/>
      </rPr>
      <t xml:space="preserve">” dwelling is a building containing only one dwelling unit, which is completely separated on all sides from any other dwelling or structure. </t>
    </r>
  </si>
  <si>
    <r>
      <t>A “</t>
    </r>
    <r>
      <rPr>
        <b/>
        <sz val="11"/>
        <color theme="1"/>
        <rFont val="Arial"/>
        <family val="2"/>
      </rPr>
      <t>semi-detached</t>
    </r>
    <r>
      <rPr>
        <sz val="11"/>
        <rFont val="Arial"/>
        <family val="2"/>
      </rPr>
      <t xml:space="preserve">” dwelling is one of two dwellings located side-by-side in a building, adjoining no other structure and separated by a common or party wall extending from ground to roof. </t>
    </r>
  </si>
  <si>
    <r>
      <t>A “</t>
    </r>
    <r>
      <rPr>
        <b/>
        <sz val="11"/>
        <color theme="1"/>
        <rFont val="Arial"/>
        <family val="2"/>
      </rPr>
      <t>row</t>
    </r>
    <r>
      <rPr>
        <sz val="11"/>
        <rFont val="Arial"/>
        <family val="2"/>
      </rPr>
      <t xml:space="preserve">” dwelling is a ground-oriented dwelling attached to two or more similar units so that the resulting row structure contains three or more units. </t>
    </r>
  </si>
  <si>
    <r>
      <t>An “</t>
    </r>
    <r>
      <rPr>
        <b/>
        <sz val="11"/>
        <color theme="1"/>
        <rFont val="Arial"/>
        <family val="2"/>
      </rPr>
      <t>apartment and other</t>
    </r>
    <r>
      <rPr>
        <sz val="11"/>
        <rFont val="Arial"/>
        <family val="2"/>
      </rPr>
      <t xml:space="preserve">” dwelling includes all dwellings other than those described above, including structures commonly referred to as duplexes, triplexes, double duplexes and row duplexes. </t>
    </r>
  </si>
  <si>
    <t>Source: CMHC Starts and Completion Survey, Market Absorption Survey</t>
  </si>
  <si>
    <t>Source:  CMHC Starts and Completions Survey and Market Absorption Survey</t>
  </si>
  <si>
    <r>
      <t xml:space="preserve">2021 </t>
    </r>
    <r>
      <rPr>
        <b/>
        <vertAlign val="superscript"/>
        <sz val="9"/>
        <color indexed="8"/>
        <rFont val="Gill Sans Std"/>
        <family val="2"/>
      </rPr>
      <t>2</t>
    </r>
  </si>
  <si>
    <r>
      <t>2021</t>
    </r>
    <r>
      <rPr>
        <b/>
        <vertAlign val="superscript"/>
        <sz val="9"/>
        <color indexed="8"/>
        <rFont val="Gill Sans Std"/>
        <family val="2"/>
      </rPr>
      <t xml:space="preserve"> 2</t>
    </r>
  </si>
  <si>
    <t>N.L.</t>
  </si>
  <si>
    <t>Greater Sudbury</t>
  </si>
  <si>
    <t>January 2022 - 2023</t>
  </si>
  <si>
    <t>January - January 2022 - 2023</t>
  </si>
  <si>
    <t>© 2023 Canada Mortgage and Housing Corporation</t>
  </si>
  <si>
    <r>
      <t xml:space="preserve">2022 </t>
    </r>
    <r>
      <rPr>
        <b/>
        <vertAlign val="superscript"/>
        <sz val="9"/>
        <color indexed="8"/>
        <rFont val="Gill Sans Std"/>
        <family val="2"/>
      </rPr>
      <t>2</t>
    </r>
  </si>
  <si>
    <t>Nov.</t>
  </si>
  <si>
    <t>Dec.</t>
  </si>
  <si>
    <t>Jan.</t>
  </si>
  <si>
    <r>
      <t>2022</t>
    </r>
    <r>
      <rPr>
        <b/>
        <vertAlign val="superscript"/>
        <sz val="9"/>
        <color indexed="8"/>
        <rFont val="Gill Sans Std"/>
        <family val="2"/>
      </rPr>
      <t xml:space="preserve"> 2</t>
    </r>
  </si>
  <si>
    <r>
      <t xml:space="preserve">2021 </t>
    </r>
    <r>
      <rPr>
        <b/>
        <vertAlign val="superscript"/>
        <sz val="9"/>
        <color indexed="8"/>
        <rFont val="Gill Sans Std"/>
        <family val="2"/>
      </rPr>
      <t xml:space="preserve">2 </t>
    </r>
  </si>
  <si>
    <t>2023</t>
  </si>
  <si>
    <t>Chilliwack</t>
  </si>
  <si>
    <t>Drummondville</t>
  </si>
  <si>
    <t>Fredericton</t>
  </si>
  <si>
    <t>Kamloops</t>
  </si>
  <si>
    <t>Nanaimo</t>
  </si>
  <si>
    <t>Red Deer</t>
  </si>
  <si>
    <t>Belleville - Quinte West</t>
  </si>
  <si>
    <r>
      <t xml:space="preserve">6 new CMAs: </t>
    </r>
    <r>
      <rPr>
        <sz val="11"/>
        <color theme="4" tint="-0.499984740745262"/>
        <rFont val="Calibri"/>
        <family val="2"/>
      </rPr>
      <t xml:space="preserve">Chilliwack, Drummondville, Fredericton, Kamloops, Nanaimo and Red Deer </t>
    </r>
  </si>
  <si>
    <t>Note to readers:</t>
  </si>
  <si>
    <t>2023 data based on 2021 Census Definitions.</t>
  </si>
  <si>
    <r>
      <t xml:space="preserve">Victoriaville V: </t>
    </r>
    <r>
      <rPr>
        <sz val="11"/>
        <color theme="4" tint="-0.499984740745262"/>
        <rFont val="Calibri"/>
        <family val="2"/>
      </rPr>
      <t>now a large CA (population 50,000+)</t>
    </r>
  </si>
  <si>
    <r>
      <t xml:space="preserve">Joliette V: </t>
    </r>
    <r>
      <rPr>
        <sz val="11"/>
        <color theme="4" tint="-0.499984740745262"/>
        <rFont val="Calibri"/>
        <family val="2"/>
      </rPr>
      <t>now a large CA (population 50,000+)</t>
    </r>
  </si>
  <si>
    <r>
      <t xml:space="preserve">Amos V: </t>
    </r>
    <r>
      <rPr>
        <sz val="11"/>
        <color theme="4" tint="-0.499984740745262"/>
        <rFont val="Calibri"/>
        <family val="2"/>
      </rPr>
      <t>now a CA (population 10,000-49,999)</t>
    </r>
  </si>
  <si>
    <r>
      <t xml:space="preserve">Essa CA: </t>
    </r>
    <r>
      <rPr>
        <sz val="11"/>
        <color theme="4" tint="-0.499984740745262"/>
        <rFont val="Calibri"/>
        <family val="2"/>
      </rPr>
      <t>now a CA (population 10,000-49,999)</t>
    </r>
  </si>
  <si>
    <r>
      <t xml:space="preserve">Ladysmith CA: </t>
    </r>
    <r>
      <rPr>
        <sz val="11"/>
        <color theme="4" tint="-0.499984740745262"/>
        <rFont val="Calibri"/>
        <family val="2"/>
      </rPr>
      <t>now a CA (population 10,000-49,999)</t>
    </r>
  </si>
  <si>
    <r>
      <t xml:space="preserve">Trail CA: </t>
    </r>
    <r>
      <rPr>
        <sz val="11"/>
        <color theme="4" tint="-0.499984740745262"/>
        <rFont val="Calibri"/>
        <family val="2"/>
      </rPr>
      <t>now a CA (population 10,000-49,999)</t>
    </r>
  </si>
  <si>
    <r>
      <t xml:space="preserve">Belleville CMA: </t>
    </r>
    <r>
      <rPr>
        <sz val="11"/>
        <color theme="4" tint="-0.499984740745262"/>
        <rFont val="Calibri"/>
        <family val="2"/>
      </rPr>
      <t>name was modified to Belleville - Quinte West</t>
    </r>
  </si>
  <si>
    <r>
      <t xml:space="preserve">East Hants MD : </t>
    </r>
    <r>
      <rPr>
        <sz val="11"/>
        <color theme="4" tint="-0.499984740745262"/>
        <rFont val="Calibri"/>
        <family val="2"/>
      </rPr>
      <t>almagated with Halifax</t>
    </r>
    <r>
      <rPr>
        <b/>
        <sz val="11"/>
        <color theme="4" tint="-0.499984740745262"/>
        <rFont val="Calibri"/>
        <family val="2"/>
      </rPr>
      <t xml:space="preserve"> </t>
    </r>
    <r>
      <rPr>
        <sz val="11"/>
        <color theme="4" tint="-0.499984740745262"/>
        <rFont val="Calibri"/>
        <family val="2"/>
      </rPr>
      <t>CMA</t>
    </r>
  </si>
  <si>
    <t>Please note CMHC has updated the Starts and Completions Survey methodology and the Market Absorption Survey methodology:</t>
  </si>
  <si>
    <t>As of January, 2023, data contained within this publication reflect 2021 Census geography in line with Statistics Canada's Standard Geographical Classification (SGC). The following is a summary of geography changes:</t>
  </si>
  <si>
    <r>
      <t xml:space="preserve">Leamington MU : </t>
    </r>
    <r>
      <rPr>
        <sz val="11"/>
        <color theme="4" tint="-0.499984740745262"/>
        <rFont val="Calibri"/>
        <family val="2"/>
      </rPr>
      <t>merged with Windsor CMA</t>
    </r>
  </si>
  <si>
    <r>
      <t xml:space="preserve">Completions: </t>
    </r>
    <r>
      <rPr>
        <sz val="11"/>
        <color theme="4" tint="-0.499984740745262"/>
        <rFont val="Calibri"/>
        <family val="2"/>
      </rPr>
      <t>only</t>
    </r>
    <r>
      <rPr>
        <b/>
        <sz val="11"/>
        <color theme="4" tint="-0.499984740745262"/>
        <rFont val="Calibri"/>
        <family val="2"/>
      </rPr>
      <t xml:space="preserve"> </t>
    </r>
    <r>
      <rPr>
        <sz val="11"/>
        <color theme="4" tint="-0.499984740745262"/>
        <rFont val="Calibri"/>
        <family val="2"/>
      </rPr>
      <t>collected in CMAs (population 100,000+) as of 2023</t>
    </r>
    <r>
      <rPr>
        <b/>
        <sz val="11"/>
        <color theme="4" tint="-0.499984740745262"/>
        <rFont val="Calibri"/>
        <family val="2"/>
      </rPr>
      <t xml:space="preserve"> </t>
    </r>
    <r>
      <rPr>
        <sz val="11"/>
        <color theme="4" tint="-0.499984740745262"/>
        <rFont val="Calibri"/>
        <family val="2"/>
      </rPr>
      <t xml:space="preserve">with exceptions of Charlottetown CA,  Whitehorse CA, and Yellowknife CA </t>
    </r>
  </si>
  <si>
    <r>
      <t xml:space="preserve">Under Construction: </t>
    </r>
    <r>
      <rPr>
        <sz val="11"/>
        <color theme="4" tint="-0.499984740745262"/>
        <rFont val="Calibri"/>
        <family val="2"/>
      </rPr>
      <t>only</t>
    </r>
    <r>
      <rPr>
        <b/>
        <sz val="11"/>
        <color theme="4" tint="-0.499984740745262"/>
        <rFont val="Calibri"/>
        <family val="2"/>
      </rPr>
      <t xml:space="preserve"> </t>
    </r>
    <r>
      <rPr>
        <sz val="11"/>
        <color theme="4" tint="-0.499984740745262"/>
        <rFont val="Calibri"/>
        <family val="2"/>
      </rPr>
      <t>collected in CMAs (population 100,000+) as of 2023</t>
    </r>
    <r>
      <rPr>
        <b/>
        <sz val="11"/>
        <color theme="4" tint="-0.499984740745262"/>
        <rFont val="Calibri"/>
        <family val="2"/>
      </rPr>
      <t xml:space="preserve"> </t>
    </r>
    <r>
      <rPr>
        <sz val="11"/>
        <color theme="4" tint="-0.499984740745262"/>
        <rFont val="Calibri"/>
        <family val="2"/>
      </rPr>
      <t xml:space="preserve">with exceptions of Charlottetown CA,  Whitehorse CA, and Yellowknife CA </t>
    </r>
  </si>
  <si>
    <r>
      <t xml:space="preserve">Ottawa CMA: </t>
    </r>
    <r>
      <rPr>
        <sz val="11"/>
        <color theme="4" tint="-0.499984740745262"/>
        <rFont val="Calibri"/>
        <family val="2"/>
      </rPr>
      <t>Arnprior T and Carleton Place T are now merged with Ottawa CMA</t>
    </r>
  </si>
  <si>
    <r>
      <t>Essex T :</t>
    </r>
    <r>
      <rPr>
        <sz val="11"/>
        <color theme="4" tint="-0.499984740745262"/>
        <rFont val="Calibri"/>
        <family val="2"/>
      </rPr>
      <t xml:space="preserve"> merged with Windsor CMA</t>
    </r>
  </si>
  <si>
    <t xml:space="preserve">Census Metropolitan Area (CMA) and Census Agglomeration (CA) changes: </t>
  </si>
  <si>
    <r>
      <t xml:space="preserve">Absorbed units: </t>
    </r>
    <r>
      <rPr>
        <sz val="11"/>
        <color theme="4" tint="-0.499984740745262"/>
        <rFont val="Calibri"/>
        <family val="2"/>
      </rPr>
      <t>only</t>
    </r>
    <r>
      <rPr>
        <b/>
        <sz val="11"/>
        <color theme="4" tint="-0.499984740745262"/>
        <rFont val="Calibri"/>
        <family val="2"/>
      </rPr>
      <t xml:space="preserve"> </t>
    </r>
    <r>
      <rPr>
        <sz val="11"/>
        <color theme="4" tint="-0.499984740745262"/>
        <rFont val="Calibri"/>
        <family val="2"/>
      </rPr>
      <t>collected in CMAs (population 100,000+) as of 2023 with the exception of Charlottetown CA</t>
    </r>
  </si>
  <si>
    <r>
      <rPr>
        <vertAlign val="superscript"/>
        <sz val="7"/>
        <color rgb="FF000000"/>
        <rFont val="Gill Sans Std"/>
      </rPr>
      <t xml:space="preserve">1 </t>
    </r>
    <r>
      <rPr>
        <sz val="7"/>
        <color indexed="8"/>
        <rFont val="Gill Sans Std"/>
        <family val="2"/>
      </rPr>
      <t>Data for 2021 and 2022 based on 2016 Census Definitions and data for 2023 based on 2021 Census Definitions.</t>
    </r>
  </si>
  <si>
    <r>
      <rPr>
        <vertAlign val="superscript"/>
        <sz val="8"/>
        <rFont val="Arial"/>
        <family val="2"/>
      </rPr>
      <t>1</t>
    </r>
    <r>
      <rPr>
        <sz val="8"/>
        <rFont val="Arial"/>
        <family val="2"/>
      </rPr>
      <t xml:space="preserve"> Data for 2021 and 2022 based on 2016 Census Definitions and data for 2023 based on 2021 Census Definitions.</t>
    </r>
  </si>
  <si>
    <r>
      <rPr>
        <vertAlign val="superscript"/>
        <sz val="7"/>
        <color rgb="FF000000"/>
        <rFont val="Gill Sans Std"/>
      </rPr>
      <t>2</t>
    </r>
    <r>
      <rPr>
        <sz val="7"/>
        <color indexed="8"/>
        <rFont val="Gill Sans Std"/>
        <family val="2"/>
      </rPr>
      <t xml:space="preserve"> Under Construction does not include units where the intended market is unknown. </t>
    </r>
  </si>
  <si>
    <r>
      <rPr>
        <vertAlign val="superscript"/>
        <sz val="7"/>
        <color rgb="FF000000"/>
        <rFont val="Gill Sans Std"/>
      </rPr>
      <t>1</t>
    </r>
    <r>
      <rPr>
        <sz val="7"/>
        <color indexed="8"/>
        <rFont val="Gill Sans Std"/>
        <family val="2"/>
      </rPr>
      <t xml:space="preserve"> Data for 2021, 2022 based on 2016 Census Standard Geographical Classification (SGC) and data for 2023 based on 2021 Census SGC. Data after 2023 is for Census Metropolitan Areas only.  </t>
    </r>
  </si>
  <si>
    <t xml:space="preserve">The following notes to readers are designed to provide an update to clients on changes or corrections made to our housing surveys methodology or data. </t>
  </si>
  <si>
    <t>Geography</t>
  </si>
  <si>
    <r>
      <t xml:space="preserve">Sainte-Agathe-des-Monts: </t>
    </r>
    <r>
      <rPr>
        <sz val="11"/>
        <color theme="4" tint="-0.499984740745262"/>
        <rFont val="Calibri"/>
        <family val="2"/>
      </rPr>
      <t>now a CA (population 10,000-49,999)</t>
    </r>
  </si>
  <si>
    <t xml:space="preserve">Methodology: </t>
  </si>
  <si>
    <t xml:space="preserve">Errata/Corrections: </t>
  </si>
  <si>
    <r>
      <t>August 2023 release:</t>
    </r>
    <r>
      <rPr>
        <sz val="11"/>
        <color theme="4" tint="-0.499984740745262"/>
        <rFont val="Calibri"/>
        <family val="2"/>
      </rPr>
      <t xml:space="preserve"> due to the wildfire situation in British Columbia, CMHC was only able to administer a partial SCS in Kamloops CMA, North Kamloops and South Shore areas for the month of July 2023.</t>
    </r>
  </si>
  <si>
    <r>
      <t xml:space="preserve">April 2024 release: </t>
    </r>
    <r>
      <rPr>
        <sz val="11"/>
        <color theme="4" tint="-0.499984740745262"/>
        <rFont val="Calibri"/>
        <family val="2"/>
      </rPr>
      <t>A special revision was made to seasonally adjusted dwelling starts for Sudbury/Grand Sudbury for the months of January, February and March 2024 (Table 12).</t>
    </r>
    <r>
      <rPr>
        <b/>
        <sz val="11"/>
        <color theme="4" tint="-0.499984740745262"/>
        <rFont val="Calibri"/>
        <family val="2"/>
      </rPr>
      <t xml:space="preserve"> </t>
    </r>
  </si>
  <si>
    <t xml:space="preserve">Table 9 </t>
  </si>
  <si>
    <r>
      <t xml:space="preserve">Table 3 - 14, 18-20: </t>
    </r>
    <r>
      <rPr>
        <sz val="11"/>
        <color theme="4" tint="-0.499984740745262"/>
        <rFont val="Calibri"/>
        <family val="2"/>
      </rPr>
      <t>Annual data (actuals) for 2021, 2022 and 2023 were corrected. Publications for January to December 2023 and January to July 2024 were re-issued on CMHC’s website.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</si>
</sst>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72">
    <font>
      <sz val="12"/>
      <name val="Arial"/>
    </font>
    <font>
      <sz val="12"/>
      <color indexed="8"/>
      <name val="Gill Sans Std"/>
      <family val="2"/>
    </font>
    <font>
      <b/>
      <sz val="12"/>
      <color indexed="8"/>
      <name val="Gill Sans Std"/>
      <family val="2"/>
    </font>
    <font>
      <sz val="10"/>
      <color indexed="8"/>
      <name val="Gill Sans Std"/>
      <family val="2"/>
    </font>
    <font>
      <sz val="9"/>
      <color indexed="8"/>
      <name val="Gill Sans Std"/>
      <family val="2"/>
    </font>
    <font>
      <b/>
      <sz val="9"/>
      <color indexed="8"/>
      <name val="Gill Sans Std"/>
      <family val="2"/>
    </font>
    <font>
      <sz val="7"/>
      <color indexed="8"/>
      <name val="Gill Sans Std"/>
      <family val="2"/>
    </font>
    <font>
      <sz val="12"/>
      <name val="Gill Sans Std"/>
      <family val="2"/>
    </font>
    <font>
      <i/>
      <sz val="7"/>
      <color indexed="8"/>
      <name val="Gill Sans Std"/>
      <family val="2"/>
    </font>
    <font>
      <b/>
      <i/>
      <sz val="9"/>
      <color indexed="8"/>
      <name val="Gill Sans Std"/>
      <family val="2"/>
    </font>
    <font>
      <i/>
      <sz val="9"/>
      <color indexed="8"/>
      <name val="Gill Sans Std"/>
      <family val="2"/>
    </font>
    <font>
      <sz val="8"/>
      <name val="Arial"/>
      <family val="2"/>
    </font>
    <font>
      <sz val="12"/>
      <color indexed="8"/>
      <name val="Arial"/>
      <family val="2"/>
    </font>
    <font>
      <sz val="9"/>
      <name val="Gill Sans Std"/>
      <family val="2"/>
    </font>
    <font>
      <sz val="9"/>
      <name val="Arial"/>
      <family val="2"/>
    </font>
    <font>
      <i/>
      <sz val="9"/>
      <name val="Arial"/>
      <family val="2"/>
    </font>
    <font>
      <b/>
      <sz val="11"/>
      <color indexed="9"/>
      <name val="Gill Sans Std"/>
      <family val="2"/>
    </font>
    <font>
      <sz val="11"/>
      <color indexed="9"/>
      <name val="Arial"/>
      <family val="2"/>
    </font>
    <font>
      <b/>
      <i/>
      <sz val="9"/>
      <name val="Gill Sans Std"/>
      <family val="2"/>
    </font>
    <font>
      <sz val="11"/>
      <name val="Gill Sans Std"/>
      <family val="2"/>
    </font>
    <font>
      <b/>
      <i/>
      <sz val="11"/>
      <color indexed="9"/>
      <name val="Gill Sans Std"/>
      <family val="2"/>
    </font>
    <font>
      <i/>
      <sz val="11"/>
      <color indexed="9"/>
      <name val="Arial"/>
      <family val="2"/>
    </font>
    <font>
      <sz val="7"/>
      <name val="Gill Sans Std"/>
      <family val="2"/>
    </font>
    <font>
      <b/>
      <vertAlign val="superscript"/>
      <sz val="9"/>
      <color indexed="8"/>
      <name val="Gill Sans Std"/>
      <family val="2"/>
    </font>
    <font>
      <b/>
      <sz val="9"/>
      <name val="Gill Sans Std"/>
      <family val="2"/>
    </font>
    <font>
      <vertAlign val="superscript"/>
      <sz val="7"/>
      <color indexed="8"/>
      <name val="Gill Sans Std"/>
      <family val="2"/>
    </font>
    <font>
      <i/>
      <vertAlign val="superscript"/>
      <sz val="7"/>
      <color indexed="8"/>
      <name val="Gill Sans Std"/>
      <family val="2"/>
    </font>
    <font>
      <sz val="11"/>
      <name val="Arial"/>
      <family val="2"/>
    </font>
    <font>
      <i/>
      <sz val="11"/>
      <name val="Arial"/>
      <family val="2"/>
    </font>
    <font>
      <sz val="6"/>
      <color indexed="8"/>
      <name val="Georgia"/>
      <family val="1"/>
    </font>
    <font>
      <b/>
      <vertAlign val="superscript"/>
      <sz val="8"/>
      <color indexed="8"/>
      <name val="Gill Sans Std"/>
      <family val="2"/>
    </font>
    <font>
      <sz val="12"/>
      <name val="Arial"/>
      <family val="2"/>
    </font>
    <font>
      <b/>
      <sz val="8"/>
      <color indexed="8"/>
      <name val="Gill Sans Std"/>
      <family val="2"/>
    </font>
    <font>
      <b/>
      <i/>
      <sz val="8"/>
      <color indexed="8"/>
      <name val="Gill Sans Std"/>
      <family val="2"/>
    </font>
    <font>
      <sz val="8"/>
      <color indexed="8"/>
      <name val="Gill Sans Std"/>
      <family val="2"/>
    </font>
    <font>
      <sz val="7"/>
      <color indexed="8"/>
      <name val="Gill Sans"/>
      <family val="2"/>
    </font>
    <font>
      <sz val="7"/>
      <name val="Gill Sans"/>
      <family val="2"/>
    </font>
    <font>
      <i/>
      <sz val="7"/>
      <color indexed="8"/>
      <name val="Gill Sans"/>
      <family val="2"/>
    </font>
    <font>
      <sz val="10"/>
      <name val="Arial"/>
      <family val="2"/>
    </font>
    <font>
      <sz val="10"/>
      <name val="Gill Sans Std"/>
      <family val="2"/>
    </font>
    <font>
      <b/>
      <sz val="7"/>
      <color indexed="8"/>
      <name val="Gill Sans Std"/>
      <family val="2"/>
    </font>
    <font>
      <b/>
      <i/>
      <sz val="7"/>
      <color indexed="8"/>
      <name val="Gill Sans Std"/>
      <family val="2"/>
    </font>
    <font>
      <b/>
      <sz val="9"/>
      <color indexed="8"/>
      <name val="Gill Sans Std"/>
      <family val="2"/>
    </font>
    <font>
      <sz val="9"/>
      <color indexed="8"/>
      <name val="Gill Sans Std"/>
      <family val="2"/>
    </font>
    <font>
      <b/>
      <sz val="11"/>
      <name val="Gill Sans Std"/>
      <family val="2"/>
    </font>
    <font>
      <b/>
      <i/>
      <sz val="11"/>
      <name val="Gill Sans Std"/>
      <family val="2"/>
    </font>
    <font>
      <b/>
      <vertAlign val="superscript"/>
      <sz val="11"/>
      <name val="Gill Sans Std"/>
      <family val="2"/>
    </font>
    <font>
      <b/>
      <i/>
      <sz val="12"/>
      <name val="Arial"/>
      <family val="2"/>
    </font>
    <font>
      <i/>
      <sz val="12"/>
      <name val="Arial"/>
      <family val="2"/>
    </font>
    <font>
      <b/>
      <sz val="12"/>
      <name val="Gill Sans Std"/>
      <family val="2"/>
    </font>
    <font>
      <b/>
      <vertAlign val="superscript"/>
      <sz val="12"/>
      <name val="Gill Sans Std"/>
      <family val="2"/>
    </font>
    <font>
      <b/>
      <i/>
      <sz val="12"/>
      <name val="Gill Sans Std"/>
      <family val="2"/>
    </font>
    <font>
      <sz val="11"/>
      <color theme="0"/>
      <name val="Calibri"/>
      <family val="2"/>
      <scheme val="minor"/>
    </font>
    <font>
      <b/>
      <sz val="24"/>
      <color rgb="FF003F62"/>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sz val="11"/>
      <color theme="1"/>
      <name val="Arial Black"/>
      <family val="2"/>
    </font>
    <font>
      <b/>
      <sz val="11"/>
      <color theme="1"/>
      <name val="Arial"/>
      <family val="2"/>
    </font>
    <font>
      <b/>
      <sz val="11"/>
      <color theme="4" tint="-0.499984740745262"/>
      <name val="Calibri"/>
      <family val="2"/>
    </font>
    <font>
      <sz val="11"/>
      <color theme="4" tint="-0.499984740745262"/>
      <name val="Calibri"/>
      <family val="2"/>
    </font>
    <font>
      <b/>
      <sz val="12"/>
      <color theme="4" tint="-0.499984740745262"/>
      <name val="Calibri"/>
      <family val="2"/>
    </font>
    <font>
      <b/>
      <sz val="14"/>
      <color theme="4" tint="-0.499984740745262"/>
      <name val="Calibri"/>
      <family val="2"/>
    </font>
    <font>
      <b/>
      <sz val="9"/>
      <color rgb="FF000000"/>
      <name val="Gill Sans Std"/>
    </font>
    <font>
      <b/>
      <sz val="9"/>
      <color indexed="8"/>
      <name val="Gill Sans Std"/>
    </font>
    <font>
      <b/>
      <sz val="12"/>
      <color rgb="FF244062"/>
      <name val="Calibri"/>
      <family val="2"/>
    </font>
    <font>
      <vertAlign val="superscript"/>
      <sz val="7"/>
      <color rgb="FF000000"/>
      <name val="Gill Sans Std"/>
    </font>
    <font>
      <sz val="7"/>
      <color indexed="8"/>
      <name val="Gill Sans Std"/>
    </font>
    <font>
      <vertAlign val="superscript"/>
      <sz val="8"/>
      <name val="Arial"/>
      <family val="2"/>
    </font>
    <font>
      <b/>
      <sz val="11"/>
      <name val="Gill Sans Std"/>
    </font>
  </fonts>
  <fills count="11">
    <fill>
      <patternFill patternType="none"/>
    </fill>
    <fill>
      <patternFill patternType="gray125"/>
    </fill>
    <fill>
      <patternFill patternType="solid">
        <fgColor indexed="9"/>
        <bgColor indexed="64"/>
      </patternFill>
    </fill>
    <fill>
      <patternFill patternType="solid">
        <fgColor indexed="9"/>
        <bgColor indexed="10"/>
      </patternFill>
    </fill>
    <fill>
      <patternFill patternType="solid">
        <fgColor indexed="22"/>
        <bgColor indexed="64"/>
      </patternFill>
    </fill>
    <fill>
      <patternFill patternType="solid">
        <fgColor indexed="63"/>
        <bgColor indexed="64"/>
      </patternFill>
    </fill>
    <fill>
      <patternFill patternType="solid">
        <fgColor theme="0"/>
        <bgColor indexed="64"/>
      </patternFill>
    </fill>
    <fill>
      <patternFill patternType="solid">
        <fgColor rgb="FF003F62"/>
        <bgColor indexed="64"/>
      </patternFill>
    </fill>
    <fill>
      <patternFill patternType="solid">
        <fgColor rgb="FFB5C6C4"/>
        <bgColor indexed="64"/>
      </patternFill>
    </fill>
    <fill>
      <patternFill patternType="solid">
        <fgColor rgb="FFFFFFFF"/>
        <bgColor indexed="64"/>
      </patternFill>
    </fill>
    <fill>
      <patternFill patternType="solid">
        <fgColor rgb="FFFFFFFF"/>
        <bgColor rgb="FF000000"/>
      </patternFill>
    </fill>
  </fills>
  <borders count="121">
    <border>
      <left/>
      <right/>
      <top/>
      <bottom/>
      <diagonal/>
    </border>
    <border>
      <left style="thin">
        <color indexed="62"/>
      </left>
      <right style="thin">
        <color indexed="62"/>
      </right>
      <top style="thin">
        <color indexed="62"/>
      </top>
      <bottom style="thin">
        <color indexed="62"/>
      </bottom>
      <diagonal/>
    </border>
    <border>
      <left/>
      <right style="thin">
        <color indexed="62"/>
      </right>
      <top style="thin">
        <color indexed="62"/>
      </top>
      <bottom style="thin">
        <color indexed="62"/>
      </bottom>
      <diagonal/>
    </border>
    <border>
      <left/>
      <right style="medium">
        <color indexed="62"/>
      </right>
      <top style="thin">
        <color indexed="62"/>
      </top>
      <bottom style="thin">
        <color indexed="62"/>
      </bottom>
      <diagonal/>
    </border>
    <border>
      <left style="medium">
        <color indexed="62"/>
      </left>
      <right/>
      <top style="thin">
        <color indexed="62"/>
      </top>
      <bottom style="medium">
        <color indexed="62"/>
      </bottom>
      <diagonal/>
    </border>
    <border>
      <left style="medium">
        <color indexed="62"/>
      </left>
      <right/>
      <top style="thin">
        <color indexed="62"/>
      </top>
      <bottom style="thin">
        <color indexed="18"/>
      </bottom>
      <diagonal/>
    </border>
    <border>
      <left/>
      <right style="thin">
        <color indexed="62"/>
      </right>
      <top style="thin">
        <color indexed="62"/>
      </top>
      <bottom style="thin">
        <color indexed="18"/>
      </bottom>
      <diagonal/>
    </border>
    <border>
      <left style="thin">
        <color indexed="62"/>
      </left>
      <right style="thin">
        <color indexed="62"/>
      </right>
      <top style="thin">
        <color indexed="62"/>
      </top>
      <bottom style="thin">
        <color indexed="18"/>
      </bottom>
      <diagonal/>
    </border>
    <border>
      <left/>
      <right style="medium">
        <color indexed="62"/>
      </right>
      <top style="thin">
        <color indexed="62"/>
      </top>
      <bottom style="thin">
        <color indexed="18"/>
      </bottom>
      <diagonal/>
    </border>
    <border>
      <left style="medium">
        <color indexed="62"/>
      </left>
      <right/>
      <top style="thin">
        <color indexed="18"/>
      </top>
      <bottom style="thin">
        <color indexed="18"/>
      </bottom>
      <diagonal/>
    </border>
    <border>
      <left/>
      <right style="thin">
        <color indexed="62"/>
      </right>
      <top style="thin">
        <color indexed="18"/>
      </top>
      <bottom style="thin">
        <color indexed="18"/>
      </bottom>
      <diagonal/>
    </border>
    <border>
      <left style="thin">
        <color indexed="62"/>
      </left>
      <right style="thin">
        <color indexed="62"/>
      </right>
      <top style="thin">
        <color indexed="18"/>
      </top>
      <bottom style="thin">
        <color indexed="18"/>
      </bottom>
      <diagonal/>
    </border>
    <border>
      <left/>
      <right style="medium">
        <color indexed="62"/>
      </right>
      <top style="thin">
        <color indexed="18"/>
      </top>
      <bottom style="thin">
        <color indexed="18"/>
      </bottom>
      <diagonal/>
    </border>
    <border>
      <left style="medium">
        <color indexed="62"/>
      </left>
      <right/>
      <top/>
      <bottom/>
      <diagonal/>
    </border>
    <border>
      <left/>
      <right style="thin">
        <color indexed="62"/>
      </right>
      <top/>
      <bottom/>
      <diagonal/>
    </border>
    <border>
      <left style="thin">
        <color indexed="62"/>
      </left>
      <right style="thin">
        <color indexed="62"/>
      </right>
      <top/>
      <bottom/>
      <diagonal/>
    </border>
    <border>
      <left/>
      <right style="medium">
        <color indexed="62"/>
      </right>
      <top/>
      <bottom/>
      <diagonal/>
    </border>
    <border>
      <left style="medium">
        <color indexed="62"/>
      </left>
      <right/>
      <top style="thin">
        <color indexed="62"/>
      </top>
      <bottom style="thin">
        <color indexed="62"/>
      </bottom>
      <diagonal/>
    </border>
    <border>
      <left/>
      <right style="thin">
        <color indexed="62"/>
      </right>
      <top style="thin">
        <color indexed="62"/>
      </top>
      <bottom style="medium">
        <color indexed="62"/>
      </bottom>
      <diagonal/>
    </border>
    <border>
      <left style="thin">
        <color indexed="62"/>
      </left>
      <right style="thin">
        <color indexed="62"/>
      </right>
      <top style="thin">
        <color indexed="62"/>
      </top>
      <bottom style="medium">
        <color indexed="62"/>
      </bottom>
      <diagonal/>
    </border>
    <border>
      <left/>
      <right style="medium">
        <color indexed="62"/>
      </right>
      <top style="thin">
        <color indexed="62"/>
      </top>
      <bottom style="medium">
        <color indexed="62"/>
      </bottom>
      <diagonal/>
    </border>
    <border>
      <left style="medium">
        <color indexed="62"/>
      </left>
      <right/>
      <top/>
      <bottom style="thin">
        <color indexed="62"/>
      </bottom>
      <diagonal/>
    </border>
    <border>
      <left/>
      <right style="thin">
        <color indexed="62"/>
      </right>
      <top style="medium">
        <color indexed="62"/>
      </top>
      <bottom/>
      <diagonal/>
    </border>
    <border>
      <left/>
      <right style="thin">
        <color indexed="62"/>
      </right>
      <top/>
      <bottom style="thin">
        <color indexed="62"/>
      </bottom>
      <diagonal/>
    </border>
    <border>
      <left/>
      <right/>
      <top style="thin">
        <color indexed="62"/>
      </top>
      <bottom/>
      <diagonal/>
    </border>
    <border>
      <left/>
      <right/>
      <top/>
      <bottom style="thin">
        <color indexed="62"/>
      </bottom>
      <diagonal/>
    </border>
    <border>
      <left/>
      <right style="medium">
        <color indexed="62"/>
      </right>
      <top/>
      <bottom style="thin">
        <color indexed="62"/>
      </bottom>
      <diagonal/>
    </border>
    <border>
      <left style="medium">
        <color indexed="62"/>
      </left>
      <right/>
      <top style="medium">
        <color indexed="62"/>
      </top>
      <bottom/>
      <diagonal/>
    </border>
    <border>
      <left/>
      <right/>
      <top style="medium">
        <color indexed="62"/>
      </top>
      <bottom/>
      <diagonal/>
    </border>
    <border>
      <left style="medium">
        <color indexed="62"/>
      </left>
      <right/>
      <top/>
      <bottom style="medium">
        <color indexed="62"/>
      </bottom>
      <diagonal/>
    </border>
    <border>
      <left/>
      <right/>
      <top/>
      <bottom style="medium">
        <color indexed="62"/>
      </bottom>
      <diagonal/>
    </border>
    <border>
      <left style="thin">
        <color indexed="62"/>
      </left>
      <right style="thin">
        <color indexed="62"/>
      </right>
      <top style="thin">
        <color indexed="62"/>
      </top>
      <bottom/>
      <diagonal/>
    </border>
    <border>
      <left style="thin">
        <color indexed="62"/>
      </left>
      <right style="thin">
        <color indexed="62"/>
      </right>
      <top/>
      <bottom style="medium">
        <color indexed="62"/>
      </bottom>
      <diagonal/>
    </border>
    <border>
      <left/>
      <right style="medium">
        <color indexed="62"/>
      </right>
      <top style="medium">
        <color indexed="62"/>
      </top>
      <bottom/>
      <diagonal/>
    </border>
    <border>
      <left/>
      <right style="medium">
        <color indexed="62"/>
      </right>
      <top style="thin">
        <color indexed="62"/>
      </top>
      <bottom/>
      <diagonal/>
    </border>
    <border>
      <left style="thin">
        <color indexed="62"/>
      </left>
      <right style="thin">
        <color indexed="62"/>
      </right>
      <top style="medium">
        <color indexed="62"/>
      </top>
      <bottom/>
      <diagonal/>
    </border>
    <border>
      <left/>
      <right/>
      <top style="thin">
        <color indexed="62"/>
      </top>
      <bottom style="thin">
        <color indexed="18"/>
      </bottom>
      <diagonal/>
    </border>
    <border>
      <left/>
      <right/>
      <top style="thin">
        <color indexed="18"/>
      </top>
      <bottom style="thin">
        <color indexed="18"/>
      </bottom>
      <diagonal/>
    </border>
    <border>
      <left style="medium">
        <color indexed="62"/>
      </left>
      <right style="thin">
        <color indexed="62"/>
      </right>
      <top style="thin">
        <color indexed="62"/>
      </top>
      <bottom/>
      <diagonal/>
    </border>
    <border>
      <left/>
      <right style="thin">
        <color indexed="62"/>
      </right>
      <top style="thin">
        <color indexed="62"/>
      </top>
      <bottom/>
      <diagonal/>
    </border>
    <border>
      <left style="medium">
        <color indexed="62"/>
      </left>
      <right style="thin">
        <color indexed="62"/>
      </right>
      <top/>
      <bottom/>
      <diagonal/>
    </border>
    <border>
      <left style="medium">
        <color indexed="62"/>
      </left>
      <right style="thin">
        <color indexed="62"/>
      </right>
      <top/>
      <bottom style="thin">
        <color indexed="62"/>
      </bottom>
      <diagonal/>
    </border>
    <border>
      <left/>
      <right style="medium">
        <color indexed="62"/>
      </right>
      <top/>
      <bottom style="thin">
        <color indexed="18"/>
      </bottom>
      <diagonal/>
    </border>
    <border>
      <left style="medium">
        <color indexed="62"/>
      </left>
      <right/>
      <top/>
      <bottom style="thin">
        <color indexed="18"/>
      </bottom>
      <diagonal/>
    </border>
    <border>
      <left/>
      <right/>
      <top/>
      <bottom style="thin">
        <color indexed="18"/>
      </bottom>
      <diagonal/>
    </border>
    <border>
      <left/>
      <right style="thin">
        <color indexed="62"/>
      </right>
      <top/>
      <bottom style="thin">
        <color indexed="18"/>
      </bottom>
      <diagonal/>
    </border>
    <border>
      <left style="thin">
        <color indexed="62"/>
      </left>
      <right style="thin">
        <color indexed="62"/>
      </right>
      <top/>
      <bottom style="thin">
        <color indexed="18"/>
      </bottom>
      <diagonal/>
    </border>
    <border>
      <left style="medium">
        <color indexed="62"/>
      </left>
      <right/>
      <top style="thin">
        <color indexed="18"/>
      </top>
      <bottom/>
      <diagonal/>
    </border>
    <border>
      <left/>
      <right/>
      <top style="thin">
        <color indexed="18"/>
      </top>
      <bottom/>
      <diagonal/>
    </border>
    <border>
      <left/>
      <right style="thin">
        <color indexed="62"/>
      </right>
      <top style="thin">
        <color indexed="18"/>
      </top>
      <bottom/>
      <diagonal/>
    </border>
    <border>
      <left style="thin">
        <color indexed="62"/>
      </left>
      <right style="thin">
        <color indexed="62"/>
      </right>
      <top style="thin">
        <color indexed="18"/>
      </top>
      <bottom/>
      <diagonal/>
    </border>
    <border>
      <left style="thin">
        <color indexed="62"/>
      </left>
      <right style="thin">
        <color indexed="62"/>
      </right>
      <top style="thin">
        <color indexed="18"/>
      </top>
      <bottom style="thin">
        <color indexed="62"/>
      </bottom>
      <diagonal/>
    </border>
    <border>
      <left style="thin">
        <color indexed="62"/>
      </left>
      <right style="thin">
        <color indexed="62"/>
      </right>
      <top/>
      <bottom style="thin">
        <color indexed="62"/>
      </bottom>
      <diagonal/>
    </border>
    <border>
      <left style="thin">
        <color indexed="62"/>
      </left>
      <right/>
      <top style="thin">
        <color indexed="62"/>
      </top>
      <bottom/>
      <diagonal/>
    </border>
    <border>
      <left style="thin">
        <color indexed="62"/>
      </left>
      <right style="medium">
        <color indexed="62"/>
      </right>
      <top/>
      <bottom style="thin">
        <color indexed="62"/>
      </bottom>
      <diagonal/>
    </border>
    <border>
      <left style="thin">
        <color indexed="62"/>
      </left>
      <right/>
      <top/>
      <bottom style="thin">
        <color indexed="62"/>
      </bottom>
      <diagonal/>
    </border>
    <border>
      <left/>
      <right style="thin">
        <color indexed="62"/>
      </right>
      <top/>
      <bottom style="medium">
        <color indexed="62"/>
      </bottom>
      <diagonal/>
    </border>
    <border>
      <left style="medium">
        <color indexed="62"/>
      </left>
      <right style="thin">
        <color indexed="62"/>
      </right>
      <top/>
      <bottom style="thin">
        <color indexed="18"/>
      </bottom>
      <diagonal/>
    </border>
    <border>
      <left style="medium">
        <color indexed="62"/>
      </left>
      <right style="thin">
        <color indexed="62"/>
      </right>
      <top style="thin">
        <color indexed="18"/>
      </top>
      <bottom style="thin">
        <color indexed="18"/>
      </bottom>
      <diagonal/>
    </border>
    <border>
      <left style="thin">
        <color indexed="62"/>
      </left>
      <right style="thin">
        <color indexed="62"/>
      </right>
      <top style="thin">
        <color indexed="18"/>
      </top>
      <bottom style="medium">
        <color indexed="62"/>
      </bottom>
      <diagonal/>
    </border>
    <border>
      <left style="thin">
        <color indexed="62"/>
      </left>
      <right style="medium">
        <color indexed="62"/>
      </right>
      <top style="thin">
        <color indexed="18"/>
      </top>
      <bottom style="thin">
        <color indexed="18"/>
      </bottom>
      <diagonal/>
    </border>
    <border>
      <left style="thin">
        <color indexed="62"/>
      </left>
      <right style="medium">
        <color indexed="62"/>
      </right>
      <top style="thin">
        <color indexed="18"/>
      </top>
      <bottom style="medium">
        <color indexed="62"/>
      </bottom>
      <diagonal/>
    </border>
    <border>
      <left style="thin">
        <color indexed="62"/>
      </left>
      <right style="medium">
        <color indexed="62"/>
      </right>
      <top/>
      <bottom style="thin">
        <color indexed="18"/>
      </bottom>
      <diagonal/>
    </border>
    <border>
      <left style="thin">
        <color indexed="62"/>
      </left>
      <right style="medium">
        <color indexed="62"/>
      </right>
      <top style="thin">
        <color indexed="62"/>
      </top>
      <bottom/>
      <diagonal/>
    </border>
    <border>
      <left style="thin">
        <color indexed="62"/>
      </left>
      <right style="medium">
        <color indexed="62"/>
      </right>
      <top style="thin">
        <color indexed="62"/>
      </top>
      <bottom style="thin">
        <color indexed="18"/>
      </bottom>
      <diagonal/>
    </border>
    <border>
      <left style="thin">
        <color indexed="62"/>
      </left>
      <right style="medium">
        <color indexed="62"/>
      </right>
      <top/>
      <bottom style="medium">
        <color indexed="62"/>
      </bottom>
      <diagonal/>
    </border>
    <border>
      <left style="thin">
        <color indexed="62"/>
      </left>
      <right style="medium">
        <color indexed="62"/>
      </right>
      <top style="thin">
        <color indexed="18"/>
      </top>
      <bottom style="thin">
        <color indexed="62"/>
      </bottom>
      <diagonal/>
    </border>
    <border>
      <left style="thin">
        <color indexed="62"/>
      </left>
      <right style="medium">
        <color indexed="62"/>
      </right>
      <top/>
      <bottom/>
      <diagonal/>
    </border>
    <border>
      <left/>
      <right style="medium">
        <color indexed="62"/>
      </right>
      <top style="thin">
        <color indexed="18"/>
      </top>
      <bottom style="medium">
        <color indexed="62"/>
      </bottom>
      <diagonal/>
    </border>
    <border>
      <left style="medium">
        <color indexed="62"/>
      </left>
      <right/>
      <top style="thin">
        <color indexed="18"/>
      </top>
      <bottom style="medium">
        <color indexed="62"/>
      </bottom>
      <diagonal/>
    </border>
    <border>
      <left/>
      <right/>
      <top style="thin">
        <color indexed="18"/>
      </top>
      <bottom style="medium">
        <color indexed="62"/>
      </bottom>
      <diagonal/>
    </border>
    <border>
      <left/>
      <right style="thin">
        <color indexed="62"/>
      </right>
      <top style="thin">
        <color indexed="18"/>
      </top>
      <bottom style="medium">
        <color indexed="62"/>
      </bottom>
      <diagonal/>
    </border>
    <border>
      <left style="thin">
        <color indexed="62"/>
      </left>
      <right/>
      <top/>
      <bottom/>
      <diagonal/>
    </border>
    <border>
      <left/>
      <right style="medium">
        <color indexed="62"/>
      </right>
      <top style="thin">
        <color indexed="18"/>
      </top>
      <bottom/>
      <diagonal/>
    </border>
    <border>
      <left style="thin">
        <color indexed="62"/>
      </left>
      <right style="thin">
        <color indexed="62"/>
      </right>
      <top style="medium">
        <color indexed="62"/>
      </top>
      <bottom style="thin">
        <color indexed="62"/>
      </bottom>
      <diagonal/>
    </border>
    <border>
      <left/>
      <right/>
      <top style="thin">
        <color indexed="18"/>
      </top>
      <bottom style="thin">
        <color indexed="62"/>
      </bottom>
      <diagonal/>
    </border>
    <border>
      <left/>
      <right style="thin">
        <color indexed="62"/>
      </right>
      <top style="thin">
        <color indexed="18"/>
      </top>
      <bottom style="thin">
        <color indexed="62"/>
      </bottom>
      <diagonal/>
    </border>
    <border>
      <left style="thin">
        <color indexed="62"/>
      </left>
      <right/>
      <top/>
      <bottom style="thin">
        <color indexed="18"/>
      </bottom>
      <diagonal/>
    </border>
    <border>
      <left/>
      <right style="medium">
        <color indexed="62"/>
      </right>
      <top/>
      <bottom style="medium">
        <color indexed="62"/>
      </bottom>
      <diagonal/>
    </border>
    <border>
      <left style="thin">
        <color indexed="62"/>
      </left>
      <right/>
      <top style="medium">
        <color indexed="62"/>
      </top>
      <bottom/>
      <diagonal/>
    </border>
    <border>
      <left style="thin">
        <color indexed="62"/>
      </left>
      <right style="medium">
        <color indexed="62"/>
      </right>
      <top style="thin">
        <color indexed="18"/>
      </top>
      <bottom/>
      <diagonal/>
    </border>
    <border>
      <left style="thin">
        <color indexed="62"/>
      </left>
      <right style="thin">
        <color indexed="62"/>
      </right>
      <top style="thin">
        <color theme="2"/>
      </top>
      <bottom style="thin">
        <color indexed="62"/>
      </bottom>
      <diagonal/>
    </border>
    <border>
      <left style="thin">
        <color indexed="62"/>
      </left>
      <right style="medium">
        <color indexed="62"/>
      </right>
      <top style="thin">
        <color theme="2"/>
      </top>
      <bottom style="thin">
        <color indexed="62"/>
      </bottom>
      <diagonal/>
    </border>
    <border>
      <left style="thin">
        <color theme="0" tint="-0.499984740745262"/>
      </left>
      <right/>
      <top style="thin">
        <color theme="0" tint="-0.499984740745262"/>
      </top>
      <bottom/>
      <diagonal/>
    </border>
    <border>
      <left/>
      <right/>
      <top style="thin">
        <color theme="0" tint="-0.499984740745262"/>
      </top>
      <bottom/>
      <diagonal/>
    </border>
    <border>
      <left style="thin">
        <color indexed="64"/>
      </left>
      <right/>
      <top/>
      <bottom/>
      <diagonal/>
    </border>
    <border>
      <left style="thin">
        <color theme="0" tint="-0.499984740745262"/>
      </left>
      <right/>
      <top/>
      <bottom/>
      <diagonal/>
    </border>
    <border>
      <left/>
      <right style="thin">
        <color indexed="64"/>
      </right>
      <top/>
      <bottom style="thin">
        <color indexed="64"/>
      </bottom>
      <diagonal/>
    </border>
    <border>
      <left/>
      <right/>
      <top/>
      <bottom style="thin">
        <color indexed="64"/>
      </bottom>
      <diagonal/>
    </border>
    <border>
      <left style="thin">
        <color indexed="62"/>
      </left>
      <right/>
      <top style="thin">
        <color indexed="18"/>
      </top>
      <bottom style="thin">
        <color indexed="62"/>
      </bottom>
      <diagonal/>
    </border>
    <border>
      <left style="thin">
        <color indexed="62"/>
      </left>
      <right/>
      <top style="thin">
        <color indexed="18"/>
      </top>
      <bottom style="medium">
        <color indexed="62"/>
      </bottom>
      <diagonal/>
    </border>
    <border>
      <left style="thin">
        <color indexed="62"/>
      </left>
      <right style="medium">
        <color indexed="62"/>
      </right>
      <top style="medium">
        <color indexed="62"/>
      </top>
      <bottom/>
      <diagonal/>
    </border>
    <border>
      <left style="thin">
        <color indexed="62"/>
      </left>
      <right style="thin">
        <color indexed="62"/>
      </right>
      <top style="thin">
        <color indexed="18"/>
      </top>
      <bottom style="thin">
        <color rgb="FFB4A76C"/>
      </bottom>
      <diagonal/>
    </border>
    <border>
      <left style="thin">
        <color indexed="62"/>
      </left>
      <right style="medium">
        <color indexed="62"/>
      </right>
      <top style="thin">
        <color indexed="18"/>
      </top>
      <bottom style="thin">
        <color rgb="FFB4A76C"/>
      </bottom>
      <diagonal/>
    </border>
    <border>
      <left style="medium">
        <color indexed="62"/>
      </left>
      <right/>
      <top style="thin">
        <color indexed="18"/>
      </top>
      <bottom style="thin">
        <color rgb="FFB4A76C"/>
      </bottom>
      <diagonal/>
    </border>
    <border>
      <left/>
      <right/>
      <top style="thin">
        <color indexed="18"/>
      </top>
      <bottom style="thin">
        <color rgb="FFB4A76C"/>
      </bottom>
      <diagonal/>
    </border>
    <border>
      <left/>
      <right style="thin">
        <color indexed="62"/>
      </right>
      <top style="thin">
        <color indexed="18"/>
      </top>
      <bottom style="thin">
        <color rgb="FFB4A76C"/>
      </bottom>
      <diagonal/>
    </border>
    <border>
      <left/>
      <right style="medium">
        <color indexed="62"/>
      </right>
      <top style="thin">
        <color indexed="18"/>
      </top>
      <bottom style="thin">
        <color rgb="FFB4A76C"/>
      </bottom>
      <diagonal/>
    </border>
    <border>
      <left style="medium">
        <color indexed="62"/>
      </left>
      <right/>
      <top/>
      <bottom style="thin">
        <color rgb="FFB4A76C"/>
      </bottom>
      <diagonal/>
    </border>
    <border>
      <left/>
      <right/>
      <top/>
      <bottom style="thin">
        <color rgb="FFB4A76C"/>
      </bottom>
      <diagonal/>
    </border>
    <border>
      <left/>
      <right style="thin">
        <color indexed="62"/>
      </right>
      <top/>
      <bottom style="thin">
        <color rgb="FFB4A76C"/>
      </bottom>
      <diagonal/>
    </border>
    <border>
      <left style="thin">
        <color indexed="62"/>
      </left>
      <right style="thin">
        <color indexed="62"/>
      </right>
      <top/>
      <bottom style="thin">
        <color rgb="FFB4A76C"/>
      </bottom>
      <diagonal/>
    </border>
    <border>
      <left/>
      <right style="medium">
        <color indexed="62"/>
      </right>
      <top/>
      <bottom style="thin">
        <color rgb="FFB4A76C"/>
      </bottom>
      <diagonal/>
    </border>
    <border>
      <left style="thin">
        <color rgb="FFB4A76C"/>
      </left>
      <right/>
      <top style="thin">
        <color rgb="FFB4A76C"/>
      </top>
      <bottom style="thin">
        <color rgb="FFE7E2CF"/>
      </bottom>
      <diagonal/>
    </border>
    <border>
      <left/>
      <right/>
      <top style="thin">
        <color rgb="FFB4A76C"/>
      </top>
      <bottom style="thin">
        <color rgb="FFE7E2CF"/>
      </bottom>
      <diagonal/>
    </border>
    <border>
      <left/>
      <right style="thin">
        <color indexed="62"/>
      </right>
      <top style="thin">
        <color rgb="FFB4A76C"/>
      </top>
      <bottom style="thin">
        <color rgb="FFE7E2CF"/>
      </bottom>
      <diagonal/>
    </border>
    <border>
      <left style="thin">
        <color indexed="62"/>
      </left>
      <right style="thin">
        <color indexed="62"/>
      </right>
      <top style="thin">
        <color rgb="FFB4A76C"/>
      </top>
      <bottom style="thin">
        <color rgb="FFE7E2CF"/>
      </bottom>
      <diagonal/>
    </border>
    <border>
      <left style="thin">
        <color indexed="62"/>
      </left>
      <right style="medium">
        <color rgb="FFB4A76C"/>
      </right>
      <top style="medium">
        <color indexed="62"/>
      </top>
      <bottom/>
      <diagonal/>
    </border>
    <border>
      <left style="thin">
        <color indexed="62"/>
      </left>
      <right style="medium">
        <color rgb="FFB4A76C"/>
      </right>
      <top/>
      <bottom style="thin">
        <color indexed="62"/>
      </bottom>
      <diagonal/>
    </border>
    <border>
      <left style="thin">
        <color indexed="62"/>
      </left>
      <right style="medium">
        <color rgb="FFB4A76C"/>
      </right>
      <top style="thin">
        <color indexed="62"/>
      </top>
      <bottom style="thin">
        <color indexed="18"/>
      </bottom>
      <diagonal/>
    </border>
    <border>
      <left style="thin">
        <color indexed="62"/>
      </left>
      <right style="medium">
        <color rgb="FFB4A76C"/>
      </right>
      <top style="thin">
        <color rgb="FFB4A76C"/>
      </top>
      <bottom style="thin">
        <color rgb="FFE7E2CF"/>
      </bottom>
      <diagonal/>
    </border>
    <border>
      <left style="thin">
        <color indexed="62"/>
      </left>
      <right style="medium">
        <color rgb="FFB4A76C"/>
      </right>
      <top style="thin">
        <color indexed="18"/>
      </top>
      <bottom style="thin">
        <color indexed="18"/>
      </bottom>
      <diagonal/>
    </border>
    <border>
      <left style="medium">
        <color rgb="FFB4A76C"/>
      </left>
      <right/>
      <top/>
      <bottom/>
      <diagonal/>
    </border>
    <border>
      <left style="thin">
        <color indexed="62"/>
      </left>
      <right/>
      <top style="thin">
        <color indexed="18"/>
      </top>
      <bottom style="thin">
        <color indexed="18"/>
      </bottom>
      <diagonal/>
    </border>
    <border>
      <left style="thin">
        <color indexed="62"/>
      </left>
      <right style="medium">
        <color rgb="FFB4A76C"/>
      </right>
      <top style="medium">
        <color indexed="62"/>
      </top>
      <bottom style="thin">
        <color indexed="62"/>
      </bottom>
      <diagonal/>
    </border>
    <border>
      <left style="thin">
        <color indexed="62"/>
      </left>
      <right style="medium">
        <color rgb="FFB4A76C"/>
      </right>
      <top style="thin">
        <color indexed="18"/>
      </top>
      <bottom style="medium">
        <color indexed="62"/>
      </bottom>
      <diagonal/>
    </border>
    <border>
      <left/>
      <right style="thin">
        <color rgb="FFB4A76C"/>
      </right>
      <top style="thin">
        <color indexed="18"/>
      </top>
      <bottom style="thin">
        <color indexed="62"/>
      </bottom>
      <diagonal/>
    </border>
    <border>
      <left style="medium">
        <color indexed="62"/>
      </left>
      <right style="thin">
        <color rgb="FFB4A76C"/>
      </right>
      <top style="thin">
        <color indexed="18"/>
      </top>
      <bottom style="thin">
        <color indexed="62"/>
      </bottom>
      <diagonal/>
    </border>
    <border>
      <left style="thin">
        <color rgb="FFB4A76C"/>
      </left>
      <right style="thin">
        <color rgb="FFB4A76C"/>
      </right>
      <top style="thin">
        <color indexed="18"/>
      </top>
      <bottom style="thin">
        <color indexed="62"/>
      </bottom>
      <diagonal/>
    </border>
    <border>
      <left style="thin">
        <color rgb="FFB4A76C"/>
      </left>
      <right style="thin">
        <color rgb="FFB4A76C"/>
      </right>
      <top style="thin">
        <color indexed="18"/>
      </top>
      <bottom style="thin">
        <color rgb="FFB4A76C"/>
      </bottom>
      <diagonal/>
    </border>
    <border>
      <left style="thin">
        <color indexed="62"/>
      </left>
      <right style="medium">
        <color indexed="62"/>
      </right>
      <top style="thin">
        <color indexed="62"/>
      </top>
      <bottom style="thin">
        <color rgb="FFE7E2CF"/>
      </bottom>
      <diagonal/>
    </border>
  </borders>
  <cellStyleXfs count="3">
    <xf numFmtId="0" fontId="0" fillId="0" borderId="0"/>
    <xf numFmtId="0" fontId="31" fillId="0" borderId="0"/>
    <xf numFmtId="0" fontId="57" fillId="0" borderId="0"/>
  </cellStyleXfs>
  <cellXfs count="767">
    <xf numFmtId="0" fontId="0" fillId="0" borderId="0" xfId="0"/>
    <xf numFmtId="3" fontId="1" fillId="2" borderId="0" xfId="0" applyNumberFormat="1" applyFont="1" applyFill="1" applyAlignment="1" applyProtection="1">
      <alignment horizontal="center"/>
      <protection locked="0"/>
    </xf>
    <xf numFmtId="3" fontId="1" fillId="2" borderId="0" xfId="0" applyNumberFormat="1" applyFont="1" applyFill="1" applyAlignment="1" applyProtection="1">
      <protection locked="0"/>
    </xf>
    <xf numFmtId="0" fontId="3" fillId="2" borderId="0" xfId="0" applyNumberFormat="1" applyFont="1" applyFill="1" applyAlignment="1" applyProtection="1">
      <protection locked="0"/>
    </xf>
    <xf numFmtId="3" fontId="3" fillId="2" borderId="0" xfId="0" applyNumberFormat="1" applyFont="1" applyFill="1" applyAlignment="1" applyProtection="1">
      <protection locked="0"/>
    </xf>
    <xf numFmtId="164" fontId="1" fillId="2" borderId="0" xfId="0" applyNumberFormat="1" applyFont="1" applyFill="1" applyAlignment="1" applyProtection="1">
      <protection hidden="1"/>
    </xf>
    <xf numFmtId="164" fontId="1" fillId="2" borderId="0" xfId="0" applyNumberFormat="1" applyFont="1" applyFill="1" applyAlignment="1" applyProtection="1">
      <alignment horizontal="right"/>
      <protection hidden="1"/>
    </xf>
    <xf numFmtId="0" fontId="1" fillId="2" borderId="0" xfId="0" applyNumberFormat="1" applyFont="1" applyFill="1" applyAlignment="1"/>
    <xf numFmtId="3" fontId="1" fillId="2" borderId="0" xfId="0" applyNumberFormat="1" applyFont="1" applyFill="1" applyBorder="1" applyAlignment="1" applyProtection="1">
      <protection locked="0"/>
    </xf>
    <xf numFmtId="0" fontId="1" fillId="2" borderId="0" xfId="0" applyNumberFormat="1" applyFont="1" applyFill="1" applyBorder="1" applyProtection="1">
      <protection locked="0"/>
    </xf>
    <xf numFmtId="0" fontId="7" fillId="0" borderId="0" xfId="0" applyFont="1"/>
    <xf numFmtId="0" fontId="7" fillId="0" borderId="0" xfId="0" applyFont="1" applyBorder="1"/>
    <xf numFmtId="0" fontId="13" fillId="0" borderId="0" xfId="0" applyFont="1"/>
    <xf numFmtId="3" fontId="4" fillId="0" borderId="0" xfId="0" applyNumberFormat="1" applyFont="1" applyAlignment="1"/>
    <xf numFmtId="1" fontId="4" fillId="2" borderId="1" xfId="0" applyNumberFormat="1" applyFont="1" applyFill="1" applyBorder="1" applyAlignment="1" applyProtection="1">
      <alignment horizontal="right" vertical="center"/>
      <protection locked="0"/>
    </xf>
    <xf numFmtId="3" fontId="5" fillId="2" borderId="2" xfId="0" applyNumberFormat="1" applyFont="1" applyFill="1" applyBorder="1" applyAlignment="1" applyProtection="1">
      <alignment horizontal="right" vertical="center"/>
      <protection locked="0"/>
    </xf>
    <xf numFmtId="3" fontId="5" fillId="2" borderId="3" xfId="0" applyNumberFormat="1" applyFont="1" applyFill="1" applyBorder="1" applyAlignment="1" applyProtection="1">
      <alignment horizontal="right" vertical="center"/>
      <protection locked="0"/>
    </xf>
    <xf numFmtId="3" fontId="5" fillId="2" borderId="4" xfId="0" applyNumberFormat="1" applyFont="1" applyFill="1" applyBorder="1" applyAlignment="1" applyProtection="1">
      <alignment vertical="center"/>
      <protection locked="0"/>
    </xf>
    <xf numFmtId="3" fontId="4" fillId="2" borderId="5" xfId="0" applyNumberFormat="1" applyFont="1" applyFill="1" applyBorder="1" applyAlignment="1" applyProtection="1">
      <alignment vertical="center"/>
      <protection locked="0"/>
    </xf>
    <xf numFmtId="3" fontId="10" fillId="2" borderId="6" xfId="0" applyNumberFormat="1" applyFont="1" applyFill="1" applyBorder="1" applyAlignment="1" applyProtection="1">
      <alignment vertical="center"/>
      <protection locked="0"/>
    </xf>
    <xf numFmtId="3" fontId="4" fillId="2" borderId="7" xfId="0" applyNumberFormat="1" applyFont="1" applyFill="1" applyBorder="1" applyAlignment="1" applyProtection="1">
      <alignment vertical="center"/>
      <protection locked="0"/>
    </xf>
    <xf numFmtId="3" fontId="4" fillId="2" borderId="7" xfId="0" applyNumberFormat="1" applyFont="1" applyFill="1" applyBorder="1" applyAlignment="1">
      <alignment vertical="center"/>
    </xf>
    <xf numFmtId="3" fontId="4" fillId="2" borderId="6" xfId="0" applyNumberFormat="1" applyFont="1" applyFill="1" applyBorder="1" applyAlignment="1" applyProtection="1">
      <alignment vertical="center"/>
      <protection locked="0"/>
    </xf>
    <xf numFmtId="3" fontId="4" fillId="2" borderId="8" xfId="0" applyNumberFormat="1" applyFont="1" applyFill="1" applyBorder="1" applyAlignment="1" applyProtection="1">
      <alignment horizontal="right" vertical="center"/>
      <protection locked="0"/>
    </xf>
    <xf numFmtId="3" fontId="4" fillId="2" borderId="9" xfId="0" applyNumberFormat="1" applyFont="1" applyFill="1" applyBorder="1" applyAlignment="1" applyProtection="1">
      <alignment vertical="center"/>
      <protection locked="0"/>
    </xf>
    <xf numFmtId="3" fontId="10" fillId="2" borderId="10" xfId="0" applyNumberFormat="1" applyFont="1" applyFill="1" applyBorder="1" applyAlignment="1" applyProtection="1">
      <alignment vertical="center"/>
      <protection locked="0"/>
    </xf>
    <xf numFmtId="3" fontId="4" fillId="2" borderId="11" xfId="0" applyNumberFormat="1" applyFont="1" applyFill="1" applyBorder="1" applyAlignment="1" applyProtection="1">
      <alignment vertical="center"/>
      <protection locked="0"/>
    </xf>
    <xf numFmtId="3" fontId="4" fillId="2" borderId="11" xfId="0" applyNumberFormat="1" applyFont="1" applyFill="1" applyBorder="1" applyAlignment="1">
      <alignment vertical="center"/>
    </xf>
    <xf numFmtId="3" fontId="4" fillId="2" borderId="10" xfId="0" applyNumberFormat="1" applyFont="1" applyFill="1" applyBorder="1" applyAlignment="1" applyProtection="1">
      <alignment vertical="center"/>
      <protection locked="0"/>
    </xf>
    <xf numFmtId="3" fontId="4" fillId="2" borderId="12" xfId="0" applyNumberFormat="1" applyFont="1" applyFill="1" applyBorder="1" applyAlignment="1" applyProtection="1">
      <alignment horizontal="right" vertical="center"/>
      <protection locked="0"/>
    </xf>
    <xf numFmtId="3" fontId="4" fillId="2" borderId="13" xfId="0" applyNumberFormat="1" applyFont="1" applyFill="1" applyBorder="1" applyAlignment="1" applyProtection="1">
      <alignment vertical="center"/>
      <protection locked="0"/>
    </xf>
    <xf numFmtId="3" fontId="10" fillId="2" borderId="14" xfId="0" applyNumberFormat="1" applyFont="1" applyFill="1" applyBorder="1" applyAlignment="1" applyProtection="1">
      <alignment vertical="center"/>
      <protection locked="0"/>
    </xf>
    <xf numFmtId="3" fontId="4" fillId="2" borderId="15" xfId="0" applyNumberFormat="1" applyFont="1" applyFill="1" applyBorder="1" applyAlignment="1" applyProtection="1">
      <alignment vertical="center"/>
      <protection locked="0"/>
    </xf>
    <xf numFmtId="3" fontId="4" fillId="2" borderId="15" xfId="0" applyNumberFormat="1" applyFont="1" applyFill="1" applyBorder="1" applyAlignment="1">
      <alignment vertical="center"/>
    </xf>
    <xf numFmtId="3" fontId="4" fillId="2" borderId="14" xfId="0" applyNumberFormat="1" applyFont="1" applyFill="1" applyBorder="1" applyAlignment="1" applyProtection="1">
      <alignment vertical="center"/>
      <protection locked="0"/>
    </xf>
    <xf numFmtId="3" fontId="4" fillId="2" borderId="16" xfId="0" applyNumberFormat="1" applyFont="1" applyFill="1" applyBorder="1" applyAlignment="1" applyProtection="1">
      <alignment horizontal="right" vertical="center"/>
      <protection locked="0"/>
    </xf>
    <xf numFmtId="3" fontId="5" fillId="2" borderId="17" xfId="0" applyNumberFormat="1" applyFont="1" applyFill="1" applyBorder="1" applyAlignment="1" applyProtection="1">
      <alignment vertical="center"/>
      <protection locked="0"/>
    </xf>
    <xf numFmtId="3" fontId="2" fillId="2" borderId="2" xfId="0" applyNumberFormat="1" applyFont="1" applyFill="1" applyBorder="1" applyAlignment="1" applyProtection="1">
      <alignment vertical="center"/>
      <protection locked="0"/>
    </xf>
    <xf numFmtId="3" fontId="5" fillId="2" borderId="1" xfId="0" applyNumberFormat="1" applyFont="1" applyFill="1" applyBorder="1" applyAlignment="1" applyProtection="1">
      <alignment vertical="center"/>
      <protection locked="0"/>
    </xf>
    <xf numFmtId="3" fontId="5" fillId="2" borderId="2" xfId="0" applyNumberFormat="1" applyFont="1" applyFill="1" applyBorder="1" applyAlignment="1" applyProtection="1">
      <alignment vertical="center"/>
      <protection locked="0"/>
    </xf>
    <xf numFmtId="3" fontId="4" fillId="2" borderId="7" xfId="0" applyNumberFormat="1" applyFont="1" applyFill="1" applyBorder="1" applyAlignment="1" applyProtection="1">
      <alignment horizontal="right" vertical="center"/>
      <protection locked="0"/>
    </xf>
    <xf numFmtId="3" fontId="4" fillId="2" borderId="11" xfId="0" applyNumberFormat="1" applyFont="1" applyFill="1" applyBorder="1" applyAlignment="1" applyProtection="1">
      <alignment horizontal="right" vertical="center"/>
      <protection locked="0"/>
    </xf>
    <xf numFmtId="0" fontId="4" fillId="2" borderId="11" xfId="0" applyNumberFormat="1" applyFont="1" applyFill="1" applyBorder="1" applyAlignment="1" applyProtection="1">
      <alignment vertical="center"/>
      <protection locked="0"/>
    </xf>
    <xf numFmtId="3" fontId="4" fillId="2" borderId="15" xfId="0" applyNumberFormat="1" applyFont="1" applyFill="1" applyBorder="1" applyAlignment="1" applyProtection="1">
      <alignment horizontal="right" vertical="center"/>
      <protection locked="0"/>
    </xf>
    <xf numFmtId="3" fontId="5" fillId="2" borderId="18" xfId="0" applyNumberFormat="1" applyFont="1" applyFill="1" applyBorder="1" applyAlignment="1" applyProtection="1">
      <alignment vertical="center"/>
      <protection locked="0"/>
    </xf>
    <xf numFmtId="3" fontId="5" fillId="2" borderId="19" xfId="0" applyNumberFormat="1" applyFont="1" applyFill="1" applyBorder="1" applyAlignment="1" applyProtection="1">
      <alignment vertical="center"/>
      <protection locked="0"/>
    </xf>
    <xf numFmtId="3" fontId="5" fillId="2" borderId="19" xfId="0" applyNumberFormat="1" applyFont="1" applyFill="1" applyBorder="1" applyAlignment="1" applyProtection="1">
      <alignment horizontal="right" vertical="center"/>
      <protection locked="0"/>
    </xf>
    <xf numFmtId="3" fontId="5" fillId="2" borderId="20" xfId="0" applyNumberFormat="1" applyFont="1" applyFill="1" applyBorder="1" applyAlignment="1" applyProtection="1">
      <alignment horizontal="right" vertical="center"/>
      <protection locked="0"/>
    </xf>
    <xf numFmtId="3" fontId="5" fillId="2" borderId="13" xfId="0" applyNumberFormat="1" applyFont="1" applyFill="1" applyBorder="1" applyAlignment="1" applyProtection="1">
      <alignment vertical="center"/>
      <protection locked="0"/>
    </xf>
    <xf numFmtId="3" fontId="9" fillId="2" borderId="13" xfId="0" applyNumberFormat="1" applyFont="1" applyFill="1" applyBorder="1" applyAlignment="1" applyProtection="1">
      <alignment vertical="center"/>
      <protection locked="0"/>
    </xf>
    <xf numFmtId="3" fontId="1" fillId="2" borderId="13" xfId="0" applyNumberFormat="1" applyFont="1" applyFill="1" applyBorder="1" applyAlignment="1" applyProtection="1">
      <alignment vertical="center"/>
      <protection locked="0"/>
    </xf>
    <xf numFmtId="3" fontId="9" fillId="2" borderId="21" xfId="0" applyNumberFormat="1" applyFont="1" applyFill="1" applyBorder="1" applyAlignment="1" applyProtection="1">
      <alignment vertical="center"/>
      <protection locked="0"/>
    </xf>
    <xf numFmtId="3" fontId="3" fillId="2" borderId="0" xfId="0" applyNumberFormat="1" applyFont="1" applyFill="1" applyBorder="1" applyAlignment="1" applyProtection="1">
      <alignment vertical="center"/>
      <protection locked="0"/>
    </xf>
    <xf numFmtId="0" fontId="6" fillId="2" borderId="0" xfId="0" applyNumberFormat="1" applyFont="1" applyFill="1" applyAlignment="1" applyProtection="1">
      <alignment vertical="center"/>
      <protection locked="0"/>
    </xf>
    <xf numFmtId="0" fontId="8" fillId="2" borderId="0" xfId="0" applyNumberFormat="1" applyFont="1" applyFill="1" applyAlignment="1" applyProtection="1">
      <alignment vertical="center"/>
      <protection locked="0"/>
    </xf>
    <xf numFmtId="3" fontId="1" fillId="2" borderId="22" xfId="0" applyNumberFormat="1" applyFont="1" applyFill="1" applyBorder="1" applyAlignment="1" applyProtection="1">
      <alignment vertical="center"/>
      <protection locked="0"/>
    </xf>
    <xf numFmtId="3" fontId="1" fillId="2" borderId="14" xfId="0" applyNumberFormat="1" applyFont="1" applyFill="1" applyBorder="1" applyAlignment="1" applyProtection="1">
      <alignment vertical="center"/>
      <protection locked="0"/>
    </xf>
    <xf numFmtId="3" fontId="1" fillId="2" borderId="23" xfId="0" applyNumberFormat="1" applyFont="1" applyFill="1" applyBorder="1" applyAlignment="1" applyProtection="1">
      <alignment vertical="center"/>
      <protection locked="0"/>
    </xf>
    <xf numFmtId="3" fontId="5" fillId="2" borderId="1" xfId="0" applyNumberFormat="1" applyFont="1" applyFill="1" applyBorder="1" applyAlignment="1" applyProtection="1">
      <alignment horizontal="right" vertical="center"/>
      <protection locked="0"/>
    </xf>
    <xf numFmtId="3" fontId="4" fillId="3" borderId="15" xfId="0" applyNumberFormat="1" applyFont="1" applyFill="1" applyBorder="1" applyAlignment="1" applyProtection="1">
      <alignment vertical="center"/>
      <protection locked="0"/>
    </xf>
    <xf numFmtId="3" fontId="5" fillId="3" borderId="1" xfId="0" applyNumberFormat="1" applyFont="1" applyFill="1" applyBorder="1" applyAlignment="1" applyProtection="1">
      <alignment vertical="center"/>
      <protection locked="0"/>
    </xf>
    <xf numFmtId="3" fontId="5" fillId="2" borderId="24" xfId="0" applyNumberFormat="1" applyFont="1" applyFill="1" applyBorder="1" applyAlignment="1" applyProtection="1">
      <alignment vertical="center"/>
      <protection locked="0"/>
    </xf>
    <xf numFmtId="3" fontId="4" fillId="2" borderId="24" xfId="0" applyNumberFormat="1" applyFont="1" applyFill="1" applyBorder="1" applyAlignment="1" applyProtection="1">
      <alignment vertical="center"/>
      <protection locked="0"/>
    </xf>
    <xf numFmtId="3" fontId="4" fillId="2" borderId="0" xfId="0" applyNumberFormat="1" applyFont="1" applyFill="1" applyBorder="1" applyAlignment="1" applyProtection="1">
      <alignment vertical="center"/>
      <protection locked="0"/>
    </xf>
    <xf numFmtId="3" fontId="4" fillId="2" borderId="0" xfId="0" applyNumberFormat="1" applyFont="1" applyFill="1" applyBorder="1" applyAlignment="1" applyProtection="1">
      <alignment horizontal="right" vertical="center"/>
      <protection locked="0"/>
    </xf>
    <xf numFmtId="3" fontId="4" fillId="3" borderId="0" xfId="0" applyNumberFormat="1" applyFont="1" applyFill="1" applyBorder="1" applyAlignment="1" applyProtection="1">
      <alignment vertical="center"/>
      <protection locked="0"/>
    </xf>
    <xf numFmtId="3" fontId="5" fillId="2" borderId="25" xfId="0" applyNumberFormat="1" applyFont="1" applyFill="1" applyBorder="1" applyAlignment="1" applyProtection="1">
      <alignment vertical="center"/>
      <protection locked="0"/>
    </xf>
    <xf numFmtId="3" fontId="4" fillId="2" borderId="25" xfId="0" applyNumberFormat="1" applyFont="1" applyFill="1" applyBorder="1" applyAlignment="1" applyProtection="1">
      <alignment vertical="center"/>
      <protection locked="0"/>
    </xf>
    <xf numFmtId="3" fontId="4" fillId="2" borderId="25" xfId="0" applyNumberFormat="1" applyFont="1" applyFill="1" applyBorder="1" applyAlignment="1" applyProtection="1">
      <alignment horizontal="right" vertical="center"/>
      <protection locked="0"/>
    </xf>
    <xf numFmtId="3" fontId="4" fillId="3" borderId="25" xfId="0" applyNumberFormat="1" applyFont="1" applyFill="1" applyBorder="1" applyAlignment="1" applyProtection="1">
      <alignment vertical="center"/>
      <protection locked="0"/>
    </xf>
    <xf numFmtId="3" fontId="4" fillId="2" borderId="26" xfId="0" applyNumberFormat="1" applyFont="1" applyFill="1" applyBorder="1" applyAlignment="1" applyProtection="1">
      <alignment horizontal="right" vertical="center"/>
      <protection locked="0"/>
    </xf>
    <xf numFmtId="3" fontId="5" fillId="3" borderId="19" xfId="0" applyNumberFormat="1" applyFont="1" applyFill="1" applyBorder="1" applyAlignment="1" applyProtection="1">
      <alignment vertical="center"/>
      <protection locked="0"/>
    </xf>
    <xf numFmtId="3" fontId="1" fillId="2" borderId="0" xfId="0" applyNumberFormat="1" applyFont="1" applyFill="1" applyAlignment="1" applyProtection="1">
      <alignment vertical="center"/>
      <protection locked="0"/>
    </xf>
    <xf numFmtId="0" fontId="7" fillId="0" borderId="0" xfId="0" applyFont="1" applyAlignment="1"/>
    <xf numFmtId="3" fontId="4" fillId="3" borderId="7" xfId="0" applyNumberFormat="1" applyFont="1" applyFill="1" applyBorder="1" applyAlignment="1" applyProtection="1">
      <alignment vertical="center"/>
      <protection locked="0"/>
    </xf>
    <xf numFmtId="3" fontId="4" fillId="3" borderId="11" xfId="0" applyNumberFormat="1" applyFont="1" applyFill="1" applyBorder="1" applyAlignment="1" applyProtection="1">
      <alignment vertical="center"/>
      <protection locked="0"/>
    </xf>
    <xf numFmtId="0" fontId="7" fillId="0" borderId="0" xfId="0" applyFont="1" applyBorder="1" applyAlignment="1"/>
    <xf numFmtId="0" fontId="13" fillId="0" borderId="0" xfId="0" applyFont="1" applyBorder="1"/>
    <xf numFmtId="3" fontId="5" fillId="0" borderId="27" xfId="0" applyNumberFormat="1" applyFont="1" applyBorder="1" applyAlignment="1">
      <alignment vertical="center"/>
    </xf>
    <xf numFmtId="3" fontId="5" fillId="0" borderId="28" xfId="0" applyNumberFormat="1" applyFont="1" applyBorder="1" applyAlignment="1">
      <alignment vertical="center"/>
    </xf>
    <xf numFmtId="3" fontId="5" fillId="0" borderId="28" xfId="0" applyNumberFormat="1" applyFont="1" applyBorder="1" applyAlignment="1">
      <alignment horizontal="center" vertical="center"/>
    </xf>
    <xf numFmtId="3" fontId="4" fillId="0" borderId="13" xfId="0" applyNumberFormat="1" applyFont="1" applyBorder="1" applyAlignment="1">
      <alignment vertical="center"/>
    </xf>
    <xf numFmtId="3" fontId="5" fillId="0" borderId="0" xfId="0" applyNumberFormat="1" applyFont="1" applyBorder="1" applyAlignment="1">
      <alignment vertical="center"/>
    </xf>
    <xf numFmtId="3" fontId="5" fillId="0" borderId="13" xfId="0" applyNumberFormat="1" applyFont="1" applyBorder="1" applyAlignment="1">
      <alignment vertical="center"/>
    </xf>
    <xf numFmtId="3" fontId="5" fillId="0" borderId="0" xfId="0" applyNumberFormat="1" applyFont="1" applyBorder="1" applyAlignment="1" applyProtection="1">
      <alignment vertical="center"/>
      <protection locked="0"/>
    </xf>
    <xf numFmtId="3" fontId="5" fillId="0" borderId="0" xfId="0" applyNumberFormat="1" applyFont="1" applyBorder="1" applyAlignment="1" applyProtection="1">
      <alignment horizontal="left" vertical="center"/>
      <protection locked="0"/>
    </xf>
    <xf numFmtId="1" fontId="5" fillId="0" borderId="13" xfId="0" applyNumberFormat="1" applyFont="1" applyBorder="1" applyAlignment="1" applyProtection="1">
      <alignment horizontal="left" vertical="center"/>
      <protection locked="0"/>
    </xf>
    <xf numFmtId="3" fontId="5" fillId="0" borderId="29" xfId="0" applyNumberFormat="1" applyFont="1" applyBorder="1" applyAlignment="1">
      <alignment vertical="center"/>
    </xf>
    <xf numFmtId="3" fontId="5" fillId="0" borderId="30" xfId="0" applyNumberFormat="1" applyFont="1" applyBorder="1" applyAlignment="1" applyProtection="1">
      <alignment vertical="center"/>
      <protection locked="0"/>
    </xf>
    <xf numFmtId="3" fontId="4" fillId="0" borderId="0" xfId="0" applyNumberFormat="1" applyFont="1" applyBorder="1" applyAlignment="1">
      <alignment vertical="center"/>
    </xf>
    <xf numFmtId="3" fontId="4" fillId="0" borderId="0" xfId="0" applyNumberFormat="1" applyFont="1" applyAlignment="1">
      <alignment vertical="center"/>
    </xf>
    <xf numFmtId="3" fontId="6" fillId="0" borderId="0" xfId="0" applyNumberFormat="1" applyFont="1" applyAlignment="1">
      <alignment vertical="center"/>
    </xf>
    <xf numFmtId="3" fontId="4" fillId="0" borderId="28" xfId="0" applyNumberFormat="1" applyFont="1" applyBorder="1" applyAlignment="1">
      <alignment vertical="center"/>
    </xf>
    <xf numFmtId="3" fontId="5" fillId="0" borderId="22" xfId="0" applyNumberFormat="1" applyFont="1" applyBorder="1" applyAlignment="1">
      <alignment vertical="center"/>
    </xf>
    <xf numFmtId="3" fontId="5" fillId="0" borderId="14" xfId="0" applyNumberFormat="1" applyFont="1" applyBorder="1" applyAlignment="1">
      <alignment vertical="center"/>
    </xf>
    <xf numFmtId="3" fontId="5" fillId="0" borderId="15" xfId="0" applyNumberFormat="1" applyFont="1" applyBorder="1" applyAlignment="1">
      <alignment horizontal="center" vertical="center"/>
    </xf>
    <xf numFmtId="3" fontId="9" fillId="0" borderId="15" xfId="0" applyNumberFormat="1" applyFont="1" applyBorder="1" applyAlignment="1">
      <alignment horizontal="center" vertical="center"/>
    </xf>
    <xf numFmtId="3" fontId="4" fillId="0" borderId="15" xfId="0" applyNumberFormat="1" applyFont="1" applyBorder="1" applyAlignment="1" applyProtection="1">
      <alignment horizontal="right" vertical="center"/>
      <protection locked="0"/>
    </xf>
    <xf numFmtId="3" fontId="4" fillId="0" borderId="31" xfId="0" applyNumberFormat="1" applyFont="1" applyBorder="1" applyAlignment="1" applyProtection="1">
      <alignment horizontal="right" vertical="center"/>
      <protection locked="0"/>
    </xf>
    <xf numFmtId="3" fontId="4" fillId="0" borderId="32" xfId="0" applyNumberFormat="1" applyFont="1" applyBorder="1" applyAlignment="1" applyProtection="1">
      <alignment horizontal="right" vertical="center"/>
      <protection locked="0"/>
    </xf>
    <xf numFmtId="3" fontId="4" fillId="0" borderId="14" xfId="0" applyNumberFormat="1" applyFont="1" applyBorder="1" applyAlignment="1">
      <alignment vertical="center"/>
    </xf>
    <xf numFmtId="3" fontId="5" fillId="0" borderId="16" xfId="0" applyNumberFormat="1" applyFont="1" applyBorder="1" applyAlignment="1">
      <alignment horizontal="center" vertical="center"/>
    </xf>
    <xf numFmtId="3" fontId="4" fillId="0" borderId="16" xfId="0" applyNumberFormat="1" applyFont="1" applyBorder="1" applyAlignment="1">
      <alignment vertical="center"/>
    </xf>
    <xf numFmtId="3" fontId="5" fillId="0" borderId="16" xfId="0" applyNumberFormat="1" applyFont="1" applyBorder="1" applyAlignment="1">
      <alignment vertical="center"/>
    </xf>
    <xf numFmtId="3" fontId="4" fillId="0" borderId="16" xfId="0" applyNumberFormat="1" applyFont="1" applyBorder="1" applyAlignment="1">
      <alignment horizontal="right" vertical="center"/>
    </xf>
    <xf numFmtId="3" fontId="4" fillId="0" borderId="34" xfId="0" applyNumberFormat="1" applyFont="1" applyBorder="1" applyAlignment="1">
      <alignment horizontal="right" vertical="center"/>
    </xf>
    <xf numFmtId="3" fontId="5" fillId="0" borderId="35" xfId="0" applyNumberFormat="1" applyFont="1" applyBorder="1" applyAlignment="1">
      <alignment vertical="center"/>
    </xf>
    <xf numFmtId="1" fontId="5" fillId="0" borderId="5" xfId="0" applyNumberFormat="1" applyFont="1" applyBorder="1" applyAlignment="1" applyProtection="1">
      <alignment horizontal="left" vertical="center"/>
      <protection locked="0"/>
    </xf>
    <xf numFmtId="3" fontId="5" fillId="0" borderId="36" xfId="0" applyNumberFormat="1" applyFont="1" applyBorder="1" applyAlignment="1" applyProtection="1">
      <alignment vertical="center"/>
      <protection locked="0"/>
    </xf>
    <xf numFmtId="3" fontId="4" fillId="0" borderId="7" xfId="0" applyNumberFormat="1" applyFont="1" applyBorder="1" applyAlignment="1" applyProtection="1">
      <alignment horizontal="right" vertical="center"/>
      <protection locked="0"/>
    </xf>
    <xf numFmtId="3" fontId="4" fillId="0" borderId="8" xfId="0" applyNumberFormat="1" applyFont="1" applyBorder="1" applyAlignment="1">
      <alignment horizontal="right" vertical="center"/>
    </xf>
    <xf numFmtId="3" fontId="4" fillId="0" borderId="9" xfId="0" applyNumberFormat="1" applyFont="1" applyBorder="1" applyAlignment="1">
      <alignment vertical="center"/>
    </xf>
    <xf numFmtId="3" fontId="5" fillId="0" borderId="37" xfId="0" applyNumberFormat="1" applyFont="1" applyBorder="1" applyAlignment="1" applyProtection="1">
      <alignment vertical="center"/>
      <protection locked="0"/>
    </xf>
    <xf numFmtId="3" fontId="4" fillId="0" borderId="11" xfId="0" applyNumberFormat="1" applyFont="1" applyBorder="1" applyAlignment="1" applyProtection="1">
      <alignment horizontal="right" vertical="center"/>
      <protection locked="0"/>
    </xf>
    <xf numFmtId="3" fontId="4" fillId="0" borderId="12" xfId="0" applyNumberFormat="1" applyFont="1" applyBorder="1" applyAlignment="1">
      <alignment horizontal="right" vertical="center"/>
    </xf>
    <xf numFmtId="1" fontId="5" fillId="0" borderId="9" xfId="0" applyNumberFormat="1" applyFont="1" applyBorder="1" applyAlignment="1" applyProtection="1">
      <alignment horizontal="left" vertical="center"/>
      <protection locked="0"/>
    </xf>
    <xf numFmtId="3" fontId="5" fillId="0" borderId="23" xfId="0" applyNumberFormat="1" applyFont="1" applyBorder="1" applyAlignment="1">
      <alignment vertical="center"/>
    </xf>
    <xf numFmtId="3" fontId="5" fillId="0" borderId="9" xfId="0" applyNumberFormat="1" applyFont="1" applyBorder="1" applyAlignment="1">
      <alignment vertical="center"/>
    </xf>
    <xf numFmtId="3" fontId="4" fillId="0" borderId="27" xfId="0" applyNumberFormat="1" applyFont="1" applyBorder="1" applyAlignment="1">
      <alignment vertical="center"/>
    </xf>
    <xf numFmtId="3" fontId="4" fillId="0" borderId="22" xfId="0" applyNumberFormat="1" applyFont="1" applyBorder="1" applyAlignment="1">
      <alignment vertical="center"/>
    </xf>
    <xf numFmtId="3" fontId="5" fillId="0" borderId="35" xfId="0" applyNumberFormat="1" applyFont="1" applyBorder="1" applyAlignment="1">
      <alignment horizontal="center" vertical="center"/>
    </xf>
    <xf numFmtId="3" fontId="4" fillId="0" borderId="35" xfId="0" applyNumberFormat="1" applyFont="1" applyBorder="1" applyAlignment="1">
      <alignment vertical="center"/>
    </xf>
    <xf numFmtId="3" fontId="4" fillId="0" borderId="33" xfId="0" applyNumberFormat="1" applyFont="1" applyBorder="1" applyAlignment="1">
      <alignment vertical="center"/>
    </xf>
    <xf numFmtId="3" fontId="5" fillId="0" borderId="38" xfId="0" applyNumberFormat="1" applyFont="1" applyBorder="1" applyAlignment="1">
      <alignment vertical="center"/>
    </xf>
    <xf numFmtId="3" fontId="5" fillId="0" borderId="24" xfId="0" applyNumberFormat="1" applyFont="1" applyBorder="1" applyAlignment="1">
      <alignment vertical="center"/>
    </xf>
    <xf numFmtId="3" fontId="5" fillId="0" borderId="39" xfId="0" applyNumberFormat="1" applyFont="1" applyBorder="1" applyAlignment="1">
      <alignment vertical="center"/>
    </xf>
    <xf numFmtId="3" fontId="4" fillId="0" borderId="31" xfId="0" applyNumberFormat="1" applyFont="1" applyBorder="1" applyAlignment="1">
      <alignment horizontal="right" vertical="center"/>
    </xf>
    <xf numFmtId="3" fontId="5" fillId="0" borderId="40" xfId="0" applyNumberFormat="1" applyFont="1" applyBorder="1" applyAlignment="1">
      <alignment vertical="center"/>
    </xf>
    <xf numFmtId="3" fontId="5" fillId="0" borderId="41" xfId="0" applyNumberFormat="1" applyFont="1" applyBorder="1" applyAlignment="1">
      <alignment horizontal="left" vertical="center"/>
    </xf>
    <xf numFmtId="3" fontId="4" fillId="0" borderId="42" xfId="0" applyNumberFormat="1" applyFont="1" applyBorder="1" applyAlignment="1">
      <alignment horizontal="right" vertical="center"/>
    </xf>
    <xf numFmtId="3" fontId="5" fillId="0" borderId="43" xfId="0" applyNumberFormat="1" applyFont="1" applyBorder="1" applyAlignment="1">
      <alignment vertical="center"/>
    </xf>
    <xf numFmtId="3" fontId="5" fillId="0" borderId="44" xfId="0" applyNumberFormat="1" applyFont="1" applyBorder="1" applyAlignment="1">
      <alignment vertical="center"/>
    </xf>
    <xf numFmtId="3" fontId="4" fillId="0" borderId="46" xfId="0" applyNumberFormat="1" applyFont="1" applyBorder="1" applyAlignment="1" applyProtection="1">
      <alignment horizontal="right" vertical="center"/>
      <protection locked="0"/>
    </xf>
    <xf numFmtId="1" fontId="5" fillId="0" borderId="43" xfId="0" applyNumberFormat="1" applyFont="1" applyBorder="1" applyAlignment="1" applyProtection="1">
      <alignment horizontal="left" vertical="center"/>
      <protection locked="0"/>
    </xf>
    <xf numFmtId="3" fontId="5" fillId="0" borderId="44" xfId="0" applyNumberFormat="1" applyFont="1" applyBorder="1" applyAlignment="1" applyProtection="1">
      <alignment vertical="center"/>
      <protection locked="0"/>
    </xf>
    <xf numFmtId="3" fontId="5" fillId="0" borderId="44" xfId="0" applyNumberFormat="1" applyFont="1" applyBorder="1" applyAlignment="1">
      <alignment horizontal="left" vertical="center"/>
    </xf>
    <xf numFmtId="3" fontId="5" fillId="0" borderId="37" xfId="0" applyNumberFormat="1" applyFont="1" applyBorder="1" applyAlignment="1" applyProtection="1">
      <alignment horizontal="left" vertical="center"/>
      <protection locked="0"/>
    </xf>
    <xf numFmtId="3" fontId="4" fillId="0" borderId="11" xfId="0" applyNumberFormat="1" applyFont="1" applyBorder="1" applyAlignment="1">
      <alignment horizontal="right" vertical="center"/>
    </xf>
    <xf numFmtId="3" fontId="4" fillId="0" borderId="51" xfId="0" applyNumberFormat="1" applyFont="1" applyBorder="1" applyAlignment="1" applyProtection="1">
      <alignment horizontal="right" vertical="center"/>
      <protection locked="0"/>
    </xf>
    <xf numFmtId="3" fontId="4" fillId="0" borderId="32" xfId="0" applyNumberFormat="1" applyFont="1" applyBorder="1" applyAlignment="1">
      <alignment horizontal="right" vertical="center"/>
    </xf>
    <xf numFmtId="3" fontId="5" fillId="0" borderId="41" xfId="0" applyNumberFormat="1" applyFont="1" applyBorder="1" applyAlignment="1">
      <alignment vertical="center"/>
    </xf>
    <xf numFmtId="3" fontId="4" fillId="0" borderId="25" xfId="0" applyNumberFormat="1" applyFont="1" applyBorder="1" applyAlignment="1">
      <alignment vertical="center"/>
    </xf>
    <xf numFmtId="3" fontId="4" fillId="0" borderId="52" xfId="0" applyNumberFormat="1" applyFont="1" applyBorder="1" applyAlignment="1">
      <alignment horizontal="right" vertical="center"/>
    </xf>
    <xf numFmtId="3" fontId="5" fillId="0" borderId="38" xfId="0" applyNumberFormat="1" applyFont="1" applyBorder="1" applyAlignment="1">
      <alignment horizontal="left" vertical="center"/>
    </xf>
    <xf numFmtId="3" fontId="5" fillId="0" borderId="25" xfId="0" applyNumberFormat="1" applyFont="1" applyBorder="1" applyAlignment="1">
      <alignment vertical="center"/>
    </xf>
    <xf numFmtId="3" fontId="9" fillId="0" borderId="52" xfId="0" applyNumberFormat="1" applyFont="1" applyBorder="1" applyAlignment="1">
      <alignment horizontal="center" vertical="center"/>
    </xf>
    <xf numFmtId="3" fontId="5" fillId="0" borderId="21" xfId="0" applyNumberFormat="1" applyFont="1" applyBorder="1" applyAlignment="1">
      <alignment vertical="center"/>
    </xf>
    <xf numFmtId="3" fontId="4" fillId="0" borderId="23" xfId="0" applyNumberFormat="1" applyFont="1" applyBorder="1" applyAlignment="1">
      <alignment vertical="center"/>
    </xf>
    <xf numFmtId="3" fontId="5" fillId="0" borderId="52" xfId="0" applyNumberFormat="1" applyFont="1" applyBorder="1" applyAlignment="1">
      <alignment horizontal="center" vertical="center"/>
    </xf>
    <xf numFmtId="3" fontId="5" fillId="0" borderId="26" xfId="0" applyNumberFormat="1" applyFont="1" applyBorder="1" applyAlignment="1">
      <alignment horizontal="center" vertical="center"/>
    </xf>
    <xf numFmtId="0" fontId="0" fillId="0" borderId="0" xfId="0" applyBorder="1"/>
    <xf numFmtId="3" fontId="4" fillId="0" borderId="36" xfId="0" applyNumberFormat="1" applyFont="1" applyBorder="1" applyAlignment="1">
      <alignment vertical="center"/>
    </xf>
    <xf numFmtId="3" fontId="5" fillId="0" borderId="36" xfId="0" applyNumberFormat="1" applyFont="1" applyBorder="1" applyAlignment="1" applyProtection="1">
      <alignment horizontal="left" vertical="center"/>
      <protection locked="0"/>
    </xf>
    <xf numFmtId="3" fontId="5" fillId="0" borderId="25" xfId="0" applyNumberFormat="1" applyFont="1" applyBorder="1" applyAlignment="1" applyProtection="1">
      <alignment horizontal="left" vertical="center"/>
      <protection locked="0"/>
    </xf>
    <xf numFmtId="3" fontId="5" fillId="0" borderId="0" xfId="0" applyNumberFormat="1" applyFont="1" applyAlignment="1" applyProtection="1">
      <alignment horizontal="left" vertical="center"/>
      <protection locked="0"/>
    </xf>
    <xf numFmtId="3" fontId="5" fillId="0" borderId="9" xfId="0" applyNumberFormat="1" applyFont="1" applyBorder="1" applyAlignment="1">
      <alignment horizontal="left" vertical="center"/>
    </xf>
    <xf numFmtId="3" fontId="5" fillId="0" borderId="37" xfId="0" applyNumberFormat="1" applyFont="1" applyBorder="1" applyAlignment="1">
      <alignment vertical="center"/>
    </xf>
    <xf numFmtId="3" fontId="5" fillId="0" borderId="9" xfId="0" applyNumberFormat="1" applyFont="1" applyBorder="1" applyAlignment="1" applyProtection="1">
      <alignment vertical="center"/>
      <protection locked="0"/>
    </xf>
    <xf numFmtId="3" fontId="5" fillId="0" borderId="30" xfId="0" applyNumberFormat="1" applyFont="1" applyBorder="1" applyAlignment="1">
      <alignment vertical="center"/>
    </xf>
    <xf numFmtId="3" fontId="10" fillId="0" borderId="55" xfId="0" applyNumberFormat="1" applyFont="1" applyBorder="1" applyAlignment="1">
      <alignment vertical="center"/>
    </xf>
    <xf numFmtId="3" fontId="9" fillId="0" borderId="25" xfId="0" applyNumberFormat="1" applyFont="1" applyBorder="1" applyAlignment="1">
      <alignment horizontal="center" vertical="center"/>
    </xf>
    <xf numFmtId="3" fontId="9" fillId="0" borderId="6" xfId="0" applyNumberFormat="1" applyFont="1" applyBorder="1" applyAlignment="1" applyProtection="1">
      <alignment horizontal="left" vertical="center"/>
      <protection locked="0"/>
    </xf>
    <xf numFmtId="3" fontId="9" fillId="0" borderId="10" xfId="0" applyNumberFormat="1" applyFont="1" applyBorder="1" applyAlignment="1" applyProtection="1">
      <alignment horizontal="left" vertical="center"/>
      <protection locked="0"/>
    </xf>
    <xf numFmtId="3" fontId="9" fillId="0" borderId="45" xfId="0" applyNumberFormat="1" applyFont="1" applyBorder="1" applyAlignment="1" applyProtection="1">
      <alignment horizontal="left" vertical="center"/>
      <protection locked="0"/>
    </xf>
    <xf numFmtId="3" fontId="9" fillId="0" borderId="14" xfId="0" applyNumberFormat="1" applyFont="1" applyBorder="1" applyAlignment="1" applyProtection="1">
      <alignment horizontal="left" vertical="center"/>
      <protection locked="0"/>
    </xf>
    <xf numFmtId="3" fontId="9" fillId="0" borderId="6" xfId="0" applyNumberFormat="1" applyFont="1" applyBorder="1" applyAlignment="1" applyProtection="1">
      <alignment vertical="center"/>
      <protection locked="0"/>
    </xf>
    <xf numFmtId="3" fontId="9" fillId="0" borderId="10" xfId="0" applyNumberFormat="1" applyFont="1" applyBorder="1" applyAlignment="1" applyProtection="1">
      <alignment vertical="center"/>
      <protection locked="0"/>
    </xf>
    <xf numFmtId="3" fontId="9" fillId="0" borderId="45" xfId="0" applyNumberFormat="1" applyFont="1" applyBorder="1" applyAlignment="1" applyProtection="1">
      <alignment vertical="center"/>
      <protection locked="0"/>
    </xf>
    <xf numFmtId="3" fontId="9" fillId="0" borderId="56" xfId="0" applyNumberFormat="1" applyFont="1" applyBorder="1" applyAlignment="1" applyProtection="1">
      <alignment vertical="center"/>
      <protection locked="0"/>
    </xf>
    <xf numFmtId="3" fontId="8" fillId="0" borderId="0" xfId="0" applyNumberFormat="1" applyFont="1" applyAlignment="1">
      <alignment vertical="center"/>
    </xf>
    <xf numFmtId="3" fontId="12" fillId="0" borderId="0" xfId="0" applyNumberFormat="1" applyFont="1" applyBorder="1" applyAlignment="1">
      <alignment vertical="center"/>
    </xf>
    <xf numFmtId="3" fontId="12" fillId="0" borderId="0" xfId="0" applyNumberFormat="1" applyFont="1" applyAlignment="1">
      <alignment vertical="center"/>
    </xf>
    <xf numFmtId="3" fontId="5" fillId="0" borderId="24" xfId="0" applyNumberFormat="1" applyFont="1" applyBorder="1" applyAlignment="1" applyProtection="1">
      <alignment vertical="center"/>
      <protection locked="0"/>
    </xf>
    <xf numFmtId="3" fontId="9" fillId="0" borderId="39" xfId="0" applyNumberFormat="1" applyFont="1" applyBorder="1" applyAlignment="1" applyProtection="1">
      <alignment horizontal="left" vertical="center"/>
      <protection locked="0"/>
    </xf>
    <xf numFmtId="3" fontId="18" fillId="0" borderId="10" xfId="0" applyNumberFormat="1" applyFont="1" applyBorder="1" applyAlignment="1">
      <alignment vertical="center"/>
    </xf>
    <xf numFmtId="3" fontId="18" fillId="0" borderId="39" xfId="0" applyNumberFormat="1" applyFont="1" applyBorder="1" applyAlignment="1">
      <alignment vertical="center"/>
    </xf>
    <xf numFmtId="0" fontId="19" fillId="0" borderId="0" xfId="0" applyFont="1" applyBorder="1"/>
    <xf numFmtId="0" fontId="19" fillId="0" borderId="0" xfId="0" applyFont="1"/>
    <xf numFmtId="3" fontId="5" fillId="0" borderId="36" xfId="0" applyNumberFormat="1" applyFont="1" applyBorder="1" applyAlignment="1">
      <alignment vertical="center"/>
    </xf>
    <xf numFmtId="3" fontId="4" fillId="0" borderId="6" xfId="0" applyNumberFormat="1" applyFont="1" applyBorder="1" applyAlignment="1">
      <alignment vertical="center"/>
    </xf>
    <xf numFmtId="3" fontId="9" fillId="0" borderId="23" xfId="0" applyNumberFormat="1" applyFont="1" applyBorder="1" applyAlignment="1" applyProtection="1">
      <alignment horizontal="left" vertical="center"/>
      <protection locked="0"/>
    </xf>
    <xf numFmtId="3" fontId="9" fillId="0" borderId="23" xfId="0" applyNumberFormat="1" applyFont="1" applyBorder="1" applyAlignment="1" applyProtection="1">
      <alignment vertical="center"/>
      <protection locked="0"/>
    </xf>
    <xf numFmtId="3" fontId="4" fillId="0" borderId="7" xfId="0" applyNumberFormat="1" applyFont="1" applyBorder="1" applyAlignment="1">
      <alignment horizontal="right" vertical="center"/>
    </xf>
    <xf numFmtId="3" fontId="5" fillId="0" borderId="6" xfId="0" applyNumberFormat="1" applyFont="1" applyBorder="1" applyAlignment="1">
      <alignment vertical="center"/>
    </xf>
    <xf numFmtId="3" fontId="9" fillId="0" borderId="10" xfId="0" applyNumberFormat="1" applyFont="1" applyBorder="1" applyAlignment="1">
      <alignment vertical="center"/>
    </xf>
    <xf numFmtId="3" fontId="9" fillId="0" borderId="23" xfId="0" applyNumberFormat="1" applyFont="1" applyBorder="1" applyAlignment="1">
      <alignment vertical="center"/>
    </xf>
    <xf numFmtId="3" fontId="9" fillId="0" borderId="56" xfId="0" applyNumberFormat="1" applyFont="1" applyBorder="1" applyAlignment="1">
      <alignment vertical="center"/>
    </xf>
    <xf numFmtId="3" fontId="4" fillId="0" borderId="29" xfId="0" applyNumberFormat="1" applyFont="1" applyBorder="1" applyAlignment="1">
      <alignment vertical="center"/>
    </xf>
    <xf numFmtId="3" fontId="4" fillId="0" borderId="21" xfId="0" applyNumberFormat="1" applyFont="1" applyBorder="1" applyAlignment="1">
      <alignment vertical="center"/>
    </xf>
    <xf numFmtId="0" fontId="22" fillId="0" borderId="0" xfId="0" applyFont="1"/>
    <xf numFmtId="3" fontId="4" fillId="0" borderId="46" xfId="0" applyNumberFormat="1" applyFont="1" applyBorder="1" applyAlignment="1">
      <alignment vertical="center"/>
    </xf>
    <xf numFmtId="3" fontId="9" fillId="0" borderId="9" xfId="0" applyNumberFormat="1" applyFont="1" applyBorder="1" applyAlignment="1">
      <alignment vertical="center"/>
    </xf>
    <xf numFmtId="3" fontId="4" fillId="0" borderId="9" xfId="0" applyNumberFormat="1" applyFont="1" applyBorder="1" applyAlignment="1">
      <alignment horizontal="left" vertical="center"/>
    </xf>
    <xf numFmtId="3" fontId="4" fillId="0" borderId="9" xfId="0" applyNumberFormat="1" applyFont="1" applyBorder="1" applyAlignment="1" applyProtection="1">
      <alignment vertical="center"/>
      <protection locked="0"/>
    </xf>
    <xf numFmtId="0" fontId="13" fillId="0" borderId="0" xfId="0" applyFont="1" applyAlignment="1">
      <alignment vertical="center"/>
    </xf>
    <xf numFmtId="0" fontId="13" fillId="0" borderId="0" xfId="0" applyFont="1" applyBorder="1" applyAlignment="1">
      <alignment vertical="center"/>
    </xf>
    <xf numFmtId="3" fontId="2" fillId="2" borderId="0" xfId="0" applyNumberFormat="1" applyFont="1" applyFill="1" applyAlignment="1" applyProtection="1">
      <alignment vertical="center"/>
      <protection locked="0"/>
    </xf>
    <xf numFmtId="3" fontId="5" fillId="0" borderId="57" xfId="0" applyNumberFormat="1" applyFont="1" applyBorder="1" applyAlignment="1">
      <alignment vertical="center"/>
    </xf>
    <xf numFmtId="3" fontId="9" fillId="0" borderId="58" xfId="0" applyNumberFormat="1" applyFont="1" applyBorder="1" applyAlignment="1">
      <alignment vertical="center"/>
    </xf>
    <xf numFmtId="3" fontId="5" fillId="0" borderId="58" xfId="0" applyNumberFormat="1" applyFont="1" applyBorder="1" applyAlignment="1" applyProtection="1">
      <alignment vertical="center"/>
      <protection locked="0"/>
    </xf>
    <xf numFmtId="3" fontId="5" fillId="0" borderId="58" xfId="0" applyNumberFormat="1" applyFont="1" applyBorder="1" applyAlignment="1">
      <alignment horizontal="left" vertical="center"/>
    </xf>
    <xf numFmtId="3" fontId="5" fillId="0" borderId="58" xfId="0" applyNumberFormat="1" applyFont="1" applyBorder="1" applyAlignment="1">
      <alignment vertical="center"/>
    </xf>
    <xf numFmtId="3" fontId="4" fillId="0" borderId="59" xfId="0" applyNumberFormat="1" applyFont="1" applyBorder="1" applyAlignment="1" applyProtection="1">
      <alignment horizontal="right" vertical="center"/>
      <protection locked="0"/>
    </xf>
    <xf numFmtId="3" fontId="4" fillId="0" borderId="59" xfId="0" applyNumberFormat="1" applyFont="1" applyBorder="1" applyAlignment="1">
      <alignment horizontal="right" vertical="center"/>
    </xf>
    <xf numFmtId="3" fontId="4" fillId="0" borderId="60" xfId="0" applyNumberFormat="1" applyFont="1" applyBorder="1" applyAlignment="1">
      <alignment horizontal="right" vertical="center"/>
    </xf>
    <xf numFmtId="3" fontId="4" fillId="0" borderId="61" xfId="0" applyNumberFormat="1" applyFont="1" applyBorder="1" applyAlignment="1">
      <alignment horizontal="right" vertical="center"/>
    </xf>
    <xf numFmtId="3" fontId="4" fillId="0" borderId="62" xfId="0" applyNumberFormat="1" applyFont="1" applyBorder="1" applyAlignment="1" applyProtection="1">
      <alignment horizontal="right" vertical="center"/>
      <protection locked="0"/>
    </xf>
    <xf numFmtId="3" fontId="4" fillId="0" borderId="63" xfId="0" applyNumberFormat="1" applyFont="1" applyBorder="1" applyAlignment="1">
      <alignment horizontal="right" vertical="center"/>
    </xf>
    <xf numFmtId="3" fontId="4" fillId="0" borderId="54" xfId="0" applyNumberFormat="1" applyFont="1" applyBorder="1" applyAlignment="1">
      <alignment horizontal="right" vertical="center"/>
    </xf>
    <xf numFmtId="3" fontId="4" fillId="0" borderId="64" xfId="0" applyNumberFormat="1" applyFont="1" applyBorder="1" applyAlignment="1">
      <alignment horizontal="right" vertical="center"/>
    </xf>
    <xf numFmtId="3" fontId="4" fillId="0" borderId="64" xfId="0" applyNumberFormat="1" applyFont="1" applyBorder="1" applyAlignment="1" applyProtection="1">
      <alignment horizontal="right" vertical="center"/>
      <protection locked="0"/>
    </xf>
    <xf numFmtId="3" fontId="4" fillId="0" borderId="60" xfId="0" applyNumberFormat="1" applyFont="1" applyBorder="1" applyAlignment="1" applyProtection="1">
      <alignment horizontal="right" vertical="center"/>
      <protection locked="0"/>
    </xf>
    <xf numFmtId="3" fontId="4" fillId="0" borderId="65" xfId="0" applyNumberFormat="1" applyFont="1" applyBorder="1" applyAlignment="1">
      <alignment horizontal="right" vertical="center"/>
    </xf>
    <xf numFmtId="3" fontId="4" fillId="0" borderId="61" xfId="0" applyNumberFormat="1" applyFont="1" applyBorder="1" applyAlignment="1" applyProtection="1">
      <alignment horizontal="right" vertical="center"/>
      <protection locked="0"/>
    </xf>
    <xf numFmtId="3" fontId="4" fillId="0" borderId="66" xfId="0" applyNumberFormat="1" applyFont="1" applyBorder="1" applyAlignment="1" applyProtection="1">
      <alignment horizontal="right" vertical="center"/>
      <protection locked="0"/>
    </xf>
    <xf numFmtId="3" fontId="4" fillId="0" borderId="59" xfId="0" applyNumberFormat="1" applyFont="1" applyBorder="1" applyAlignment="1">
      <alignment vertical="center"/>
    </xf>
    <xf numFmtId="3" fontId="4" fillId="0" borderId="64" xfId="0" applyNumberFormat="1" applyFont="1" applyBorder="1" applyAlignment="1">
      <alignment vertical="center"/>
    </xf>
    <xf numFmtId="3" fontId="4" fillId="0" borderId="62" xfId="0" applyNumberFormat="1" applyFont="1" applyBorder="1" applyAlignment="1">
      <alignment vertical="center"/>
    </xf>
    <xf numFmtId="3" fontId="4" fillId="0" borderId="51" xfId="0" applyNumberFormat="1" applyFont="1" applyBorder="1" applyAlignment="1">
      <alignment vertical="center"/>
    </xf>
    <xf numFmtId="3" fontId="4" fillId="0" borderId="66" xfId="0" applyNumberFormat="1" applyFont="1" applyBorder="1" applyAlignment="1">
      <alignment vertical="center"/>
    </xf>
    <xf numFmtId="0" fontId="0" fillId="0" borderId="0" xfId="0" applyBorder="1" applyAlignment="1">
      <alignment horizontal="center" vertical="center"/>
    </xf>
    <xf numFmtId="1" fontId="9" fillId="2" borderId="52" xfId="0" applyNumberFormat="1" applyFont="1" applyFill="1" applyBorder="1" applyAlignment="1" applyProtection="1">
      <alignment horizontal="center" vertical="center"/>
      <protection locked="0"/>
    </xf>
    <xf numFmtId="0" fontId="13" fillId="0" borderId="14" xfId="0" applyFont="1" applyBorder="1" applyAlignment="1">
      <alignment horizontal="center" vertical="center"/>
    </xf>
    <xf numFmtId="3" fontId="5" fillId="2" borderId="31" xfId="0" applyNumberFormat="1" applyFont="1" applyFill="1" applyBorder="1" applyAlignment="1" applyProtection="1">
      <alignment horizontal="center" vertical="center"/>
      <protection locked="0"/>
    </xf>
    <xf numFmtId="3" fontId="5" fillId="2" borderId="15" xfId="0" applyNumberFormat="1" applyFont="1" applyFill="1" applyBorder="1" applyAlignment="1" applyProtection="1">
      <alignment horizontal="center" vertical="center"/>
      <protection locked="0"/>
    </xf>
    <xf numFmtId="3" fontId="9" fillId="2" borderId="15" xfId="0" applyNumberFormat="1" applyFont="1" applyFill="1" applyBorder="1" applyAlignment="1" applyProtection="1">
      <alignment horizontal="center" vertical="center"/>
      <protection locked="0"/>
    </xf>
    <xf numFmtId="0" fontId="24" fillId="0" borderId="15" xfId="0" applyFont="1" applyBorder="1" applyAlignment="1">
      <alignment horizontal="center" vertical="center"/>
    </xf>
    <xf numFmtId="0" fontId="13" fillId="0" borderId="67" xfId="0" applyFont="1" applyBorder="1" applyAlignment="1">
      <alignment horizontal="center" vertical="center"/>
    </xf>
    <xf numFmtId="3" fontId="4" fillId="2" borderId="64" xfId="0" applyNumberFormat="1" applyFont="1" applyFill="1" applyBorder="1" applyAlignment="1" applyProtection="1">
      <alignment horizontal="right" vertical="center"/>
      <protection locked="0"/>
    </xf>
    <xf numFmtId="3" fontId="1" fillId="2" borderId="0" xfId="0" applyNumberFormat="1" applyFont="1" applyFill="1" applyBorder="1" applyAlignment="1" applyProtection="1">
      <alignment vertical="center"/>
      <protection locked="0"/>
    </xf>
    <xf numFmtId="3" fontId="5" fillId="2" borderId="0" xfId="0" applyNumberFormat="1" applyFont="1" applyFill="1" applyBorder="1" applyAlignment="1" applyProtection="1">
      <alignment vertical="center"/>
      <protection locked="0"/>
    </xf>
    <xf numFmtId="3" fontId="9" fillId="2" borderId="25" xfId="0" applyNumberFormat="1" applyFont="1" applyFill="1" applyBorder="1" applyAlignment="1" applyProtection="1">
      <alignment vertical="center"/>
      <protection locked="0"/>
    </xf>
    <xf numFmtId="3" fontId="4" fillId="2" borderId="10" xfId="0" applyNumberFormat="1" applyFont="1" applyFill="1" applyBorder="1" applyAlignment="1" applyProtection="1">
      <alignment horizontal="right" vertical="center"/>
      <protection locked="0"/>
    </xf>
    <xf numFmtId="3" fontId="4" fillId="2" borderId="50" xfId="0" applyNumberFormat="1" applyFont="1" applyFill="1" applyBorder="1" applyAlignment="1" applyProtection="1">
      <alignment vertical="center"/>
      <protection locked="0"/>
    </xf>
    <xf numFmtId="3" fontId="4" fillId="2" borderId="50" xfId="0" applyNumberFormat="1" applyFont="1" applyFill="1" applyBorder="1" applyAlignment="1">
      <alignment vertical="center"/>
    </xf>
    <xf numFmtId="3" fontId="4" fillId="2" borderId="59" xfId="0" applyNumberFormat="1" applyFont="1" applyFill="1" applyBorder="1" applyAlignment="1" applyProtection="1">
      <alignment vertical="center"/>
      <protection locked="0"/>
    </xf>
    <xf numFmtId="3" fontId="4" fillId="2" borderId="59" xfId="0" applyNumberFormat="1" applyFont="1" applyFill="1" applyBorder="1" applyAlignment="1" applyProtection="1">
      <alignment horizontal="right" vertical="center"/>
      <protection locked="0"/>
    </xf>
    <xf numFmtId="3" fontId="4" fillId="2" borderId="59" xfId="0" applyNumberFormat="1" applyFont="1" applyFill="1" applyBorder="1" applyAlignment="1">
      <alignment vertical="center"/>
    </xf>
    <xf numFmtId="3" fontId="4" fillId="2" borderId="68" xfId="0" applyNumberFormat="1" applyFont="1" applyFill="1" applyBorder="1" applyAlignment="1" applyProtection="1">
      <alignment horizontal="right" vertical="center"/>
      <protection locked="0"/>
    </xf>
    <xf numFmtId="3" fontId="25" fillId="0" borderId="0" xfId="0" applyNumberFormat="1" applyFont="1" applyBorder="1" applyAlignment="1" applyProtection="1">
      <alignment vertical="center"/>
      <protection locked="0"/>
    </xf>
    <xf numFmtId="3" fontId="26" fillId="0" borderId="0" xfId="0" applyNumberFormat="1" applyFont="1" applyBorder="1" applyAlignment="1">
      <alignment vertical="center"/>
    </xf>
    <xf numFmtId="3" fontId="4" fillId="2" borderId="23" xfId="0" applyNumberFormat="1" applyFont="1" applyFill="1" applyBorder="1" applyAlignment="1" applyProtection="1">
      <alignment vertical="center"/>
      <protection locked="0"/>
    </xf>
    <xf numFmtId="3" fontId="4" fillId="2" borderId="60" xfId="0" applyNumberFormat="1" applyFont="1" applyFill="1" applyBorder="1" applyAlignment="1" applyProtection="1">
      <alignment horizontal="right" vertical="center"/>
      <protection locked="0"/>
    </xf>
    <xf numFmtId="3" fontId="4" fillId="2" borderId="61" xfId="0" applyNumberFormat="1" applyFont="1" applyFill="1" applyBorder="1" applyAlignment="1" applyProtection="1">
      <alignment horizontal="right" vertical="center"/>
      <protection locked="0"/>
    </xf>
    <xf numFmtId="0" fontId="0" fillId="0" borderId="13" xfId="0" applyBorder="1" applyAlignment="1">
      <alignment horizontal="center" vertical="center"/>
    </xf>
    <xf numFmtId="1" fontId="9" fillId="2" borderId="13" xfId="0" applyNumberFormat="1" applyFont="1" applyFill="1" applyBorder="1" applyAlignment="1" applyProtection="1">
      <alignment horizontal="center" vertical="center"/>
      <protection locked="0"/>
    </xf>
    <xf numFmtId="3" fontId="5" fillId="2" borderId="0" xfId="0" applyNumberFormat="1" applyFont="1" applyFill="1" applyBorder="1" applyAlignment="1" applyProtection="1">
      <alignment horizontal="center" vertical="center"/>
      <protection locked="0"/>
    </xf>
    <xf numFmtId="1" fontId="9" fillId="2" borderId="0" xfId="0" applyNumberFormat="1" applyFont="1" applyFill="1" applyBorder="1" applyAlignment="1" applyProtection="1">
      <alignment horizontal="center" vertical="center"/>
      <protection locked="0"/>
    </xf>
    <xf numFmtId="3" fontId="0" fillId="0" borderId="0" xfId="0" applyNumberFormat="1"/>
    <xf numFmtId="0" fontId="24" fillId="0" borderId="35" xfId="0" applyFont="1" applyBorder="1" applyAlignment="1">
      <alignment horizontal="center"/>
    </xf>
    <xf numFmtId="3" fontId="9" fillId="0" borderId="0" xfId="0" applyNumberFormat="1" applyFont="1" applyBorder="1" applyAlignment="1" applyProtection="1">
      <alignment horizontal="left" vertical="center"/>
      <protection locked="0"/>
    </xf>
    <xf numFmtId="3" fontId="5" fillId="0" borderId="69" xfId="0" applyNumberFormat="1" applyFont="1" applyBorder="1" applyAlignment="1">
      <alignment vertical="center"/>
    </xf>
    <xf numFmtId="3" fontId="5" fillId="0" borderId="70" xfId="0" applyNumberFormat="1" applyFont="1" applyBorder="1" applyAlignment="1" applyProtection="1">
      <alignment horizontal="left" vertical="center"/>
      <protection locked="0"/>
    </xf>
    <xf numFmtId="3" fontId="9" fillId="0" borderId="71" xfId="0" applyNumberFormat="1" applyFont="1" applyBorder="1" applyAlignment="1" applyProtection="1">
      <alignment horizontal="left" vertical="center"/>
      <protection locked="0"/>
    </xf>
    <xf numFmtId="0" fontId="17" fillId="2" borderId="13" xfId="0" applyFont="1" applyFill="1" applyBorder="1" applyAlignment="1">
      <alignment vertical="center"/>
    </xf>
    <xf numFmtId="0" fontId="21" fillId="2" borderId="13" xfId="0" applyFont="1" applyFill="1" applyBorder="1" applyAlignment="1">
      <alignment vertical="center"/>
    </xf>
    <xf numFmtId="3" fontId="5" fillId="0" borderId="28" xfId="0" applyNumberFormat="1" applyFont="1" applyBorder="1" applyAlignment="1" applyProtection="1">
      <alignment horizontal="left" vertical="center"/>
      <protection locked="0"/>
    </xf>
    <xf numFmtId="3" fontId="5" fillId="0" borderId="30" xfId="0" applyNumberFormat="1" applyFont="1" applyBorder="1" applyAlignment="1" applyProtection="1">
      <alignment horizontal="left" vertical="center"/>
      <protection locked="0"/>
    </xf>
    <xf numFmtId="1" fontId="4" fillId="2" borderId="7" xfId="0" applyNumberFormat="1" applyFont="1" applyFill="1" applyBorder="1" applyAlignment="1" applyProtection="1">
      <alignment horizontal="right" vertical="center"/>
      <protection locked="0"/>
    </xf>
    <xf numFmtId="1" fontId="4" fillId="2" borderId="10" xfId="0" applyNumberFormat="1" applyFont="1" applyFill="1" applyBorder="1" applyAlignment="1" applyProtection="1">
      <alignment horizontal="right" vertical="center"/>
      <protection locked="0"/>
    </xf>
    <xf numFmtId="1" fontId="4" fillId="2" borderId="14" xfId="0" applyNumberFormat="1" applyFont="1" applyFill="1" applyBorder="1" applyAlignment="1" applyProtection="1">
      <alignment horizontal="right" vertical="center"/>
      <protection locked="0"/>
    </xf>
    <xf numFmtId="1" fontId="5" fillId="2" borderId="2" xfId="0" applyNumberFormat="1" applyFont="1" applyFill="1" applyBorder="1" applyAlignment="1" applyProtection="1">
      <alignment horizontal="right" vertical="center"/>
      <protection locked="0"/>
    </xf>
    <xf numFmtId="1" fontId="1" fillId="2" borderId="0" xfId="0" applyNumberFormat="1" applyFont="1" applyFill="1" applyAlignment="1" applyProtection="1">
      <alignment horizontal="right" vertical="center"/>
      <protection locked="0"/>
    </xf>
    <xf numFmtId="1" fontId="4" fillId="2" borderId="11" xfId="0" applyNumberFormat="1" applyFont="1" applyFill="1" applyBorder="1" applyAlignment="1" applyProtection="1">
      <alignment horizontal="right" vertical="center"/>
      <protection locked="0"/>
    </xf>
    <xf numFmtId="1" fontId="5" fillId="2" borderId="19" xfId="0" applyNumberFormat="1" applyFont="1" applyFill="1" applyBorder="1" applyAlignment="1" applyProtection="1">
      <alignment horizontal="right" vertical="center"/>
      <protection locked="0"/>
    </xf>
    <xf numFmtId="1" fontId="4" fillId="2" borderId="64" xfId="0" applyNumberFormat="1" applyFont="1" applyFill="1" applyBorder="1" applyAlignment="1" applyProtection="1">
      <alignment horizontal="right" vertical="center"/>
      <protection locked="0"/>
    </xf>
    <xf numFmtId="1" fontId="4" fillId="2" borderId="12" xfId="0" applyNumberFormat="1" applyFont="1" applyFill="1" applyBorder="1" applyAlignment="1" applyProtection="1">
      <alignment horizontal="right" vertical="center"/>
      <protection locked="0"/>
    </xf>
    <xf numFmtId="1" fontId="4" fillId="2" borderId="16" xfId="0" applyNumberFormat="1" applyFont="1" applyFill="1" applyBorder="1" applyAlignment="1" applyProtection="1">
      <alignment horizontal="right" vertical="center"/>
      <protection locked="0"/>
    </xf>
    <xf numFmtId="1" fontId="5" fillId="2" borderId="3" xfId="0" applyNumberFormat="1" applyFont="1" applyFill="1" applyBorder="1" applyAlignment="1" applyProtection="1">
      <alignment horizontal="right" vertical="center"/>
      <protection locked="0"/>
    </xf>
    <xf numFmtId="1" fontId="1" fillId="2" borderId="16" xfId="0" applyNumberFormat="1" applyFont="1" applyFill="1" applyBorder="1" applyAlignment="1" applyProtection="1">
      <alignment horizontal="right" vertical="center"/>
      <protection locked="0"/>
    </xf>
    <xf numFmtId="1" fontId="4" fillId="2" borderId="8" xfId="0" applyNumberFormat="1" applyFont="1" applyFill="1" applyBorder="1" applyAlignment="1" applyProtection="1">
      <alignment horizontal="right" vertical="center"/>
      <protection locked="0"/>
    </xf>
    <xf numFmtId="1" fontId="5" fillId="2" borderId="20" xfId="0" applyNumberFormat="1" applyFont="1" applyFill="1" applyBorder="1" applyAlignment="1" applyProtection="1">
      <alignment horizontal="right" vertical="center"/>
      <protection locked="0"/>
    </xf>
    <xf numFmtId="3" fontId="4" fillId="2" borderId="49" xfId="0" applyNumberFormat="1" applyFont="1" applyFill="1" applyBorder="1" applyAlignment="1" applyProtection="1">
      <alignment horizontal="right" vertical="center"/>
      <protection locked="0"/>
    </xf>
    <xf numFmtId="3" fontId="4" fillId="2" borderId="73" xfId="0" applyNumberFormat="1" applyFont="1" applyFill="1" applyBorder="1" applyAlignment="1" applyProtection="1">
      <alignment horizontal="right" vertical="center"/>
      <protection locked="0"/>
    </xf>
    <xf numFmtId="3" fontId="4" fillId="4" borderId="7" xfId="0" applyNumberFormat="1" applyFont="1" applyFill="1" applyBorder="1" applyAlignment="1" applyProtection="1">
      <alignment vertical="center"/>
      <protection locked="0"/>
    </xf>
    <xf numFmtId="3" fontId="4" fillId="4" borderId="11" xfId="0" applyNumberFormat="1" applyFont="1" applyFill="1" applyBorder="1" applyAlignment="1" applyProtection="1">
      <alignment vertical="center"/>
      <protection locked="0"/>
    </xf>
    <xf numFmtId="3" fontId="4" fillId="4" borderId="11" xfId="0" applyNumberFormat="1" applyFont="1" applyFill="1" applyBorder="1" applyAlignment="1" applyProtection="1">
      <alignment horizontal="right" vertical="center"/>
      <protection locked="0"/>
    </xf>
    <xf numFmtId="3" fontId="4" fillId="4" borderId="59" xfId="0" applyNumberFormat="1" applyFont="1" applyFill="1" applyBorder="1" applyAlignment="1" applyProtection="1">
      <alignment vertical="center"/>
      <protection locked="0"/>
    </xf>
    <xf numFmtId="3" fontId="4" fillId="4" borderId="7" xfId="0" applyNumberFormat="1" applyFont="1" applyFill="1" applyBorder="1" applyAlignment="1">
      <alignment vertical="center"/>
    </xf>
    <xf numFmtId="3" fontId="4" fillId="4" borderId="11" xfId="0" applyNumberFormat="1" applyFont="1" applyFill="1" applyBorder="1" applyAlignment="1">
      <alignment vertical="center"/>
    </xf>
    <xf numFmtId="3" fontId="4" fillId="4" borderId="59" xfId="0" applyNumberFormat="1" applyFont="1" applyFill="1" applyBorder="1" applyAlignment="1">
      <alignment vertical="center"/>
    </xf>
    <xf numFmtId="1" fontId="5" fillId="0" borderId="9" xfId="0" applyNumberFormat="1" applyFont="1" applyBorder="1" applyAlignment="1">
      <alignment vertical="center"/>
    </xf>
    <xf numFmtId="1" fontId="5" fillId="0" borderId="21" xfId="0" applyNumberFormat="1" applyFont="1" applyBorder="1" applyAlignment="1">
      <alignment vertical="center"/>
    </xf>
    <xf numFmtId="1" fontId="5" fillId="0" borderId="13" xfId="0" applyNumberFormat="1" applyFont="1" applyBorder="1" applyAlignment="1">
      <alignment vertical="center"/>
    </xf>
    <xf numFmtId="1" fontId="5" fillId="0" borderId="9" xfId="0" applyNumberFormat="1" applyFont="1" applyBorder="1" applyAlignment="1">
      <alignment horizontal="left" vertical="center"/>
    </xf>
    <xf numFmtId="1" fontId="5" fillId="0" borderId="9" xfId="0" applyNumberFormat="1" applyFont="1" applyBorder="1" applyAlignment="1" applyProtection="1">
      <alignment vertical="center"/>
      <protection locked="0"/>
    </xf>
    <xf numFmtId="3" fontId="4" fillId="0" borderId="7" xfId="0" applyNumberFormat="1" applyFont="1" applyBorder="1" applyAlignment="1">
      <alignment vertical="center"/>
    </xf>
    <xf numFmtId="3" fontId="4" fillId="0" borderId="52" xfId="0" applyNumberFormat="1" applyFont="1" applyBorder="1" applyAlignment="1">
      <alignment vertical="center"/>
    </xf>
    <xf numFmtId="3" fontId="4" fillId="0" borderId="62" xfId="0" applyNumberFormat="1" applyFont="1" applyBorder="1" applyAlignment="1">
      <alignment horizontal="right" vertical="center"/>
    </xf>
    <xf numFmtId="3" fontId="5" fillId="0" borderId="74" xfId="0" applyNumberFormat="1" applyFont="1" applyBorder="1" applyAlignment="1">
      <alignment horizontal="center" vertical="center"/>
    </xf>
    <xf numFmtId="49" fontId="5" fillId="2" borderId="5" xfId="0" applyNumberFormat="1" applyFont="1" applyFill="1" applyBorder="1" applyAlignment="1" applyProtection="1">
      <alignment vertical="center"/>
      <protection locked="0"/>
    </xf>
    <xf numFmtId="3" fontId="5" fillId="2" borderId="36" xfId="0" applyNumberFormat="1" applyFont="1" applyFill="1" applyBorder="1" applyAlignment="1" applyProtection="1">
      <alignment vertical="center"/>
      <protection locked="0"/>
    </xf>
    <xf numFmtId="3" fontId="9" fillId="2" borderId="6" xfId="0" applyNumberFormat="1" applyFont="1" applyFill="1" applyBorder="1" applyAlignment="1" applyProtection="1">
      <alignment vertical="center"/>
      <protection locked="0"/>
    </xf>
    <xf numFmtId="3" fontId="5" fillId="2" borderId="9" xfId="0" applyNumberFormat="1" applyFont="1" applyFill="1" applyBorder="1" applyAlignment="1" applyProtection="1">
      <alignment vertical="center"/>
      <protection locked="0"/>
    </xf>
    <xf numFmtId="3" fontId="5" fillId="2" borderId="37" xfId="0" applyNumberFormat="1" applyFont="1" applyFill="1" applyBorder="1" applyAlignment="1" applyProtection="1">
      <alignment vertical="center"/>
      <protection locked="0"/>
    </xf>
    <xf numFmtId="3" fontId="9" fillId="2" borderId="10" xfId="0" applyNumberFormat="1" applyFont="1" applyFill="1" applyBorder="1" applyAlignment="1" applyProtection="1">
      <alignment vertical="center"/>
      <protection locked="0"/>
    </xf>
    <xf numFmtId="3" fontId="5" fillId="2" borderId="47" xfId="0" applyNumberFormat="1" applyFont="1" applyFill="1" applyBorder="1" applyAlignment="1" applyProtection="1">
      <alignment vertical="center"/>
      <protection locked="0"/>
    </xf>
    <xf numFmtId="3" fontId="5" fillId="2" borderId="48" xfId="0" applyNumberFormat="1" applyFont="1" applyFill="1" applyBorder="1" applyAlignment="1" applyProtection="1">
      <alignment vertical="center"/>
      <protection locked="0"/>
    </xf>
    <xf numFmtId="3" fontId="9" fillId="2" borderId="49" xfId="0" applyNumberFormat="1" applyFont="1" applyFill="1" applyBorder="1" applyAlignment="1" applyProtection="1">
      <alignment vertical="center"/>
      <protection locked="0"/>
    </xf>
    <xf numFmtId="3" fontId="5" fillId="2" borderId="69" xfId="0" applyNumberFormat="1" applyFont="1" applyFill="1" applyBorder="1" applyAlignment="1" applyProtection="1">
      <alignment vertical="center"/>
      <protection locked="0"/>
    </xf>
    <xf numFmtId="3" fontId="5" fillId="2" borderId="70" xfId="0" applyNumberFormat="1" applyFont="1" applyFill="1" applyBorder="1" applyAlignment="1" applyProtection="1">
      <alignment vertical="center"/>
      <protection locked="0"/>
    </xf>
    <xf numFmtId="3" fontId="9" fillId="2" borderId="71" xfId="0" applyNumberFormat="1" applyFont="1" applyFill="1" applyBorder="1" applyAlignment="1" applyProtection="1">
      <alignment vertical="center"/>
      <protection locked="0"/>
    </xf>
    <xf numFmtId="3" fontId="5" fillId="2" borderId="75" xfId="0" applyNumberFormat="1" applyFont="1" applyFill="1" applyBorder="1" applyAlignment="1" applyProtection="1">
      <alignment vertical="center"/>
      <protection locked="0"/>
    </xf>
    <xf numFmtId="3" fontId="9" fillId="2" borderId="76" xfId="0" applyNumberFormat="1" applyFont="1" applyFill="1" applyBorder="1" applyAlignment="1" applyProtection="1">
      <alignment vertical="center"/>
      <protection locked="0"/>
    </xf>
    <xf numFmtId="3" fontId="5" fillId="2" borderId="44" xfId="0" applyNumberFormat="1" applyFont="1" applyFill="1" applyBorder="1" applyAlignment="1" applyProtection="1">
      <alignment vertical="center"/>
      <protection locked="0"/>
    </xf>
    <xf numFmtId="3" fontId="9" fillId="2" borderId="45" xfId="0" applyNumberFormat="1" applyFont="1" applyFill="1" applyBorder="1" applyAlignment="1" applyProtection="1">
      <alignment vertical="center"/>
      <protection locked="0"/>
    </xf>
    <xf numFmtId="3" fontId="6" fillId="2" borderId="0" xfId="0" applyNumberFormat="1" applyFont="1" applyFill="1" applyAlignment="1" applyProtection="1">
      <alignment horizontal="fill" vertical="top"/>
      <protection locked="0"/>
    </xf>
    <xf numFmtId="3" fontId="6" fillId="2" borderId="0" xfId="0" applyNumberFormat="1" applyFont="1" applyFill="1" applyAlignment="1" applyProtection="1">
      <alignment horizontal="right" vertical="top"/>
      <protection locked="0"/>
    </xf>
    <xf numFmtId="0" fontId="8" fillId="2" borderId="0" xfId="0" applyNumberFormat="1" applyFont="1" applyFill="1" applyAlignment="1" applyProtection="1">
      <alignment vertical="top"/>
      <protection locked="0"/>
    </xf>
    <xf numFmtId="3" fontId="1" fillId="2" borderId="0" xfId="0" applyNumberFormat="1" applyFont="1" applyFill="1" applyAlignment="1" applyProtection="1">
      <alignment horizontal="fill" vertical="top"/>
      <protection locked="0"/>
    </xf>
    <xf numFmtId="3" fontId="1" fillId="2" borderId="0" xfId="0" applyNumberFormat="1" applyFont="1" applyFill="1" applyAlignment="1" applyProtection="1">
      <alignment vertical="top"/>
      <protection locked="0"/>
    </xf>
    <xf numFmtId="0" fontId="1" fillId="2" borderId="0" xfId="0" applyNumberFormat="1" applyFont="1" applyFill="1" applyAlignment="1">
      <alignment vertical="top"/>
    </xf>
    <xf numFmtId="3" fontId="6" fillId="2" borderId="0" xfId="0" applyNumberFormat="1" applyFont="1" applyFill="1" applyAlignment="1" applyProtection="1">
      <alignment vertical="top"/>
      <protection locked="0"/>
    </xf>
    <xf numFmtId="0" fontId="7" fillId="0" borderId="0" xfId="0" applyFont="1" applyAlignment="1">
      <alignment vertical="top"/>
    </xf>
    <xf numFmtId="3" fontId="4" fillId="0" borderId="0" xfId="0" applyNumberFormat="1" applyFont="1" applyBorder="1" applyAlignment="1">
      <alignment vertical="top"/>
    </xf>
    <xf numFmtId="0" fontId="13" fillId="0" borderId="0" xfId="0" applyFont="1" applyAlignment="1">
      <alignment vertical="top"/>
    </xf>
    <xf numFmtId="3" fontId="4" fillId="0" borderId="0" xfId="0" applyNumberFormat="1" applyFont="1" applyAlignment="1">
      <alignment vertical="top"/>
    </xf>
    <xf numFmtId="3" fontId="6" fillId="0" borderId="0" xfId="0" applyNumberFormat="1" applyFont="1" applyAlignment="1">
      <alignment vertical="top"/>
    </xf>
    <xf numFmtId="3" fontId="8" fillId="0" borderId="0" xfId="0" applyNumberFormat="1" applyFont="1" applyAlignment="1">
      <alignment vertical="top"/>
    </xf>
    <xf numFmtId="3" fontId="4" fillId="0" borderId="31" xfId="0" applyNumberFormat="1" applyFont="1" applyBorder="1" applyAlignment="1">
      <alignment vertical="center"/>
    </xf>
    <xf numFmtId="3" fontId="4" fillId="0" borderId="54" xfId="0" applyNumberFormat="1" applyFont="1" applyBorder="1" applyAlignment="1">
      <alignment vertical="center"/>
    </xf>
    <xf numFmtId="3" fontId="4" fillId="0" borderId="32" xfId="0" applyNumberFormat="1" applyFont="1" applyBorder="1" applyAlignment="1">
      <alignment vertical="center"/>
    </xf>
    <xf numFmtId="3" fontId="4" fillId="0" borderId="65" xfId="0" applyNumberFormat="1" applyFont="1" applyBorder="1" applyAlignment="1">
      <alignment vertical="center"/>
    </xf>
    <xf numFmtId="3" fontId="4" fillId="0" borderId="63" xfId="0" applyNumberFormat="1" applyFont="1" applyBorder="1" applyAlignment="1">
      <alignment vertical="center"/>
    </xf>
    <xf numFmtId="3" fontId="29" fillId="0" borderId="0" xfId="0" applyNumberFormat="1" applyFont="1" applyAlignment="1">
      <alignment vertical="center"/>
    </xf>
    <xf numFmtId="3" fontId="9" fillId="2" borderId="0" xfId="0" applyNumberFormat="1" applyFont="1" applyFill="1" applyBorder="1" applyAlignment="1" applyProtection="1">
      <alignment vertical="center"/>
      <protection locked="0"/>
    </xf>
    <xf numFmtId="3" fontId="4" fillId="2" borderId="0" xfId="0" applyNumberFormat="1" applyFont="1" applyFill="1" applyBorder="1" applyAlignment="1">
      <alignment vertical="center"/>
    </xf>
    <xf numFmtId="3" fontId="4" fillId="0" borderId="0" xfId="0" applyNumberFormat="1" applyFont="1" applyBorder="1" applyAlignment="1" applyProtection="1">
      <alignment horizontal="right" vertical="center"/>
      <protection locked="0"/>
    </xf>
    <xf numFmtId="3" fontId="6" fillId="0" borderId="0" xfId="0" applyNumberFormat="1" applyFont="1" applyAlignment="1"/>
    <xf numFmtId="3" fontId="8" fillId="0" borderId="0" xfId="0" applyNumberFormat="1" applyFont="1" applyAlignment="1"/>
    <xf numFmtId="0" fontId="13" fillId="0" borderId="0" xfId="0" applyNumberFormat="1" applyFont="1" applyAlignment="1"/>
    <xf numFmtId="3" fontId="32" fillId="0" borderId="31" xfId="0" applyNumberFormat="1" applyFont="1" applyBorder="1" applyAlignment="1">
      <alignment horizontal="center" vertical="center"/>
    </xf>
    <xf numFmtId="3" fontId="32" fillId="0" borderId="15" xfId="0" applyNumberFormat="1" applyFont="1" applyBorder="1" applyAlignment="1">
      <alignment horizontal="center" vertical="center"/>
    </xf>
    <xf numFmtId="3" fontId="32" fillId="0" borderId="16" xfId="0" applyNumberFormat="1" applyFont="1" applyBorder="1" applyAlignment="1">
      <alignment horizontal="center" vertical="center"/>
    </xf>
    <xf numFmtId="3" fontId="32" fillId="0" borderId="36" xfId="0" applyNumberFormat="1" applyFont="1" applyBorder="1" applyAlignment="1" applyProtection="1">
      <alignment vertical="center"/>
      <protection locked="0"/>
    </xf>
    <xf numFmtId="3" fontId="33" fillId="0" borderId="6" xfId="0" applyNumberFormat="1" applyFont="1" applyBorder="1" applyAlignment="1" applyProtection="1">
      <alignment horizontal="left" vertical="center"/>
      <protection locked="0"/>
    </xf>
    <xf numFmtId="3" fontId="32" fillId="0" borderId="37" xfId="0" applyNumberFormat="1" applyFont="1" applyBorder="1" applyAlignment="1" applyProtection="1">
      <alignment vertical="center"/>
      <protection locked="0"/>
    </xf>
    <xf numFmtId="3" fontId="33" fillId="0" borderId="10" xfId="0" applyNumberFormat="1" applyFont="1" applyBorder="1" applyAlignment="1" applyProtection="1">
      <alignment horizontal="left" vertical="center"/>
      <protection locked="0"/>
    </xf>
    <xf numFmtId="3" fontId="32" fillId="0" borderId="37" xfId="0" applyNumberFormat="1" applyFont="1" applyBorder="1" applyAlignment="1" applyProtection="1">
      <alignment horizontal="left" vertical="center"/>
      <protection locked="0"/>
    </xf>
    <xf numFmtId="3" fontId="32" fillId="0" borderId="25" xfId="0" applyNumberFormat="1" applyFont="1" applyBorder="1" applyAlignment="1" applyProtection="1">
      <alignment horizontal="left" vertical="center"/>
      <protection locked="0"/>
    </xf>
    <xf numFmtId="3" fontId="33" fillId="0" borderId="23" xfId="0" applyNumberFormat="1" applyFont="1" applyBorder="1" applyAlignment="1" applyProtection="1">
      <alignment horizontal="left" vertical="center"/>
      <protection locked="0"/>
    </xf>
    <xf numFmtId="3" fontId="33" fillId="0" borderId="6" xfId="0" applyNumberFormat="1" applyFont="1" applyBorder="1" applyAlignment="1" applyProtection="1">
      <alignment vertical="center"/>
      <protection locked="0"/>
    </xf>
    <xf numFmtId="3" fontId="33" fillId="0" borderId="10" xfId="0" applyNumberFormat="1" applyFont="1" applyBorder="1" applyAlignment="1" applyProtection="1">
      <alignment vertical="center"/>
      <protection locked="0"/>
    </xf>
    <xf numFmtId="3" fontId="32" fillId="0" borderId="37" xfId="0" applyNumberFormat="1" applyFont="1" applyBorder="1" applyAlignment="1">
      <alignment vertical="center"/>
    </xf>
    <xf numFmtId="3" fontId="33" fillId="0" borderId="10" xfId="0" applyNumberFormat="1" applyFont="1" applyBorder="1" applyAlignment="1">
      <alignment vertical="center"/>
    </xf>
    <xf numFmtId="3" fontId="32" fillId="0" borderId="25" xfId="0" applyNumberFormat="1" applyFont="1" applyBorder="1" applyAlignment="1">
      <alignment vertical="center"/>
    </xf>
    <xf numFmtId="3" fontId="33" fillId="0" borderId="23" xfId="0" applyNumberFormat="1" applyFont="1" applyBorder="1" applyAlignment="1">
      <alignment vertical="center"/>
    </xf>
    <xf numFmtId="3" fontId="32" fillId="0" borderId="30" xfId="0" applyNumberFormat="1" applyFont="1" applyBorder="1" applyAlignment="1">
      <alignment vertical="center"/>
    </xf>
    <xf numFmtId="3" fontId="33" fillId="0" borderId="56" xfId="0" applyNumberFormat="1" applyFont="1" applyBorder="1" applyAlignment="1">
      <alignment vertical="center"/>
    </xf>
    <xf numFmtId="3" fontId="34" fillId="0" borderId="7" xfId="0" applyNumberFormat="1" applyFont="1" applyBorder="1" applyAlignment="1">
      <alignment horizontal="right" vertical="center"/>
    </xf>
    <xf numFmtId="3" fontId="34" fillId="0" borderId="11" xfId="0" applyNumberFormat="1" applyFont="1" applyBorder="1" applyAlignment="1" applyProtection="1">
      <alignment horizontal="right" vertical="center"/>
      <protection locked="0"/>
    </xf>
    <xf numFmtId="3" fontId="34" fillId="0" borderId="11" xfId="0" applyNumberFormat="1" applyFont="1" applyBorder="1" applyAlignment="1">
      <alignment horizontal="right" vertical="center"/>
    </xf>
    <xf numFmtId="3" fontId="34" fillId="0" borderId="12" xfId="0" applyNumberFormat="1" applyFont="1" applyBorder="1" applyAlignment="1">
      <alignment horizontal="right" vertical="center"/>
    </xf>
    <xf numFmtId="3" fontId="34" fillId="0" borderId="52" xfId="0" applyNumberFormat="1" applyFont="1" applyBorder="1" applyAlignment="1" applyProtection="1">
      <alignment horizontal="right" vertical="center"/>
      <protection locked="0"/>
    </xf>
    <xf numFmtId="3" fontId="34" fillId="0" borderId="52" xfId="0" applyNumberFormat="1" applyFont="1" applyBorder="1" applyAlignment="1">
      <alignment horizontal="right" vertical="center"/>
    </xf>
    <xf numFmtId="3" fontId="34" fillId="0" borderId="26" xfId="0" applyNumberFormat="1" applyFont="1" applyBorder="1" applyAlignment="1">
      <alignment horizontal="right" vertical="center"/>
    </xf>
    <xf numFmtId="3" fontId="34" fillId="0" borderId="46" xfId="0" applyNumberFormat="1" applyFont="1" applyBorder="1" applyAlignment="1">
      <alignment horizontal="right" vertical="center"/>
    </xf>
    <xf numFmtId="3" fontId="34" fillId="0" borderId="42" xfId="0" applyNumberFormat="1" applyFont="1" applyBorder="1" applyAlignment="1">
      <alignment horizontal="right" vertical="center"/>
    </xf>
    <xf numFmtId="3" fontId="34" fillId="0" borderId="32" xfId="0" applyNumberFormat="1" applyFont="1" applyBorder="1" applyAlignment="1">
      <alignment horizontal="right" vertical="center"/>
    </xf>
    <xf numFmtId="3" fontId="34" fillId="0" borderId="78" xfId="0" applyNumberFormat="1" applyFont="1" applyBorder="1" applyAlignment="1">
      <alignment horizontal="right" vertical="center"/>
    </xf>
    <xf numFmtId="0" fontId="13" fillId="0" borderId="0" xfId="0" applyFont="1" applyAlignment="1"/>
    <xf numFmtId="3" fontId="26" fillId="0" borderId="0" xfId="0" applyNumberFormat="1" applyFont="1" applyAlignment="1"/>
    <xf numFmtId="3" fontId="25" fillId="0" borderId="0" xfId="0" applyNumberFormat="1" applyFont="1" applyAlignment="1">
      <alignment horizontal="left"/>
    </xf>
    <xf numFmtId="0" fontId="0" fillId="0" borderId="0" xfId="0" applyAlignment="1">
      <alignment vertical="center"/>
    </xf>
    <xf numFmtId="3" fontId="6" fillId="2" borderId="0" xfId="0" applyNumberFormat="1" applyFont="1" applyFill="1" applyAlignment="1" applyProtection="1">
      <alignment vertical="center"/>
      <protection locked="0"/>
    </xf>
    <xf numFmtId="3" fontId="8" fillId="2" borderId="0" xfId="0" applyNumberFormat="1" applyFont="1" applyFill="1" applyAlignment="1" applyProtection="1">
      <alignment vertical="center"/>
      <protection locked="0"/>
    </xf>
    <xf numFmtId="3" fontId="4" fillId="2" borderId="10" xfId="0" applyNumberFormat="1" applyFont="1" applyFill="1" applyBorder="1" applyAlignment="1" applyProtection="1">
      <alignment horizontal="left" vertical="center" wrapText="1"/>
      <protection locked="0"/>
    </xf>
    <xf numFmtId="3" fontId="9" fillId="0" borderId="0" xfId="0" applyNumberFormat="1" applyFont="1" applyBorder="1" applyAlignment="1" applyProtection="1">
      <alignment vertical="center"/>
      <protection locked="0"/>
    </xf>
    <xf numFmtId="3" fontId="4" fillId="0" borderId="0" xfId="0" applyNumberFormat="1" applyFont="1" applyBorder="1" applyAlignment="1">
      <alignment horizontal="right" vertical="center"/>
    </xf>
    <xf numFmtId="3" fontId="34" fillId="0" borderId="0" xfId="0" applyNumberFormat="1" applyFont="1" applyBorder="1" applyAlignment="1">
      <alignment horizontal="right" vertical="center"/>
    </xf>
    <xf numFmtId="3" fontId="35" fillId="0" borderId="0" xfId="0" applyNumberFormat="1" applyFont="1" applyAlignment="1">
      <alignment vertical="center"/>
    </xf>
    <xf numFmtId="0" fontId="36" fillId="0" borderId="0" xfId="0" applyFont="1" applyAlignment="1">
      <alignment vertical="center"/>
    </xf>
    <xf numFmtId="3" fontId="37" fillId="0" borderId="0" xfId="0" applyNumberFormat="1" applyFont="1" applyAlignment="1">
      <alignment vertical="center"/>
    </xf>
    <xf numFmtId="1" fontId="5" fillId="2" borderId="0" xfId="0" applyNumberFormat="1" applyFont="1" applyFill="1" applyBorder="1" applyAlignment="1" applyProtection="1">
      <alignment horizontal="right" vertical="center"/>
      <protection locked="0"/>
    </xf>
    <xf numFmtId="3" fontId="6" fillId="2" borderId="0" xfId="0" applyNumberFormat="1" applyFont="1" applyFill="1" applyBorder="1" applyAlignment="1" applyProtection="1">
      <alignment vertical="center"/>
      <protection locked="0"/>
    </xf>
    <xf numFmtId="3" fontId="8" fillId="2" borderId="0" xfId="0" applyNumberFormat="1" applyFont="1" applyFill="1" applyBorder="1" applyAlignment="1" applyProtection="1">
      <alignment vertical="center"/>
      <protection locked="0"/>
    </xf>
    <xf numFmtId="3" fontId="4" fillId="0" borderId="16" xfId="1" applyNumberFormat="1" applyFont="1" applyBorder="1" applyAlignment="1">
      <alignment horizontal="right" vertical="center"/>
    </xf>
    <xf numFmtId="3" fontId="4" fillId="0" borderId="51" xfId="1" applyNumberFormat="1" applyFont="1" applyBorder="1" applyAlignment="1" applyProtection="1">
      <alignment horizontal="right" vertical="center"/>
      <protection locked="0"/>
    </xf>
    <xf numFmtId="3" fontId="4" fillId="0" borderId="11" xfId="1" applyNumberFormat="1" applyFont="1" applyBorder="1" applyAlignment="1" applyProtection="1">
      <alignment horizontal="right" vertical="center"/>
      <protection locked="0"/>
    </xf>
    <xf numFmtId="3" fontId="4" fillId="0" borderId="81" xfId="1" applyNumberFormat="1" applyFont="1" applyBorder="1" applyAlignment="1">
      <alignment vertical="center"/>
    </xf>
    <xf numFmtId="3" fontId="4" fillId="0" borderId="82" xfId="1" applyNumberFormat="1" applyFont="1" applyBorder="1" applyAlignment="1">
      <alignment vertical="center"/>
    </xf>
    <xf numFmtId="3" fontId="4" fillId="0" borderId="66" xfId="1" applyNumberFormat="1" applyFont="1" applyBorder="1" applyAlignment="1" applyProtection="1">
      <alignment horizontal="right" vertical="center"/>
      <protection locked="0"/>
    </xf>
    <xf numFmtId="3" fontId="4" fillId="2" borderId="51" xfId="1" applyNumberFormat="1" applyFont="1" applyFill="1" applyBorder="1" applyAlignment="1" applyProtection="1">
      <alignment vertical="center"/>
      <protection locked="0"/>
    </xf>
    <xf numFmtId="3" fontId="4" fillId="2" borderId="51" xfId="1" applyNumberFormat="1" applyFont="1" applyFill="1" applyBorder="1" applyAlignment="1" applyProtection="1">
      <alignment horizontal="right" vertical="center"/>
      <protection locked="0"/>
    </xf>
    <xf numFmtId="3" fontId="4" fillId="2" borderId="51" xfId="1" applyNumberFormat="1" applyFont="1" applyFill="1" applyBorder="1" applyAlignment="1">
      <alignment vertical="center"/>
    </xf>
    <xf numFmtId="3" fontId="4" fillId="0" borderId="60" xfId="1" applyNumberFormat="1" applyFont="1" applyBorder="1" applyAlignment="1" applyProtection="1">
      <alignment horizontal="right" vertical="center"/>
      <protection locked="0"/>
    </xf>
    <xf numFmtId="0" fontId="38" fillId="0" borderId="0" xfId="0" applyFont="1"/>
    <xf numFmtId="49" fontId="38" fillId="0" borderId="0" xfId="0" applyNumberFormat="1" applyFont="1"/>
    <xf numFmtId="3" fontId="3" fillId="0" borderId="0" xfId="0" applyNumberFormat="1" applyFont="1" applyAlignment="1">
      <alignment vertical="center"/>
    </xf>
    <xf numFmtId="0" fontId="39" fillId="0" borderId="0" xfId="0" applyFont="1"/>
    <xf numFmtId="0" fontId="31" fillId="0" borderId="0" xfId="0" applyFont="1"/>
    <xf numFmtId="3" fontId="40" fillId="2" borderId="0" xfId="0" applyNumberFormat="1" applyFont="1" applyFill="1" applyBorder="1" applyAlignment="1" applyProtection="1">
      <alignment vertical="center"/>
      <protection locked="0"/>
    </xf>
    <xf numFmtId="1" fontId="40" fillId="2" borderId="0" xfId="0" applyNumberFormat="1" applyFont="1" applyFill="1" applyBorder="1" applyAlignment="1" applyProtection="1">
      <alignment horizontal="right" vertical="center"/>
      <protection locked="0"/>
    </xf>
    <xf numFmtId="0" fontId="22" fillId="0" borderId="0" xfId="0" applyFont="1" applyBorder="1"/>
    <xf numFmtId="3" fontId="40" fillId="0" borderId="0" xfId="0" applyNumberFormat="1" applyFont="1" applyBorder="1" applyAlignment="1" applyProtection="1">
      <alignment vertical="center"/>
      <protection locked="0"/>
    </xf>
    <xf numFmtId="3" fontId="41" fillId="0" borderId="0" xfId="0" applyNumberFormat="1" applyFont="1" applyBorder="1" applyAlignment="1" applyProtection="1">
      <alignment vertical="center"/>
      <protection locked="0"/>
    </xf>
    <xf numFmtId="3" fontId="6" fillId="0" borderId="0" xfId="0" applyNumberFormat="1" applyFont="1" applyBorder="1" applyAlignment="1" applyProtection="1">
      <alignment horizontal="right" vertical="center"/>
      <protection locked="0"/>
    </xf>
    <xf numFmtId="3" fontId="6" fillId="0" borderId="0" xfId="0" applyNumberFormat="1" applyFont="1" applyBorder="1" applyAlignment="1">
      <alignment horizontal="right" vertical="center"/>
    </xf>
    <xf numFmtId="3" fontId="6" fillId="0" borderId="0" xfId="0" applyNumberFormat="1" applyFont="1" applyBorder="1" applyAlignment="1">
      <alignment vertical="top"/>
    </xf>
    <xf numFmtId="0" fontId="22" fillId="0" borderId="0" xfId="0" applyFont="1" applyAlignment="1">
      <alignment vertical="top"/>
    </xf>
    <xf numFmtId="0" fontId="39" fillId="0" borderId="0" xfId="0" applyFont="1" applyAlignment="1">
      <alignment vertical="center"/>
    </xf>
    <xf numFmtId="3" fontId="4" fillId="0" borderId="11" xfId="0" applyNumberFormat="1" applyFont="1" applyBorder="1" applyAlignment="1">
      <alignment vertical="center"/>
    </xf>
    <xf numFmtId="3" fontId="4" fillId="0" borderId="60" xfId="0" applyNumberFormat="1" applyFont="1" applyBorder="1" applyAlignment="1">
      <alignment vertical="center"/>
    </xf>
    <xf numFmtId="3" fontId="5" fillId="0" borderId="56" xfId="0" applyNumberFormat="1" applyFont="1" applyBorder="1" applyAlignment="1">
      <alignment vertical="center"/>
    </xf>
    <xf numFmtId="3" fontId="5" fillId="0" borderId="15" xfId="0" applyNumberFormat="1" applyFont="1" applyBorder="1" applyAlignment="1">
      <alignment horizontal="left" vertical="top"/>
    </xf>
    <xf numFmtId="3" fontId="9" fillId="0" borderId="15" xfId="0" applyNumberFormat="1" applyFont="1" applyBorder="1" applyAlignment="1">
      <alignment horizontal="left" vertical="top"/>
    </xf>
    <xf numFmtId="3" fontId="5" fillId="0" borderId="14" xfId="0" applyNumberFormat="1" applyFont="1" applyBorder="1" applyAlignment="1">
      <alignment horizontal="left" vertical="top"/>
    </xf>
    <xf numFmtId="3" fontId="42" fillId="0" borderId="22" xfId="0" applyNumberFormat="1" applyFont="1" applyBorder="1" applyAlignment="1">
      <alignment vertical="center"/>
    </xf>
    <xf numFmtId="3" fontId="42" fillId="0" borderId="23" xfId="0" applyNumberFormat="1" applyFont="1" applyBorder="1" applyAlignment="1">
      <alignment vertical="center"/>
    </xf>
    <xf numFmtId="3" fontId="34" fillId="0" borderId="62" xfId="0" applyNumberFormat="1" applyFont="1" applyBorder="1" applyAlignment="1">
      <alignment horizontal="right" vertical="center"/>
    </xf>
    <xf numFmtId="0" fontId="13" fillId="0" borderId="26" xfId="0" applyFont="1" applyBorder="1" applyAlignment="1">
      <alignment horizontal="center" vertical="center"/>
    </xf>
    <xf numFmtId="3" fontId="3" fillId="2" borderId="72" xfId="0" applyNumberFormat="1" applyFont="1" applyFill="1" applyBorder="1" applyAlignment="1" applyProtection="1">
      <alignment vertical="center"/>
      <protection locked="0"/>
    </xf>
    <xf numFmtId="0" fontId="13" fillId="0" borderId="16" xfId="0" applyFont="1" applyBorder="1" applyAlignment="1">
      <alignment horizontal="center" vertical="center"/>
    </xf>
    <xf numFmtId="3" fontId="5" fillId="2" borderId="14" xfId="0" applyNumberFormat="1" applyFont="1" applyFill="1" applyBorder="1" applyAlignment="1" applyProtection="1">
      <alignment horizontal="center" vertical="center"/>
      <protection locked="0"/>
    </xf>
    <xf numFmtId="0" fontId="13" fillId="0" borderId="15" xfId="0" applyFont="1" applyBorder="1" applyAlignment="1">
      <alignment horizontal="center" vertical="center"/>
    </xf>
    <xf numFmtId="3" fontId="5" fillId="2" borderId="67" xfId="0" applyNumberFormat="1" applyFont="1" applyFill="1" applyBorder="1" applyAlignment="1" applyProtection="1">
      <alignment horizontal="center" vertical="center"/>
      <protection locked="0"/>
    </xf>
    <xf numFmtId="0" fontId="0" fillId="0" borderId="15" xfId="0" applyBorder="1"/>
    <xf numFmtId="3" fontId="4" fillId="0" borderId="67" xfId="0" applyNumberFormat="1" applyFont="1" applyBorder="1" applyAlignment="1">
      <alignment vertical="center"/>
    </xf>
    <xf numFmtId="0" fontId="11" fillId="0" borderId="28" xfId="0" applyFont="1" applyBorder="1" applyAlignment="1">
      <alignment vertical="center"/>
    </xf>
    <xf numFmtId="0" fontId="11" fillId="0" borderId="22" xfId="0" applyFont="1" applyBorder="1" applyAlignment="1">
      <alignment vertical="center"/>
    </xf>
    <xf numFmtId="0" fontId="11" fillId="0" borderId="0" xfId="0" applyFont="1" applyBorder="1" applyAlignment="1">
      <alignment vertical="center"/>
    </xf>
    <xf numFmtId="0" fontId="11" fillId="0" borderId="16" xfId="0" applyFont="1" applyBorder="1" applyAlignment="1">
      <alignment vertical="center"/>
    </xf>
    <xf numFmtId="0" fontId="0" fillId="0" borderId="0" xfId="0" applyBorder="1" applyAlignment="1">
      <alignment vertical="center"/>
    </xf>
    <xf numFmtId="1" fontId="9" fillId="2" borderId="54" xfId="0" applyNumberFormat="1" applyFont="1" applyFill="1" applyBorder="1" applyAlignment="1" applyProtection="1">
      <alignment horizontal="center" vertical="center"/>
      <protection locked="0"/>
    </xf>
    <xf numFmtId="0" fontId="1" fillId="2" borderId="25" xfId="0" applyNumberFormat="1" applyFont="1" applyFill="1" applyBorder="1" applyAlignment="1"/>
    <xf numFmtId="3" fontId="44" fillId="0" borderId="27" xfId="0" applyNumberFormat="1" applyFont="1" applyFill="1" applyBorder="1" applyAlignment="1" applyProtection="1">
      <alignment vertical="center"/>
      <protection locked="0"/>
    </xf>
    <xf numFmtId="3" fontId="44" fillId="0" borderId="28" xfId="0" applyNumberFormat="1" applyFont="1" applyFill="1" applyBorder="1" applyAlignment="1" applyProtection="1">
      <alignment vertical="center"/>
      <protection locked="0"/>
    </xf>
    <xf numFmtId="3" fontId="44" fillId="0" borderId="33" xfId="0" applyNumberFormat="1" applyFont="1" applyFill="1" applyBorder="1" applyAlignment="1" applyProtection="1">
      <alignment vertical="center"/>
      <protection locked="0"/>
    </xf>
    <xf numFmtId="3" fontId="44" fillId="0" borderId="13" xfId="0" applyNumberFormat="1" applyFont="1" applyFill="1" applyBorder="1" applyAlignment="1" applyProtection="1">
      <alignment vertical="center"/>
      <protection locked="0"/>
    </xf>
    <xf numFmtId="3" fontId="44" fillId="0" borderId="0" xfId="0" applyNumberFormat="1" applyFont="1" applyFill="1" applyBorder="1" applyAlignment="1" applyProtection="1">
      <alignment vertical="center"/>
      <protection locked="0"/>
    </xf>
    <xf numFmtId="3" fontId="44" fillId="0" borderId="16" xfId="0" applyNumberFormat="1" applyFont="1" applyFill="1" applyBorder="1" applyAlignment="1" applyProtection="1">
      <alignment vertical="center"/>
      <protection locked="0"/>
    </xf>
    <xf numFmtId="3" fontId="44" fillId="0" borderId="29" xfId="0" applyNumberFormat="1" applyFont="1" applyFill="1" applyBorder="1" applyAlignment="1" applyProtection="1">
      <alignment vertical="center"/>
      <protection locked="0"/>
    </xf>
    <xf numFmtId="3" fontId="44" fillId="0" borderId="30" xfId="0" applyNumberFormat="1" applyFont="1" applyFill="1" applyBorder="1" applyAlignment="1" applyProtection="1">
      <alignment vertical="center"/>
      <protection locked="0"/>
    </xf>
    <xf numFmtId="3" fontId="44" fillId="0" borderId="78" xfId="0" applyNumberFormat="1" applyFont="1" applyFill="1" applyBorder="1" applyAlignment="1" applyProtection="1">
      <alignment vertical="center"/>
      <protection locked="0"/>
    </xf>
    <xf numFmtId="3" fontId="44" fillId="6" borderId="27" xfId="0" applyNumberFormat="1" applyFont="1" applyFill="1" applyBorder="1" applyAlignment="1" applyProtection="1">
      <alignment vertical="center"/>
      <protection locked="0"/>
    </xf>
    <xf numFmtId="3" fontId="44" fillId="6" borderId="28" xfId="0" applyNumberFormat="1" applyFont="1" applyFill="1" applyBorder="1" applyAlignment="1" applyProtection="1">
      <alignment vertical="center"/>
      <protection locked="0"/>
    </xf>
    <xf numFmtId="3" fontId="44" fillId="6" borderId="33" xfId="0" applyNumberFormat="1" applyFont="1" applyFill="1" applyBorder="1" applyAlignment="1" applyProtection="1">
      <alignment vertical="center"/>
      <protection locked="0"/>
    </xf>
    <xf numFmtId="3" fontId="44" fillId="6" borderId="13" xfId="0" applyNumberFormat="1" applyFont="1" applyFill="1" applyBorder="1" applyAlignment="1" applyProtection="1">
      <alignment vertical="center"/>
      <protection locked="0"/>
    </xf>
    <xf numFmtId="3" fontId="44" fillId="6" borderId="0" xfId="0" applyNumberFormat="1" applyFont="1" applyFill="1" applyBorder="1" applyAlignment="1" applyProtection="1">
      <alignment vertical="center"/>
      <protection locked="0"/>
    </xf>
    <xf numFmtId="3" fontId="44" fillId="6" borderId="16" xfId="0" applyNumberFormat="1" applyFont="1" applyFill="1" applyBorder="1" applyAlignment="1" applyProtection="1">
      <alignment vertical="center"/>
      <protection locked="0"/>
    </xf>
    <xf numFmtId="3" fontId="44" fillId="6" borderId="29" xfId="0" applyNumberFormat="1" applyFont="1" applyFill="1" applyBorder="1" applyAlignment="1" applyProtection="1">
      <alignment vertical="center"/>
      <protection locked="0"/>
    </xf>
    <xf numFmtId="3" fontId="44" fillId="6" borderId="30" xfId="0" applyNumberFormat="1" applyFont="1" applyFill="1" applyBorder="1" applyAlignment="1" applyProtection="1">
      <alignment vertical="center"/>
      <protection locked="0"/>
    </xf>
    <xf numFmtId="3" fontId="44" fillId="6" borderId="78" xfId="0" applyNumberFormat="1" applyFont="1" applyFill="1" applyBorder="1" applyAlignment="1" applyProtection="1">
      <alignment vertical="center"/>
      <protection locked="0"/>
    </xf>
    <xf numFmtId="3" fontId="44" fillId="6" borderId="27" xfId="0" applyNumberFormat="1" applyFont="1" applyFill="1" applyBorder="1" applyAlignment="1">
      <alignment vertical="center"/>
    </xf>
    <xf numFmtId="3" fontId="44" fillId="6" borderId="28" xfId="0" applyNumberFormat="1" applyFont="1" applyFill="1" applyBorder="1" applyAlignment="1">
      <alignment vertical="center"/>
    </xf>
    <xf numFmtId="3" fontId="44" fillId="6" borderId="33" xfId="0" applyNumberFormat="1" applyFont="1" applyFill="1" applyBorder="1" applyAlignment="1">
      <alignment vertical="center"/>
    </xf>
    <xf numFmtId="3" fontId="44" fillId="6" borderId="13" xfId="0" applyNumberFormat="1" applyFont="1" applyFill="1" applyBorder="1" applyAlignment="1">
      <alignment vertical="center"/>
    </xf>
    <xf numFmtId="3" fontId="44" fillId="6" borderId="0" xfId="0" applyNumberFormat="1" applyFont="1" applyFill="1" applyBorder="1" applyAlignment="1">
      <alignment vertical="center"/>
    </xf>
    <xf numFmtId="3" fontId="44" fillId="6" borderId="16" xfId="0" applyNumberFormat="1" applyFont="1" applyFill="1" applyBorder="1" applyAlignment="1">
      <alignment vertical="center"/>
    </xf>
    <xf numFmtId="3" fontId="45" fillId="6" borderId="13" xfId="0" applyNumberFormat="1" applyFont="1" applyFill="1" applyBorder="1" applyAlignment="1">
      <alignment vertical="center"/>
    </xf>
    <xf numFmtId="3" fontId="45" fillId="6" borderId="0" xfId="0" applyNumberFormat="1" applyFont="1" applyFill="1" applyBorder="1" applyAlignment="1">
      <alignment vertical="center"/>
    </xf>
    <xf numFmtId="3" fontId="45" fillId="6" borderId="16" xfId="0" applyNumberFormat="1" applyFont="1" applyFill="1" applyBorder="1" applyAlignment="1">
      <alignment vertical="center"/>
    </xf>
    <xf numFmtId="3" fontId="45" fillId="6" borderId="29" xfId="0" applyNumberFormat="1" applyFont="1" applyFill="1" applyBorder="1" applyAlignment="1">
      <alignment vertical="center"/>
    </xf>
    <xf numFmtId="3" fontId="45" fillId="6" borderId="30" xfId="0" applyNumberFormat="1" applyFont="1" applyFill="1" applyBorder="1" applyAlignment="1">
      <alignment vertical="center"/>
    </xf>
    <xf numFmtId="3" fontId="45" fillId="6" borderId="78" xfId="0" applyNumberFormat="1" applyFont="1" applyFill="1" applyBorder="1" applyAlignment="1">
      <alignment vertical="center"/>
    </xf>
    <xf numFmtId="3" fontId="44" fillId="6" borderId="28" xfId="0" applyNumberFormat="1" applyFont="1" applyFill="1" applyBorder="1" applyAlignment="1"/>
    <xf numFmtId="3" fontId="44" fillId="6" borderId="33" xfId="0" applyNumberFormat="1" applyFont="1" applyFill="1" applyBorder="1" applyAlignment="1"/>
    <xf numFmtId="3" fontId="44" fillId="6" borderId="0" xfId="0" applyNumberFormat="1" applyFont="1" applyFill="1" applyBorder="1" applyAlignment="1"/>
    <xf numFmtId="3" fontId="44" fillId="6" borderId="16" xfId="0" applyNumberFormat="1" applyFont="1" applyFill="1" applyBorder="1" applyAlignment="1"/>
    <xf numFmtId="3" fontId="49" fillId="6" borderId="28" xfId="0" applyNumberFormat="1" applyFont="1" applyFill="1" applyBorder="1" applyAlignment="1">
      <alignment vertical="center"/>
    </xf>
    <xf numFmtId="3" fontId="49" fillId="6" borderId="33" xfId="0" applyNumberFormat="1" applyFont="1" applyFill="1" applyBorder="1" applyAlignment="1">
      <alignment vertical="center"/>
    </xf>
    <xf numFmtId="3" fontId="49" fillId="6" borderId="0" xfId="0" applyNumberFormat="1" applyFont="1" applyFill="1" applyBorder="1" applyAlignment="1">
      <alignment vertical="center"/>
    </xf>
    <xf numFmtId="3" fontId="49" fillId="6" borderId="16" xfId="0" applyNumberFormat="1" applyFont="1" applyFill="1" applyBorder="1" applyAlignment="1">
      <alignment vertical="center"/>
    </xf>
    <xf numFmtId="0" fontId="31" fillId="6" borderId="0" xfId="0" applyFont="1" applyFill="1" applyBorder="1" applyAlignment="1">
      <alignment vertical="center"/>
    </xf>
    <xf numFmtId="0" fontId="31" fillId="6" borderId="16" xfId="0" applyFont="1" applyFill="1" applyBorder="1" applyAlignment="1">
      <alignment vertical="center"/>
    </xf>
    <xf numFmtId="3" fontId="45" fillId="6" borderId="13" xfId="0" applyNumberFormat="1" applyFont="1" applyFill="1" applyBorder="1" applyAlignment="1" applyProtection="1">
      <alignment vertical="center" wrapText="1"/>
      <protection locked="0"/>
    </xf>
    <xf numFmtId="3" fontId="45" fillId="6" borderId="0" xfId="0" applyNumberFormat="1" applyFont="1" applyFill="1" applyBorder="1" applyAlignment="1" applyProtection="1">
      <alignment vertical="center" wrapText="1"/>
      <protection locked="0"/>
    </xf>
    <xf numFmtId="3" fontId="45" fillId="6" borderId="16" xfId="0" applyNumberFormat="1" applyFont="1" applyFill="1" applyBorder="1" applyAlignment="1" applyProtection="1">
      <alignment vertical="center" wrapText="1"/>
      <protection locked="0"/>
    </xf>
    <xf numFmtId="3" fontId="5" fillId="2" borderId="72" xfId="0" applyNumberFormat="1" applyFont="1" applyFill="1" applyBorder="1" applyAlignment="1" applyProtection="1">
      <alignment vertical="center"/>
      <protection locked="0"/>
    </xf>
    <xf numFmtId="0" fontId="14" fillId="0" borderId="0" xfId="0" applyFont="1" applyBorder="1" applyAlignment="1">
      <alignment vertical="center"/>
    </xf>
    <xf numFmtId="0" fontId="14" fillId="0" borderId="14" xfId="0" applyFont="1" applyBorder="1" applyAlignment="1">
      <alignment vertical="center"/>
    </xf>
    <xf numFmtId="0" fontId="14" fillId="0" borderId="16" xfId="0" applyFont="1" applyBorder="1" applyAlignment="1">
      <alignment vertical="center"/>
    </xf>
    <xf numFmtId="3" fontId="9" fillId="2" borderId="55" xfId="0" applyNumberFormat="1" applyFont="1" applyFill="1" applyBorder="1" applyAlignment="1" applyProtection="1">
      <alignment vertical="center"/>
      <protection locked="0"/>
    </xf>
    <xf numFmtId="0" fontId="15" fillId="0" borderId="25" xfId="0" applyFont="1" applyBorder="1" applyAlignment="1">
      <alignment vertical="center"/>
    </xf>
    <xf numFmtId="0" fontId="15" fillId="0" borderId="23" xfId="0" applyFont="1" applyBorder="1" applyAlignment="1">
      <alignment vertical="center"/>
    </xf>
    <xf numFmtId="3" fontId="4" fillId="2" borderId="10" xfId="0" applyNumberFormat="1" applyFont="1" applyFill="1" applyBorder="1" applyAlignment="1" applyProtection="1">
      <alignment vertical="center" wrapText="1"/>
      <protection locked="0"/>
    </xf>
    <xf numFmtId="3" fontId="45" fillId="0" borderId="13" xfId="0" applyNumberFormat="1" applyFont="1" applyFill="1" applyBorder="1" applyAlignment="1" applyProtection="1">
      <alignment vertical="center" wrapText="1"/>
      <protection locked="0"/>
    </xf>
    <xf numFmtId="3" fontId="45" fillId="0" borderId="0" xfId="0" applyNumberFormat="1" applyFont="1" applyFill="1" applyBorder="1" applyAlignment="1" applyProtection="1">
      <alignment vertical="center" wrapText="1"/>
      <protection locked="0"/>
    </xf>
    <xf numFmtId="3" fontId="45" fillId="0" borderId="16" xfId="0" applyNumberFormat="1" applyFont="1" applyFill="1" applyBorder="1" applyAlignment="1" applyProtection="1">
      <alignment vertical="center" wrapText="1"/>
      <protection locked="0"/>
    </xf>
    <xf numFmtId="3" fontId="5" fillId="2" borderId="55" xfId="0" applyNumberFormat="1" applyFont="1" applyFill="1" applyBorder="1" applyAlignment="1" applyProtection="1">
      <alignment vertical="center"/>
      <protection locked="0"/>
    </xf>
    <xf numFmtId="0" fontId="14" fillId="0" borderId="25" xfId="0" applyFont="1" applyBorder="1" applyAlignment="1">
      <alignment vertical="center"/>
    </xf>
    <xf numFmtId="0" fontId="14" fillId="0" borderId="26" xfId="0" applyFont="1" applyBorder="1" applyAlignment="1">
      <alignment vertical="center"/>
    </xf>
    <xf numFmtId="0" fontId="27" fillId="6" borderId="0" xfId="0" applyFont="1" applyFill="1" applyBorder="1" applyAlignment="1">
      <alignment vertical="center"/>
    </xf>
    <xf numFmtId="0" fontId="27" fillId="6" borderId="16" xfId="0" applyFont="1" applyFill="1" applyBorder="1" applyAlignment="1">
      <alignment vertical="center"/>
    </xf>
    <xf numFmtId="0" fontId="28" fillId="6" borderId="30" xfId="0" applyFont="1" applyFill="1" applyBorder="1" applyAlignment="1">
      <alignment vertical="center"/>
    </xf>
    <xf numFmtId="0" fontId="28" fillId="6" borderId="78" xfId="0" applyFont="1" applyFill="1" applyBorder="1" applyAlignment="1">
      <alignment vertical="center"/>
    </xf>
    <xf numFmtId="0" fontId="28" fillId="6" borderId="0" xfId="0" applyFont="1" applyFill="1" applyBorder="1" applyAlignment="1"/>
    <xf numFmtId="0" fontId="28" fillId="6" borderId="16" xfId="0" applyFont="1" applyFill="1" applyBorder="1" applyAlignment="1"/>
    <xf numFmtId="0" fontId="28" fillId="6" borderId="30" xfId="0" applyFont="1" applyFill="1" applyBorder="1" applyAlignment="1"/>
    <xf numFmtId="0" fontId="28" fillId="6" borderId="78" xfId="0" applyFont="1" applyFill="1" applyBorder="1" applyAlignment="1"/>
    <xf numFmtId="0" fontId="47" fillId="6" borderId="0" xfId="0" applyFont="1" applyFill="1" applyBorder="1" applyAlignment="1">
      <alignment vertical="center"/>
    </xf>
    <xf numFmtId="0" fontId="47" fillId="6" borderId="16" xfId="0" applyFont="1" applyFill="1" applyBorder="1" applyAlignment="1">
      <alignment vertical="center"/>
    </xf>
    <xf numFmtId="0" fontId="48" fillId="6" borderId="30" xfId="0" applyFont="1" applyFill="1" applyBorder="1" applyAlignment="1">
      <alignment vertical="center"/>
    </xf>
    <xf numFmtId="0" fontId="48" fillId="6" borderId="78" xfId="0" applyFont="1" applyFill="1" applyBorder="1" applyAlignment="1">
      <alignment vertical="center"/>
    </xf>
    <xf numFmtId="3" fontId="5" fillId="0" borderId="35" xfId="0" applyNumberFormat="1" applyFont="1" applyBorder="1" applyAlignment="1">
      <alignment vertical="center" wrapText="1"/>
    </xf>
    <xf numFmtId="3" fontId="5" fillId="0" borderId="52" xfId="0" applyNumberFormat="1" applyFont="1" applyBorder="1" applyAlignment="1">
      <alignment vertical="center" wrapText="1"/>
    </xf>
    <xf numFmtId="3" fontId="42" fillId="0" borderId="35" xfId="0" applyNumberFormat="1" applyFont="1" applyBorder="1" applyAlignment="1">
      <alignment vertical="center" wrapText="1"/>
    </xf>
    <xf numFmtId="3" fontId="42" fillId="0" borderId="52" xfId="0" applyNumberFormat="1" applyFont="1" applyBorder="1" applyAlignment="1">
      <alignment vertical="center" wrapText="1"/>
    </xf>
    <xf numFmtId="3" fontId="32" fillId="0" borderId="79" xfId="0" applyNumberFormat="1" applyFont="1" applyBorder="1" applyAlignment="1">
      <alignment vertical="center"/>
    </xf>
    <xf numFmtId="3" fontId="32" fillId="0" borderId="0" xfId="0" applyNumberFormat="1" applyFont="1" applyBorder="1" applyAlignment="1">
      <alignment vertical="center"/>
    </xf>
    <xf numFmtId="3" fontId="32" fillId="0" borderId="72" xfId="0" applyNumberFormat="1" applyFont="1" applyBorder="1" applyAlignment="1">
      <alignment vertical="center"/>
    </xf>
    <xf numFmtId="3" fontId="32" fillId="0" borderId="14" xfId="0" applyNumberFormat="1" applyFont="1" applyBorder="1" applyAlignment="1">
      <alignment vertical="center"/>
    </xf>
    <xf numFmtId="3" fontId="33" fillId="0" borderId="72" xfId="0" applyNumberFormat="1" applyFont="1" applyBorder="1" applyAlignment="1">
      <alignment vertical="center"/>
    </xf>
    <xf numFmtId="3" fontId="33" fillId="0" borderId="0" xfId="0" applyNumberFormat="1" applyFont="1" applyBorder="1" applyAlignment="1">
      <alignment vertical="center"/>
    </xf>
    <xf numFmtId="3" fontId="33" fillId="0" borderId="16" xfId="0" applyNumberFormat="1" applyFont="1" applyBorder="1" applyAlignment="1">
      <alignment vertical="center"/>
    </xf>
    <xf numFmtId="3" fontId="33" fillId="0" borderId="55" xfId="0" applyNumberFormat="1" applyFont="1" applyBorder="1" applyAlignment="1">
      <alignment vertical="center"/>
    </xf>
    <xf numFmtId="3" fontId="33" fillId="0" borderId="25" xfId="0" applyNumberFormat="1" applyFont="1" applyBorder="1" applyAlignment="1">
      <alignment vertical="center"/>
    </xf>
    <xf numFmtId="3" fontId="33" fillId="0" borderId="26" xfId="0" applyNumberFormat="1" applyFont="1" applyBorder="1" applyAlignment="1">
      <alignment vertical="center"/>
    </xf>
    <xf numFmtId="3" fontId="45" fillId="6" borderId="13" xfId="0" applyNumberFormat="1" applyFont="1" applyFill="1" applyBorder="1" applyAlignment="1" applyProtection="1">
      <alignment vertical="center"/>
      <protection locked="0"/>
    </xf>
    <xf numFmtId="3" fontId="45" fillId="6" borderId="0" xfId="0" applyNumberFormat="1" applyFont="1" applyFill="1" applyBorder="1" applyAlignment="1" applyProtection="1">
      <alignment vertical="center"/>
      <protection locked="0"/>
    </xf>
    <xf numFmtId="0" fontId="28" fillId="6" borderId="0" xfId="0" applyFont="1" applyFill="1" applyBorder="1" applyAlignment="1">
      <alignment vertical="center"/>
    </xf>
    <xf numFmtId="0" fontId="28" fillId="6" borderId="16" xfId="0" applyFont="1" applyFill="1" applyBorder="1" applyAlignment="1">
      <alignment vertical="center"/>
    </xf>
    <xf numFmtId="3" fontId="45" fillId="6" borderId="29" xfId="0" applyNumberFormat="1" applyFont="1" applyFill="1" applyBorder="1" applyAlignment="1" applyProtection="1">
      <alignment vertical="center"/>
      <protection locked="0"/>
    </xf>
    <xf numFmtId="3" fontId="45" fillId="6" borderId="30" xfId="0" applyNumberFormat="1" applyFont="1" applyFill="1" applyBorder="1" applyAlignment="1" applyProtection="1">
      <alignment vertical="center"/>
      <protection locked="0"/>
    </xf>
    <xf numFmtId="0" fontId="27" fillId="6" borderId="30" xfId="0" applyFont="1" applyFill="1" applyBorder="1" applyAlignment="1">
      <alignment vertical="center"/>
    </xf>
    <xf numFmtId="0" fontId="27" fillId="6" borderId="78" xfId="0" applyFont="1" applyFill="1" applyBorder="1" applyAlignment="1">
      <alignment vertical="center"/>
    </xf>
    <xf numFmtId="0" fontId="0" fillId="0" borderId="14" xfId="0" applyBorder="1" applyAlignment="1">
      <alignment vertical="center"/>
    </xf>
    <xf numFmtId="3" fontId="9" fillId="2" borderId="55" xfId="0" applyNumberFormat="1" applyFont="1" applyFill="1" applyBorder="1" applyAlignment="1" applyProtection="1">
      <alignment vertical="center" wrapText="1"/>
      <protection locked="0"/>
    </xf>
    <xf numFmtId="0" fontId="15" fillId="0" borderId="25" xfId="0" applyFont="1" applyBorder="1" applyAlignment="1">
      <alignment vertical="center" wrapText="1"/>
    </xf>
    <xf numFmtId="0" fontId="15" fillId="0" borderId="23" xfId="0" applyFont="1" applyBorder="1" applyAlignment="1">
      <alignment vertical="center" wrapText="1"/>
    </xf>
    <xf numFmtId="3" fontId="45" fillId="6" borderId="29" xfId="0" applyNumberFormat="1" applyFont="1" applyFill="1" applyBorder="1" applyAlignment="1">
      <alignment vertical="center" wrapText="1"/>
    </xf>
    <xf numFmtId="0" fontId="28" fillId="6" borderId="30" xfId="0" applyFont="1" applyFill="1" applyBorder="1" applyAlignment="1">
      <alignment vertical="center" wrapText="1"/>
    </xf>
    <xf numFmtId="0" fontId="28" fillId="6" borderId="78" xfId="0" applyFont="1" applyFill="1" applyBorder="1" applyAlignment="1">
      <alignment vertical="center" wrapText="1"/>
    </xf>
    <xf numFmtId="0" fontId="31" fillId="6" borderId="30" xfId="0" applyFont="1" applyFill="1" applyBorder="1" applyAlignment="1">
      <alignment vertical="center"/>
    </xf>
    <xf numFmtId="0" fontId="31" fillId="6" borderId="78" xfId="0" applyFont="1" applyFill="1" applyBorder="1" applyAlignment="1">
      <alignment vertical="center"/>
    </xf>
    <xf numFmtId="3" fontId="5" fillId="2" borderId="79" xfId="0" applyNumberFormat="1" applyFont="1" applyFill="1" applyBorder="1" applyAlignment="1" applyProtection="1">
      <alignment vertical="center"/>
      <protection locked="0"/>
    </xf>
    <xf numFmtId="0" fontId="14" fillId="0" borderId="28" xfId="0" applyFont="1" applyBorder="1" applyAlignment="1">
      <alignment vertical="center"/>
    </xf>
    <xf numFmtId="0" fontId="14" fillId="0" borderId="33" xfId="0" applyFont="1" applyBorder="1" applyAlignment="1">
      <alignment vertical="center"/>
    </xf>
    <xf numFmtId="3" fontId="5" fillId="0" borderId="63" xfId="0" applyNumberFormat="1" applyFont="1" applyBorder="1" applyAlignment="1">
      <alignment horizontal="center" vertical="center"/>
    </xf>
    <xf numFmtId="0" fontId="0" fillId="6" borderId="83" xfId="0" applyFill="1" applyBorder="1"/>
    <xf numFmtId="0" fontId="52" fillId="7" borderId="0" xfId="0" applyFont="1" applyFill="1" applyAlignment="1">
      <alignment horizontal="center" vertical="center"/>
    </xf>
    <xf numFmtId="0" fontId="52" fillId="7" borderId="0" xfId="0" applyFont="1" applyFill="1" applyAlignment="1">
      <alignment vertical="center"/>
    </xf>
    <xf numFmtId="0" fontId="0" fillId="6" borderId="84" xfId="0" applyFill="1" applyBorder="1"/>
    <xf numFmtId="0" fontId="0" fillId="6" borderId="85" xfId="0" applyFill="1" applyBorder="1"/>
    <xf numFmtId="0" fontId="0" fillId="6" borderId="0" xfId="0" applyFill="1"/>
    <xf numFmtId="0" fontId="0" fillId="6" borderId="86" xfId="0" applyFill="1" applyBorder="1"/>
    <xf numFmtId="0" fontId="53" fillId="8" borderId="0" xfId="0" applyFont="1" applyFill="1" applyAlignment="1">
      <alignment wrapText="1"/>
    </xf>
    <xf numFmtId="0" fontId="0" fillId="6" borderId="86" xfId="0" applyFill="1" applyBorder="1" applyAlignment="1">
      <alignment vertical="top"/>
    </xf>
    <xf numFmtId="0" fontId="0" fillId="6" borderId="0" xfId="0" applyFill="1" applyAlignment="1">
      <alignment vertical="top"/>
    </xf>
    <xf numFmtId="0" fontId="0" fillId="6" borderId="85" xfId="0" applyFill="1" applyBorder="1" applyAlignment="1">
      <alignment vertical="top"/>
    </xf>
    <xf numFmtId="0" fontId="54" fillId="6" borderId="0" xfId="0" applyFont="1" applyFill="1" applyAlignment="1">
      <alignment wrapText="1"/>
    </xf>
    <xf numFmtId="0" fontId="55" fillId="6" borderId="0" xfId="0" applyFont="1" applyFill="1" applyAlignment="1">
      <alignment wrapText="1"/>
    </xf>
    <xf numFmtId="0" fontId="56" fillId="6" borderId="0" xfId="0" applyFont="1" applyFill="1" applyAlignment="1">
      <alignment wrapText="1"/>
    </xf>
    <xf numFmtId="0" fontId="57" fillId="0" borderId="0" xfId="2"/>
    <xf numFmtId="0" fontId="58" fillId="6" borderId="0" xfId="2" applyFont="1" applyFill="1" applyAlignment="1">
      <alignment wrapText="1"/>
    </xf>
    <xf numFmtId="0" fontId="57" fillId="6" borderId="0" xfId="2" applyFill="1" applyAlignment="1">
      <alignment wrapText="1"/>
    </xf>
    <xf numFmtId="0" fontId="57" fillId="0" borderId="0" xfId="2" quotePrefix="1"/>
    <xf numFmtId="0" fontId="0" fillId="6" borderId="0" xfId="0" applyFill="1" applyAlignment="1">
      <alignment wrapText="1"/>
    </xf>
    <xf numFmtId="0" fontId="59" fillId="6" borderId="0" xfId="0" applyFont="1" applyFill="1"/>
    <xf numFmtId="0" fontId="0" fillId="6" borderId="0" xfId="0" quotePrefix="1" applyFill="1"/>
    <xf numFmtId="0" fontId="60" fillId="6" borderId="0" xfId="0" applyFont="1" applyFill="1" applyAlignment="1">
      <alignment vertical="center"/>
    </xf>
    <xf numFmtId="0" fontId="27" fillId="6" borderId="0" xfId="0" applyFont="1" applyFill="1"/>
    <xf numFmtId="0" fontId="27" fillId="6" borderId="0" xfId="0" applyFont="1" applyFill="1" applyAlignment="1">
      <alignment vertical="center" wrapText="1"/>
    </xf>
    <xf numFmtId="0" fontId="27" fillId="6" borderId="0" xfId="0" applyFont="1" applyFill="1" applyAlignment="1">
      <alignment vertical="center"/>
    </xf>
    <xf numFmtId="0" fontId="27" fillId="6" borderId="0" xfId="0" applyFont="1" applyFill="1" applyAlignment="1">
      <alignment wrapText="1"/>
    </xf>
    <xf numFmtId="0" fontId="0" fillId="6" borderId="88" xfId="0" applyFill="1" applyBorder="1"/>
    <xf numFmtId="0" fontId="0" fillId="6" borderId="87" xfId="0" applyFill="1" applyBorder="1"/>
    <xf numFmtId="0" fontId="0" fillId="6" borderId="88" xfId="0" applyFill="1" applyBorder="1" applyAlignment="1">
      <alignment wrapText="1"/>
    </xf>
    <xf numFmtId="0" fontId="57" fillId="6" borderId="0" xfId="2" quotePrefix="1" applyFill="1"/>
    <xf numFmtId="0" fontId="57" fillId="6" borderId="0" xfId="2" applyFill="1"/>
    <xf numFmtId="3" fontId="18" fillId="0" borderId="45" xfId="0" applyNumberFormat="1" applyFont="1" applyBorder="1" applyAlignment="1">
      <alignment vertical="center"/>
    </xf>
    <xf numFmtId="3" fontId="5" fillId="0" borderId="70" xfId="0" applyNumberFormat="1" applyFont="1" applyBorder="1" applyAlignment="1">
      <alignment vertical="center"/>
    </xf>
    <xf numFmtId="3" fontId="5" fillId="0" borderId="91" xfId="0" applyNumberFormat="1" applyFont="1" applyBorder="1" applyAlignment="1">
      <alignment vertical="center"/>
    </xf>
    <xf numFmtId="3" fontId="5" fillId="0" borderId="54" xfId="0" applyNumberFormat="1" applyFont="1" applyBorder="1" applyAlignment="1">
      <alignment vertical="center"/>
    </xf>
    <xf numFmtId="1" fontId="5" fillId="0" borderId="94" xfId="0" applyNumberFormat="1" applyFont="1" applyBorder="1" applyAlignment="1" applyProtection="1">
      <alignment horizontal="left" vertical="center"/>
      <protection locked="0"/>
    </xf>
    <xf numFmtId="3" fontId="5" fillId="0" borderId="95" xfId="0" applyNumberFormat="1" applyFont="1" applyBorder="1" applyAlignment="1" applyProtection="1">
      <alignment vertical="center"/>
      <protection locked="0"/>
    </xf>
    <xf numFmtId="3" fontId="9" fillId="0" borderId="96" xfId="0" applyNumberFormat="1" applyFont="1" applyBorder="1" applyAlignment="1" applyProtection="1">
      <alignment horizontal="left" vertical="center"/>
      <protection locked="0"/>
    </xf>
    <xf numFmtId="0" fontId="13" fillId="0" borderId="92" xfId="0" applyFont="1" applyBorder="1"/>
    <xf numFmtId="0" fontId="13" fillId="0" borderId="96" xfId="0" applyFont="1" applyBorder="1"/>
    <xf numFmtId="3" fontId="4" fillId="0" borderId="93" xfId="0" applyNumberFormat="1" applyFont="1" applyBorder="1" applyAlignment="1">
      <alignment horizontal="right" vertical="center"/>
    </xf>
    <xf numFmtId="3" fontId="5" fillId="0" borderId="94" xfId="0" applyNumberFormat="1" applyFont="1" applyBorder="1" applyAlignment="1">
      <alignment vertical="center"/>
    </xf>
    <xf numFmtId="3" fontId="9" fillId="0" borderId="96" xfId="0" applyNumberFormat="1" applyFont="1" applyBorder="1" applyAlignment="1" applyProtection="1">
      <alignment vertical="center"/>
      <protection locked="0"/>
    </xf>
    <xf numFmtId="3" fontId="4" fillId="0" borderId="92" xfId="0" applyNumberFormat="1" applyFont="1" applyBorder="1" applyAlignment="1" applyProtection="1">
      <alignment horizontal="right" vertical="center"/>
      <protection locked="0"/>
    </xf>
    <xf numFmtId="0" fontId="13" fillId="0" borderId="95" xfId="0" applyFont="1" applyBorder="1"/>
    <xf numFmtId="3" fontId="4" fillId="0" borderId="97" xfId="0" applyNumberFormat="1" applyFont="1" applyBorder="1" applyAlignment="1">
      <alignment horizontal="right" vertical="center"/>
    </xf>
    <xf numFmtId="3" fontId="9" fillId="0" borderId="98" xfId="0" applyNumberFormat="1" applyFont="1" applyBorder="1" applyAlignment="1">
      <alignment vertical="center"/>
    </xf>
    <xf numFmtId="3" fontId="5" fillId="0" borderId="99" xfId="0" applyNumberFormat="1" applyFont="1" applyBorder="1" applyAlignment="1">
      <alignment vertical="center"/>
    </xf>
    <xf numFmtId="3" fontId="5" fillId="0" borderId="100" xfId="0" applyNumberFormat="1" applyFont="1" applyBorder="1" applyAlignment="1">
      <alignment vertical="center"/>
    </xf>
    <xf numFmtId="3" fontId="5" fillId="0" borderId="101" xfId="0" applyNumberFormat="1" applyFont="1" applyBorder="1" applyAlignment="1">
      <alignment horizontal="left" vertical="top"/>
    </xf>
    <xf numFmtId="3" fontId="4" fillId="0" borderId="101" xfId="0" applyNumberFormat="1" applyFont="1" applyBorder="1" applyAlignment="1">
      <alignment horizontal="left" vertical="top"/>
    </xf>
    <xf numFmtId="3" fontId="5" fillId="0" borderId="101" xfId="0" applyNumberFormat="1" applyFont="1" applyBorder="1" applyAlignment="1">
      <alignment horizontal="center" vertical="center"/>
    </xf>
    <xf numFmtId="3" fontId="4" fillId="0" borderId="102" xfId="0" applyNumberFormat="1" applyFont="1" applyBorder="1" applyAlignment="1">
      <alignment vertical="center"/>
    </xf>
    <xf numFmtId="3" fontId="5" fillId="0" borderId="13" xfId="0" quotePrefix="1" applyNumberFormat="1" applyFont="1" applyBorder="1" applyAlignment="1">
      <alignment vertical="center"/>
    </xf>
    <xf numFmtId="3" fontId="5" fillId="0" borderId="103" xfId="0" applyNumberFormat="1" applyFont="1" applyBorder="1" applyAlignment="1">
      <alignment vertical="center"/>
    </xf>
    <xf numFmtId="3" fontId="5" fillId="0" borderId="104" xfId="0" applyNumberFormat="1" applyFont="1" applyBorder="1" applyAlignment="1">
      <alignment vertical="center"/>
    </xf>
    <xf numFmtId="3" fontId="5" fillId="0" borderId="105" xfId="0" applyNumberFormat="1" applyFont="1" applyBorder="1" applyAlignment="1">
      <alignment vertical="center"/>
    </xf>
    <xf numFmtId="3" fontId="4" fillId="0" borderId="106" xfId="1" applyNumberFormat="1" applyFont="1" applyFill="1" applyBorder="1" applyAlignment="1" applyProtection="1">
      <alignment horizontal="right" vertical="center"/>
      <protection locked="0"/>
    </xf>
    <xf numFmtId="3" fontId="4" fillId="0" borderId="105" xfId="1" applyNumberFormat="1" applyFont="1" applyFill="1" applyBorder="1" applyAlignment="1">
      <alignment horizontal="right" vertical="center"/>
    </xf>
    <xf numFmtId="3" fontId="42" fillId="0" borderId="91" xfId="0" applyNumberFormat="1" applyFont="1" applyBorder="1" applyAlignment="1">
      <alignment vertical="center"/>
    </xf>
    <xf numFmtId="3" fontId="4" fillId="0" borderId="92" xfId="1" applyNumberFormat="1" applyFont="1" applyBorder="1" applyAlignment="1">
      <alignment vertical="center"/>
    </xf>
    <xf numFmtId="3" fontId="4" fillId="0" borderId="93" xfId="1" applyNumberFormat="1" applyFont="1" applyBorder="1" applyAlignment="1">
      <alignment vertical="center"/>
    </xf>
    <xf numFmtId="3" fontId="4" fillId="0" borderId="92" xfId="0" applyNumberFormat="1" applyFont="1" applyBorder="1" applyAlignment="1">
      <alignment vertical="center"/>
    </xf>
    <xf numFmtId="3" fontId="4" fillId="0" borderId="93" xfId="0" applyNumberFormat="1" applyFont="1" applyBorder="1" applyAlignment="1">
      <alignment vertical="center"/>
    </xf>
    <xf numFmtId="3" fontId="9" fillId="0" borderId="96" xfId="0" applyNumberFormat="1" applyFont="1" applyBorder="1" applyAlignment="1">
      <alignment vertical="center"/>
    </xf>
    <xf numFmtId="3" fontId="4" fillId="0" borderId="99" xfId="0" applyNumberFormat="1" applyFont="1" applyBorder="1" applyAlignment="1">
      <alignment vertical="center"/>
    </xf>
    <xf numFmtId="3" fontId="5" fillId="0" borderId="107" xfId="0" applyNumberFormat="1" applyFont="1" applyBorder="1" applyAlignment="1">
      <alignment vertical="center" wrapText="1"/>
    </xf>
    <xf numFmtId="3" fontId="5" fillId="0" borderId="108" xfId="0" applyNumberFormat="1" applyFont="1" applyBorder="1" applyAlignment="1">
      <alignment vertical="center" wrapText="1"/>
    </xf>
    <xf numFmtId="3" fontId="4" fillId="0" borderId="110" xfId="1" applyNumberFormat="1" applyFont="1" applyFill="1" applyBorder="1" applyAlignment="1">
      <alignment horizontal="right" vertical="center"/>
    </xf>
    <xf numFmtId="1" fontId="4" fillId="2" borderId="113" xfId="0" applyNumberFormat="1" applyFont="1" applyFill="1" applyBorder="1" applyAlignment="1" applyProtection="1">
      <alignment horizontal="right" vertical="center"/>
      <protection locked="0"/>
    </xf>
    <xf numFmtId="3" fontId="1" fillId="2" borderId="112" xfId="0" applyNumberFormat="1" applyFont="1" applyFill="1" applyBorder="1" applyAlignment="1" applyProtection="1">
      <protection locked="0"/>
    </xf>
    <xf numFmtId="3" fontId="34" fillId="0" borderId="111" xfId="0" applyNumberFormat="1" applyFont="1" applyBorder="1" applyAlignment="1">
      <alignment horizontal="right" vertical="center"/>
    </xf>
    <xf numFmtId="3" fontId="5" fillId="0" borderId="114" xfId="0" applyNumberFormat="1" applyFont="1" applyBorder="1" applyAlignment="1">
      <alignment horizontal="center" vertical="center"/>
    </xf>
    <xf numFmtId="3" fontId="4" fillId="0" borderId="111" xfId="1" applyNumberFormat="1" applyFont="1" applyBorder="1" applyAlignment="1" applyProtection="1">
      <alignment horizontal="right" vertical="center"/>
      <protection locked="0"/>
    </xf>
    <xf numFmtId="3" fontId="4" fillId="0" borderId="109" xfId="0" applyNumberFormat="1" applyFont="1" applyBorder="1" applyAlignment="1" applyProtection="1">
      <alignment horizontal="right" vertical="center"/>
      <protection locked="0"/>
    </xf>
    <xf numFmtId="3" fontId="4" fillId="0" borderId="111" xfId="0" applyNumberFormat="1" applyFont="1" applyBorder="1" applyAlignment="1" applyProtection="1">
      <alignment horizontal="right" vertical="center"/>
      <protection locked="0"/>
    </xf>
    <xf numFmtId="3" fontId="4" fillId="0" borderId="115" xfId="0" applyNumberFormat="1" applyFont="1" applyBorder="1" applyAlignment="1" applyProtection="1">
      <alignment horizontal="right" vertical="center"/>
      <protection locked="0"/>
    </xf>
    <xf numFmtId="3" fontId="5" fillId="0" borderId="91" xfId="0" applyNumberFormat="1" applyFont="1" applyBorder="1" applyAlignment="1">
      <alignment horizontal="center" vertical="center"/>
    </xf>
    <xf numFmtId="3" fontId="43" fillId="0" borderId="25" xfId="0" applyNumberFormat="1" applyFont="1" applyBorder="1" applyAlignment="1">
      <alignment vertical="center"/>
    </xf>
    <xf numFmtId="3" fontId="9" fillId="0" borderId="116" xfId="0" applyNumberFormat="1" applyFont="1" applyBorder="1" applyAlignment="1">
      <alignment vertical="center"/>
    </xf>
    <xf numFmtId="3" fontId="43" fillId="0" borderId="117" xfId="0" applyNumberFormat="1" applyFont="1" applyBorder="1" applyAlignment="1">
      <alignment vertical="center"/>
    </xf>
    <xf numFmtId="3" fontId="43" fillId="0" borderId="118" xfId="0" applyNumberFormat="1" applyFont="1" applyBorder="1" applyAlignment="1">
      <alignment vertical="center"/>
    </xf>
    <xf numFmtId="3" fontId="43" fillId="0" borderId="119" xfId="0" applyNumberFormat="1" applyFont="1" applyBorder="1" applyAlignment="1">
      <alignment vertical="center"/>
    </xf>
    <xf numFmtId="3" fontId="43" fillId="0" borderId="116" xfId="0" applyNumberFormat="1" applyFont="1" applyBorder="1" applyAlignment="1">
      <alignment vertical="center"/>
    </xf>
    <xf numFmtId="0" fontId="44" fillId="6" borderId="28" xfId="0" applyNumberFormat="1" applyFont="1" applyFill="1" applyBorder="1" applyAlignment="1">
      <alignment vertical="center"/>
    </xf>
    <xf numFmtId="0" fontId="44" fillId="6" borderId="0" xfId="0" applyNumberFormat="1" applyFont="1" applyFill="1" applyBorder="1" applyAlignment="1">
      <alignment vertical="center"/>
    </xf>
    <xf numFmtId="0" fontId="27" fillId="6" borderId="0" xfId="0" applyNumberFormat="1" applyFont="1" applyFill="1" applyBorder="1" applyAlignment="1">
      <alignment vertical="center"/>
    </xf>
    <xf numFmtId="0" fontId="28" fillId="6" borderId="30" xfId="0" applyNumberFormat="1" applyFont="1" applyFill="1" applyBorder="1" applyAlignment="1">
      <alignment vertical="center"/>
    </xf>
    <xf numFmtId="0" fontId="4" fillId="0" borderId="28" xfId="0" applyNumberFormat="1" applyFont="1" applyBorder="1" applyAlignment="1">
      <alignment horizontal="left" vertical="center"/>
    </xf>
    <xf numFmtId="0" fontId="4" fillId="0" borderId="0" xfId="0" applyNumberFormat="1" applyFont="1" applyBorder="1" applyAlignment="1">
      <alignment horizontal="left" vertical="center"/>
    </xf>
    <xf numFmtId="0" fontId="5" fillId="0" borderId="0" xfId="0" applyNumberFormat="1" applyFont="1" applyBorder="1" applyAlignment="1" applyProtection="1">
      <alignment vertical="center"/>
      <protection locked="0"/>
    </xf>
    <xf numFmtId="0" fontId="4" fillId="0" borderId="0" xfId="0" applyNumberFormat="1" applyFont="1" applyAlignment="1">
      <alignment vertical="top"/>
    </xf>
    <xf numFmtId="0" fontId="13" fillId="0" borderId="0" xfId="0" applyNumberFormat="1" applyFont="1" applyAlignment="1">
      <alignment vertical="top"/>
    </xf>
    <xf numFmtId="0" fontId="4" fillId="0" borderId="0" xfId="0" applyNumberFormat="1" applyFont="1" applyAlignment="1">
      <alignment horizontal="left"/>
    </xf>
    <xf numFmtId="0" fontId="13" fillId="0" borderId="0" xfId="0" applyNumberFormat="1" applyFont="1" applyAlignment="1">
      <alignment horizontal="left"/>
    </xf>
    <xf numFmtId="0" fontId="44" fillId="6" borderId="27" xfId="0" applyNumberFormat="1" applyFont="1" applyFill="1" applyBorder="1" applyAlignment="1"/>
    <xf numFmtId="0" fontId="44" fillId="6" borderId="13" xfId="0" applyNumberFormat="1" applyFont="1" applyFill="1" applyBorder="1" applyAlignment="1"/>
    <xf numFmtId="0" fontId="45" fillId="6" borderId="13" xfId="0" applyNumberFormat="1" applyFont="1" applyFill="1" applyBorder="1" applyAlignment="1"/>
    <xf numFmtId="0" fontId="45" fillId="6" borderId="29" xfId="0" applyNumberFormat="1" applyFont="1" applyFill="1" applyBorder="1" applyAlignment="1"/>
    <xf numFmtId="0" fontId="5" fillId="0" borderId="13" xfId="0" applyNumberFormat="1" applyFont="1" applyBorder="1" applyAlignment="1">
      <alignment vertical="center"/>
    </xf>
    <xf numFmtId="0" fontId="0" fillId="0" borderId="0" xfId="0" applyNumberFormat="1"/>
    <xf numFmtId="0" fontId="4" fillId="0" borderId="13" xfId="0" applyNumberFormat="1" applyFont="1" applyBorder="1" applyAlignment="1">
      <alignment vertical="center"/>
    </xf>
    <xf numFmtId="0" fontId="4" fillId="0" borderId="25" xfId="0" applyNumberFormat="1" applyFont="1" applyBorder="1" applyAlignment="1">
      <alignment vertical="center"/>
    </xf>
    <xf numFmtId="0" fontId="5" fillId="0" borderId="5" xfId="0" applyNumberFormat="1" applyFont="1" applyBorder="1" applyAlignment="1" applyProtection="1">
      <alignment horizontal="left" vertical="center"/>
      <protection locked="0"/>
    </xf>
    <xf numFmtId="0" fontId="5" fillId="0" borderId="21" xfId="0" applyNumberFormat="1" applyFont="1" applyBorder="1" applyAlignment="1">
      <alignment vertical="center"/>
    </xf>
    <xf numFmtId="0" fontId="5" fillId="0" borderId="9" xfId="0" applyNumberFormat="1" applyFont="1" applyBorder="1" applyAlignment="1">
      <alignment horizontal="left" vertical="center"/>
    </xf>
    <xf numFmtId="0" fontId="25" fillId="0" borderId="0" xfId="0" applyNumberFormat="1" applyFont="1" applyAlignment="1">
      <alignment horizontal="left"/>
    </xf>
    <xf numFmtId="0" fontId="6" fillId="0" borderId="0" xfId="0" applyNumberFormat="1" applyFont="1" applyAlignment="1"/>
    <xf numFmtId="0" fontId="0" fillId="0" borderId="0" xfId="0" applyNumberFormat="1" applyAlignment="1">
      <alignment vertical="center"/>
    </xf>
    <xf numFmtId="0" fontId="44" fillId="6" borderId="27" xfId="0" applyNumberFormat="1" applyFont="1" applyFill="1" applyBorder="1" applyAlignment="1">
      <alignment vertical="center"/>
    </xf>
    <xf numFmtId="0" fontId="44" fillId="6" borderId="13" xfId="0" applyNumberFormat="1" applyFont="1" applyFill="1" applyBorder="1" applyAlignment="1">
      <alignment vertical="center"/>
    </xf>
    <xf numFmtId="0" fontId="45" fillId="6" borderId="13" xfId="0" applyNumberFormat="1" applyFont="1" applyFill="1" applyBorder="1" applyAlignment="1">
      <alignment vertical="center"/>
    </xf>
    <xf numFmtId="0" fontId="45" fillId="6" borderId="29" xfId="0" applyNumberFormat="1" applyFont="1" applyFill="1" applyBorder="1" applyAlignment="1">
      <alignment vertical="center"/>
    </xf>
    <xf numFmtId="0" fontId="6" fillId="0" borderId="0" xfId="0" applyNumberFormat="1" applyFont="1" applyAlignment="1">
      <alignment vertical="center"/>
    </xf>
    <xf numFmtId="0" fontId="13" fillId="0" borderId="0" xfId="0" applyNumberFormat="1" applyFont="1"/>
    <xf numFmtId="0" fontId="44" fillId="6" borderId="27" xfId="0" applyNumberFormat="1" applyFont="1" applyFill="1" applyBorder="1" applyAlignment="1">
      <alignment horizontal="left" vertical="center"/>
    </xf>
    <xf numFmtId="0" fontId="44" fillId="6" borderId="13" xfId="0" applyNumberFormat="1" applyFont="1" applyFill="1" applyBorder="1" applyAlignment="1">
      <alignment horizontal="left" vertical="center"/>
    </xf>
    <xf numFmtId="0" fontId="45" fillId="6" borderId="29" xfId="0" applyNumberFormat="1" applyFont="1" applyFill="1" applyBorder="1" applyAlignment="1">
      <alignment horizontal="left" vertical="center"/>
    </xf>
    <xf numFmtId="0" fontId="4" fillId="0" borderId="13" xfId="0" applyNumberFormat="1" applyFont="1" applyBorder="1" applyAlignment="1">
      <alignment horizontal="left" vertical="center"/>
    </xf>
    <xf numFmtId="0" fontId="5" fillId="0" borderId="21" xfId="0" applyNumberFormat="1" applyFont="1" applyBorder="1" applyAlignment="1">
      <alignment horizontal="left" vertical="center"/>
    </xf>
    <xf numFmtId="0" fontId="5" fillId="0" borderId="13" xfId="0" applyNumberFormat="1" applyFont="1" applyBorder="1" applyAlignment="1">
      <alignment horizontal="left" vertical="center"/>
    </xf>
    <xf numFmtId="0" fontId="5" fillId="0" borderId="9" xfId="0" applyNumberFormat="1" applyFont="1" applyBorder="1" applyAlignment="1" applyProtection="1">
      <alignment horizontal="left" vertical="center"/>
      <protection locked="0"/>
    </xf>
    <xf numFmtId="0" fontId="5" fillId="0" borderId="5" xfId="0" quotePrefix="1" applyNumberFormat="1" applyFont="1" applyBorder="1" applyAlignment="1" applyProtection="1">
      <alignment horizontal="left" vertical="center"/>
      <protection locked="0"/>
    </xf>
    <xf numFmtId="0" fontId="5" fillId="0" borderId="29" xfId="0" applyNumberFormat="1" applyFont="1" applyBorder="1" applyAlignment="1">
      <alignment horizontal="left" vertical="center"/>
    </xf>
    <xf numFmtId="0" fontId="6" fillId="2" borderId="0" xfId="0" applyNumberFormat="1" applyFont="1" applyFill="1" applyAlignment="1" applyProtection="1">
      <alignment horizontal="left" vertical="center"/>
      <protection locked="0"/>
    </xf>
    <xf numFmtId="0" fontId="6" fillId="0" borderId="0" xfId="0" applyNumberFormat="1" applyFont="1" applyAlignment="1">
      <alignment horizontal="left"/>
    </xf>
    <xf numFmtId="0" fontId="13" fillId="0" borderId="0" xfId="0" applyNumberFormat="1" applyFont="1" applyAlignment="1">
      <alignment horizontal="left" vertical="top"/>
    </xf>
    <xf numFmtId="0" fontId="6" fillId="0" borderId="0" xfId="0" applyNumberFormat="1" applyFont="1" applyAlignment="1">
      <alignment horizontal="left" vertical="center"/>
    </xf>
    <xf numFmtId="0" fontId="5" fillId="0" borderId="27" xfId="0" applyNumberFormat="1" applyFont="1" applyBorder="1" applyAlignment="1">
      <alignment horizontal="left" vertical="center"/>
    </xf>
    <xf numFmtId="0" fontId="13" fillId="0" borderId="99" xfId="0" applyNumberFormat="1" applyFont="1" applyBorder="1" applyAlignment="1">
      <alignment horizontal="left"/>
    </xf>
    <xf numFmtId="0" fontId="6" fillId="2" borderId="0" xfId="0" applyNumberFormat="1" applyFont="1" applyFill="1" applyBorder="1" applyAlignment="1" applyProtection="1">
      <alignment horizontal="left" vertical="center"/>
      <protection locked="0"/>
    </xf>
    <xf numFmtId="0" fontId="32" fillId="0" borderId="13" xfId="0" applyNumberFormat="1" applyFont="1" applyBorder="1" applyAlignment="1">
      <alignment horizontal="left" vertical="center"/>
    </xf>
    <xf numFmtId="0" fontId="32" fillId="0" borderId="9" xfId="0" applyNumberFormat="1" applyFont="1" applyBorder="1" applyAlignment="1">
      <alignment horizontal="left" vertical="center"/>
    </xf>
    <xf numFmtId="0" fontId="49" fillId="6" borderId="27" xfId="0" applyNumberFormat="1" applyFont="1" applyFill="1" applyBorder="1" applyAlignment="1">
      <alignment horizontal="left" vertical="center"/>
    </xf>
    <xf numFmtId="0" fontId="49" fillId="6" borderId="13" xfId="0" applyNumberFormat="1" applyFont="1" applyFill="1" applyBorder="1" applyAlignment="1">
      <alignment horizontal="left" vertical="center"/>
    </xf>
    <xf numFmtId="0" fontId="51" fillId="6" borderId="29" xfId="0" applyNumberFormat="1" applyFont="1" applyFill="1" applyBorder="1" applyAlignment="1">
      <alignment horizontal="left" vertical="center"/>
    </xf>
    <xf numFmtId="0" fontId="32" fillId="0" borderId="5" xfId="0" applyNumberFormat="1" applyFont="1" applyBorder="1" applyAlignment="1" applyProtection="1">
      <alignment horizontal="left" vertical="center"/>
      <protection locked="0"/>
    </xf>
    <xf numFmtId="0" fontId="32" fillId="0" borderId="21" xfId="0" applyNumberFormat="1" applyFont="1" applyBorder="1" applyAlignment="1">
      <alignment horizontal="left" vertical="center"/>
    </xf>
    <xf numFmtId="0" fontId="32" fillId="0" borderId="9" xfId="0" applyNumberFormat="1" applyFont="1" applyBorder="1" applyAlignment="1" applyProtection="1">
      <alignment horizontal="left" vertical="center"/>
      <protection locked="0"/>
    </xf>
    <xf numFmtId="0" fontId="32" fillId="0" borderId="29" xfId="0" applyNumberFormat="1" applyFont="1" applyBorder="1" applyAlignment="1">
      <alignment horizontal="left" vertical="center"/>
    </xf>
    <xf numFmtId="0" fontId="35" fillId="0" borderId="0" xfId="0" applyNumberFormat="1" applyFont="1" applyAlignment="1">
      <alignment horizontal="left" vertical="center"/>
    </xf>
    <xf numFmtId="0" fontId="5" fillId="2" borderId="43" xfId="0" applyNumberFormat="1" applyFont="1" applyFill="1" applyBorder="1" applyAlignment="1" applyProtection="1">
      <alignment horizontal="left" vertical="center"/>
      <protection locked="0"/>
    </xf>
    <xf numFmtId="0" fontId="5" fillId="2" borderId="9" xfId="0" applyNumberFormat="1" applyFont="1" applyFill="1" applyBorder="1" applyAlignment="1" applyProtection="1">
      <alignment horizontal="left" vertical="center"/>
      <protection locked="0"/>
    </xf>
    <xf numFmtId="0" fontId="5" fillId="2" borderId="5" xfId="0" applyNumberFormat="1" applyFont="1" applyFill="1" applyBorder="1" applyAlignment="1" applyProtection="1">
      <alignment horizontal="left" vertical="center"/>
      <protection locked="0"/>
    </xf>
    <xf numFmtId="0" fontId="5" fillId="0" borderId="13" xfId="0" quotePrefix="1" applyNumberFormat="1" applyFont="1" applyBorder="1" applyAlignment="1" applyProtection="1">
      <alignment horizontal="left" vertical="center"/>
      <protection locked="0"/>
    </xf>
    <xf numFmtId="0" fontId="5" fillId="0" borderId="44" xfId="0" applyFont="1" applyBorder="1" applyAlignment="1" applyProtection="1">
      <alignment horizontal="left" vertical="center"/>
      <protection locked="0"/>
    </xf>
    <xf numFmtId="0" fontId="5" fillId="2" borderId="89" xfId="0" applyFont="1" applyFill="1" applyBorder="1" applyAlignment="1" applyProtection="1">
      <alignment horizontal="left" vertical="center"/>
      <protection locked="0"/>
    </xf>
    <xf numFmtId="0" fontId="5" fillId="0" borderId="0" xfId="0" applyFont="1" applyAlignment="1" applyProtection="1">
      <alignment horizontal="left" vertical="center"/>
      <protection locked="0"/>
    </xf>
    <xf numFmtId="3" fontId="5" fillId="0" borderId="0" xfId="0" applyNumberFormat="1" applyFont="1" applyAlignment="1" applyProtection="1">
      <alignment vertical="center"/>
      <protection locked="0"/>
    </xf>
    <xf numFmtId="0" fontId="5" fillId="0" borderId="24" xfId="0" applyFont="1" applyBorder="1" applyAlignment="1" applyProtection="1">
      <alignment horizontal="left" vertical="center"/>
      <protection locked="0"/>
    </xf>
    <xf numFmtId="0" fontId="24" fillId="0" borderId="77" xfId="0" applyFont="1" applyBorder="1" applyAlignment="1" applyProtection="1">
      <alignment horizontal="left" vertical="center"/>
      <protection locked="0"/>
    </xf>
    <xf numFmtId="0" fontId="13" fillId="0" borderId="53" xfId="0" applyFont="1" applyBorder="1" applyAlignment="1" applyProtection="1">
      <alignment horizontal="left" vertical="center"/>
      <protection locked="0"/>
    </xf>
    <xf numFmtId="0" fontId="24" fillId="0" borderId="90" xfId="0" applyFont="1" applyBorder="1" applyAlignment="1" applyProtection="1">
      <alignment horizontal="left" vertical="center"/>
      <protection locked="0"/>
    </xf>
    <xf numFmtId="0" fontId="61" fillId="9" borderId="0" xfId="0" applyFont="1" applyFill="1" applyAlignment="1">
      <alignment vertical="center"/>
    </xf>
    <xf numFmtId="0" fontId="5" fillId="0" borderId="0" xfId="0" applyFont="1" applyAlignment="1">
      <alignment horizontal="left" vertical="center"/>
    </xf>
    <xf numFmtId="3" fontId="5" fillId="0" borderId="0" xfId="0" applyNumberFormat="1" applyFont="1" applyAlignment="1">
      <alignment vertical="center"/>
    </xf>
    <xf numFmtId="0" fontId="5" fillId="0" borderId="24" xfId="0" applyFont="1" applyBorder="1" applyAlignment="1">
      <alignment horizontal="left" vertical="center"/>
    </xf>
    <xf numFmtId="3" fontId="5" fillId="0" borderId="0" xfId="0" applyNumberFormat="1" applyFont="1" applyAlignment="1">
      <alignment horizontal="left" vertical="center"/>
    </xf>
    <xf numFmtId="0" fontId="5" fillId="0" borderId="43" xfId="0" applyFont="1" applyBorder="1" applyAlignment="1">
      <alignment vertical="center"/>
    </xf>
    <xf numFmtId="0" fontId="5" fillId="0" borderId="13" xfId="0" applyFont="1" applyBorder="1" applyAlignment="1">
      <alignment vertical="center"/>
    </xf>
    <xf numFmtId="0" fontId="5" fillId="0" borderId="5" xfId="0" applyFont="1" applyBorder="1" applyAlignment="1" applyProtection="1">
      <alignment horizontal="left" vertical="center"/>
      <protection locked="0"/>
    </xf>
    <xf numFmtId="0" fontId="5" fillId="0" borderId="9" xfId="0" applyFont="1" applyBorder="1" applyAlignment="1">
      <alignment vertical="center"/>
    </xf>
    <xf numFmtId="0" fontId="5" fillId="0" borderId="21" xfId="0" applyFont="1" applyBorder="1" applyAlignment="1">
      <alignment vertical="center"/>
    </xf>
    <xf numFmtId="0" fontId="5" fillId="0" borderId="9" xfId="0" applyFont="1" applyBorder="1" applyAlignment="1">
      <alignment horizontal="left" vertical="center"/>
    </xf>
    <xf numFmtId="0" fontId="5" fillId="0" borderId="9" xfId="0" applyFont="1" applyBorder="1" applyAlignment="1" applyProtection="1">
      <alignment vertical="center"/>
      <protection locked="0"/>
    </xf>
    <xf numFmtId="0" fontId="5" fillId="0" borderId="29" xfId="0" applyFont="1" applyBorder="1" applyAlignment="1">
      <alignment vertical="center"/>
    </xf>
    <xf numFmtId="0" fontId="5" fillId="0" borderId="43" xfId="0" applyFont="1" applyBorder="1" applyAlignment="1">
      <alignment horizontal="left" vertical="center"/>
    </xf>
    <xf numFmtId="0" fontId="5" fillId="0" borderId="13" xfId="0" applyFont="1" applyBorder="1" applyAlignment="1">
      <alignment horizontal="left" vertical="center"/>
    </xf>
    <xf numFmtId="0" fontId="5" fillId="0" borderId="9" xfId="0" applyFont="1" applyBorder="1" applyAlignment="1" applyProtection="1">
      <alignment horizontal="left" vertical="center"/>
      <protection locked="0"/>
    </xf>
    <xf numFmtId="0" fontId="5" fillId="0" borderId="21" xfId="0" applyFont="1" applyBorder="1" applyAlignment="1">
      <alignment horizontal="left" vertical="center"/>
    </xf>
    <xf numFmtId="0" fontId="5" fillId="0" borderId="5" xfId="0" quotePrefix="1" applyFont="1" applyBorder="1" applyAlignment="1" applyProtection="1">
      <alignment horizontal="left" vertical="center"/>
      <protection locked="0"/>
    </xf>
    <xf numFmtId="0" fontId="5" fillId="0" borderId="29" xfId="0" applyFont="1" applyBorder="1" applyAlignment="1">
      <alignment horizontal="left" vertical="center"/>
    </xf>
    <xf numFmtId="0" fontId="14" fillId="0" borderId="0" xfId="0" applyFont="1" applyFill="1" applyBorder="1" applyAlignment="1">
      <alignment vertical="center"/>
    </xf>
    <xf numFmtId="1" fontId="4" fillId="0" borderId="1" xfId="0" applyNumberFormat="1" applyFont="1" applyFill="1" applyBorder="1" applyAlignment="1" applyProtection="1">
      <alignment horizontal="right" vertical="center"/>
      <protection locked="0"/>
    </xf>
    <xf numFmtId="3" fontId="4" fillId="0" borderId="7" xfId="0" applyNumberFormat="1" applyFont="1" applyFill="1" applyBorder="1" applyAlignment="1">
      <alignment vertical="center"/>
    </xf>
    <xf numFmtId="3" fontId="4" fillId="0" borderId="11" xfId="0" applyNumberFormat="1" applyFont="1" applyFill="1" applyBorder="1" applyAlignment="1">
      <alignment vertical="center"/>
    </xf>
    <xf numFmtId="3" fontId="4" fillId="0" borderId="15" xfId="0" applyNumberFormat="1" applyFont="1" applyFill="1" applyBorder="1" applyAlignment="1">
      <alignment vertical="center"/>
    </xf>
    <xf numFmtId="3" fontId="5" fillId="0" borderId="1" xfId="0" applyNumberFormat="1" applyFont="1" applyFill="1" applyBorder="1" applyAlignment="1" applyProtection="1">
      <alignment vertical="center"/>
      <protection locked="0"/>
    </xf>
    <xf numFmtId="3" fontId="4" fillId="0" borderId="0" xfId="0" applyNumberFormat="1" applyFont="1" applyFill="1" applyBorder="1" applyAlignment="1" applyProtection="1">
      <alignment vertical="center"/>
      <protection locked="0"/>
    </xf>
    <xf numFmtId="3" fontId="4" fillId="0" borderId="25" xfId="0" applyNumberFormat="1" applyFont="1" applyFill="1" applyBorder="1" applyAlignment="1" applyProtection="1">
      <alignment vertical="center"/>
      <protection locked="0"/>
    </xf>
    <xf numFmtId="3" fontId="4" fillId="0" borderId="31" xfId="0" applyNumberFormat="1" applyFont="1" applyFill="1" applyBorder="1" applyAlignment="1">
      <alignment vertical="center"/>
    </xf>
    <xf numFmtId="3" fontId="5" fillId="0" borderId="19" xfId="0" applyNumberFormat="1" applyFont="1" applyFill="1" applyBorder="1" applyAlignment="1" applyProtection="1">
      <alignment vertical="center"/>
      <protection locked="0"/>
    </xf>
    <xf numFmtId="3" fontId="6" fillId="0" borderId="0" xfId="0" applyNumberFormat="1" applyFont="1" applyFill="1" applyAlignment="1" applyProtection="1">
      <alignment horizontal="fill" vertical="top"/>
      <protection locked="0"/>
    </xf>
    <xf numFmtId="3" fontId="6" fillId="0" borderId="0" xfId="0" applyNumberFormat="1" applyFont="1" applyFill="1" applyAlignment="1" applyProtection="1">
      <alignment vertical="top"/>
      <protection locked="0"/>
    </xf>
    <xf numFmtId="0" fontId="7" fillId="0" borderId="0" xfId="0" applyFont="1" applyFill="1"/>
    <xf numFmtId="3" fontId="5" fillId="0" borderId="52" xfId="0" applyNumberFormat="1" applyFont="1" applyBorder="1" applyAlignment="1">
      <alignment horizontal="center" vertical="center" wrapText="1"/>
    </xf>
    <xf numFmtId="0" fontId="61" fillId="9" borderId="0" xfId="0" applyFont="1" applyFill="1" applyBorder="1" applyAlignment="1">
      <alignment vertical="center"/>
    </xf>
    <xf numFmtId="0" fontId="63" fillId="9" borderId="0" xfId="0" applyFont="1" applyFill="1" applyAlignment="1">
      <alignment vertical="center"/>
    </xf>
    <xf numFmtId="0" fontId="64" fillId="9" borderId="0" xfId="0" applyFont="1" applyFill="1" applyAlignment="1">
      <alignment vertical="center"/>
    </xf>
    <xf numFmtId="3" fontId="65" fillId="0" borderId="82" xfId="1" applyNumberFormat="1" applyFont="1" applyBorder="1" applyAlignment="1">
      <alignment horizontal="center" vertical="center"/>
    </xf>
    <xf numFmtId="3" fontId="5" fillId="0" borderId="107" xfId="0" applyNumberFormat="1" applyFont="1" applyBorder="1" applyAlignment="1">
      <alignment horizontal="center" vertical="center"/>
    </xf>
    <xf numFmtId="3" fontId="66" fillId="0" borderId="108" xfId="0" applyNumberFormat="1" applyFont="1" applyBorder="1" applyAlignment="1">
      <alignment horizontal="center" vertical="center"/>
    </xf>
    <xf numFmtId="3" fontId="4" fillId="0" borderId="11" xfId="0" applyNumberFormat="1" applyFont="1" applyFill="1" applyBorder="1" applyAlignment="1" applyProtection="1">
      <alignment horizontal="right" vertical="center"/>
      <protection locked="0"/>
    </xf>
    <xf numFmtId="1" fontId="4" fillId="0" borderId="11" xfId="0" applyNumberFormat="1" applyFont="1" applyFill="1" applyBorder="1" applyAlignment="1" applyProtection="1">
      <alignment horizontal="right" vertical="center"/>
      <protection locked="0"/>
    </xf>
    <xf numFmtId="3" fontId="4" fillId="0" borderId="11" xfId="0" applyNumberFormat="1" applyFont="1" applyFill="1" applyBorder="1" applyAlignment="1" applyProtection="1">
      <alignment vertical="center"/>
      <protection locked="0"/>
    </xf>
    <xf numFmtId="1" fontId="4" fillId="0" borderId="7" xfId="0" applyNumberFormat="1" applyFont="1" applyFill="1" applyBorder="1" applyAlignment="1" applyProtection="1">
      <alignment horizontal="right" vertical="center"/>
      <protection locked="0"/>
    </xf>
    <xf numFmtId="3" fontId="4" fillId="0" borderId="7" xfId="0" applyNumberFormat="1" applyFont="1" applyFill="1" applyBorder="1" applyAlignment="1" applyProtection="1">
      <alignment vertical="center"/>
      <protection locked="0"/>
    </xf>
    <xf numFmtId="1" fontId="4" fillId="0" borderId="12" xfId="0" applyNumberFormat="1" applyFont="1" applyFill="1" applyBorder="1" applyAlignment="1" applyProtection="1">
      <alignment horizontal="right" vertical="center"/>
      <protection locked="0"/>
    </xf>
    <xf numFmtId="3" fontId="66" fillId="0" borderId="35" xfId="0" applyNumberFormat="1" applyFont="1" applyBorder="1" applyAlignment="1">
      <alignment vertical="center"/>
    </xf>
    <xf numFmtId="3" fontId="66" fillId="0" borderId="107" xfId="0" applyNumberFormat="1" applyFont="1" applyBorder="1" applyAlignment="1">
      <alignment horizontal="center" vertical="center"/>
    </xf>
    <xf numFmtId="3" fontId="4" fillId="0" borderId="9" xfId="0" applyNumberFormat="1" applyFont="1" applyFill="1" applyBorder="1" applyAlignment="1" applyProtection="1">
      <alignment vertical="center"/>
      <protection locked="0"/>
    </xf>
    <xf numFmtId="3" fontId="4" fillId="0" borderId="9" xfId="0" applyNumberFormat="1" applyFont="1" applyFill="1" applyBorder="1" applyAlignment="1" applyProtection="1">
      <alignment vertical="center" wrapText="1"/>
      <protection locked="0"/>
    </xf>
    <xf numFmtId="3" fontId="4" fillId="0" borderId="9" xfId="0" applyNumberFormat="1" applyFont="1" applyFill="1" applyBorder="1" applyAlignment="1" applyProtection="1">
      <alignment horizontal="left" vertical="center" wrapText="1"/>
      <protection locked="0"/>
    </xf>
    <xf numFmtId="3" fontId="4" fillId="0" borderId="10" xfId="0" applyNumberFormat="1" applyFont="1" applyFill="1" applyBorder="1" applyAlignment="1" applyProtection="1">
      <alignment vertical="center"/>
      <protection locked="0"/>
    </xf>
    <xf numFmtId="3" fontId="4" fillId="0" borderId="12" xfId="0" applyNumberFormat="1" applyFont="1" applyFill="1" applyBorder="1" applyAlignment="1" applyProtection="1">
      <alignment horizontal="right" vertical="center"/>
      <protection locked="0"/>
    </xf>
    <xf numFmtId="0" fontId="7" fillId="0" borderId="0" xfId="0" applyFont="1" applyFill="1" applyBorder="1"/>
    <xf numFmtId="0" fontId="6" fillId="0" borderId="0" xfId="0" applyNumberFormat="1" applyFont="1" applyFill="1" applyAlignment="1" applyProtection="1">
      <alignment horizontal="left" vertical="center"/>
      <protection locked="0"/>
    </xf>
    <xf numFmtId="3" fontId="5" fillId="0" borderId="0" xfId="0" applyNumberFormat="1" applyFont="1" applyFill="1" applyBorder="1" applyAlignment="1" applyProtection="1">
      <alignment vertical="center"/>
      <protection locked="0"/>
    </xf>
    <xf numFmtId="3" fontId="9" fillId="0" borderId="0" xfId="0" applyNumberFormat="1" applyFont="1" applyFill="1" applyBorder="1" applyAlignment="1" applyProtection="1">
      <alignment vertical="center"/>
      <protection locked="0"/>
    </xf>
    <xf numFmtId="3" fontId="4" fillId="0" borderId="120" xfId="1" applyNumberFormat="1" applyFont="1" applyBorder="1" applyAlignment="1">
      <alignment horizontal="right" vertical="center"/>
    </xf>
    <xf numFmtId="0" fontId="63" fillId="9" borderId="0" xfId="0" applyFont="1" applyFill="1" applyAlignment="1">
      <alignment vertical="center" wrapText="1"/>
    </xf>
    <xf numFmtId="0" fontId="67" fillId="10" borderId="0" xfId="0" applyFont="1" applyFill="1" applyAlignment="1">
      <alignment vertical="center"/>
    </xf>
    <xf numFmtId="3" fontId="65" fillId="0" borderId="35" xfId="0" applyNumberFormat="1" applyFont="1" applyBorder="1" applyAlignment="1">
      <alignment vertical="center"/>
    </xf>
    <xf numFmtId="3" fontId="66" fillId="2" borderId="80" xfId="0" applyNumberFormat="1" applyFont="1" applyFill="1" applyBorder="1" applyAlignment="1" applyProtection="1">
      <alignment horizontal="right" vertical="center"/>
      <protection locked="0"/>
    </xf>
    <xf numFmtId="0" fontId="69" fillId="2" borderId="0" xfId="0" applyNumberFormat="1" applyFont="1" applyFill="1" applyAlignment="1" applyProtection="1">
      <alignment vertical="center"/>
      <protection locked="0"/>
    </xf>
    <xf numFmtId="0" fontId="11" fillId="2" borderId="0" xfId="0" applyNumberFormat="1" applyFont="1" applyFill="1" applyAlignment="1" applyProtection="1">
      <alignment vertical="center"/>
      <protection locked="0"/>
    </xf>
    <xf numFmtId="0" fontId="69" fillId="2" borderId="0" xfId="0" applyNumberFormat="1" applyFont="1" applyFill="1" applyAlignment="1" applyProtection="1">
      <alignment horizontal="left" vertical="center"/>
      <protection locked="0"/>
    </xf>
    <xf numFmtId="3" fontId="4" fillId="0" borderId="15" xfId="1" applyNumberFormat="1" applyFont="1" applyBorder="1" applyAlignment="1" applyProtection="1">
      <alignment horizontal="right" vertical="center"/>
      <protection locked="0"/>
    </xf>
    <xf numFmtId="3" fontId="4" fillId="0" borderId="14" xfId="1" applyNumberFormat="1" applyFont="1" applyBorder="1" applyAlignment="1">
      <alignment horizontal="right" vertical="center"/>
    </xf>
    <xf numFmtId="0" fontId="71" fillId="6" borderId="27" xfId="0" applyNumberFormat="1" applyFont="1" applyFill="1" applyBorder="1" applyAlignment="1">
      <alignment horizontal="left" vertical="center"/>
    </xf>
    <xf numFmtId="3" fontId="16" fillId="5" borderId="13" xfId="0" applyNumberFormat="1" applyFont="1" applyFill="1" applyBorder="1" applyAlignment="1" applyProtection="1">
      <alignment horizontal="center" vertical="center"/>
      <protection locked="0"/>
    </xf>
    <xf numFmtId="3" fontId="16" fillId="5" borderId="0" xfId="0" applyNumberFormat="1" applyFont="1" applyFill="1" applyBorder="1" applyAlignment="1" applyProtection="1">
      <alignment horizontal="center" vertical="center"/>
      <protection locked="0"/>
    </xf>
    <xf numFmtId="3" fontId="16" fillId="5" borderId="16" xfId="0" applyNumberFormat="1" applyFont="1" applyFill="1" applyBorder="1" applyAlignment="1" applyProtection="1">
      <alignment horizontal="center" vertical="center"/>
      <protection locked="0"/>
    </xf>
    <xf numFmtId="3" fontId="20" fillId="5" borderId="13" xfId="0" applyNumberFormat="1" applyFont="1" applyFill="1" applyBorder="1" applyAlignment="1" applyProtection="1">
      <alignment horizontal="center" vertical="center" wrapText="1"/>
      <protection locked="0"/>
    </xf>
    <xf numFmtId="3" fontId="20" fillId="5" borderId="0" xfId="0" applyNumberFormat="1" applyFont="1" applyFill="1" applyBorder="1" applyAlignment="1" applyProtection="1">
      <alignment horizontal="center" vertical="center" wrapText="1"/>
      <protection locked="0"/>
    </xf>
    <xf numFmtId="3" fontId="20" fillId="5" borderId="16" xfId="0" applyNumberFormat="1" applyFont="1" applyFill="1" applyBorder="1" applyAlignment="1" applyProtection="1">
      <alignment horizontal="center" vertical="center" wrapText="1"/>
      <protection locked="0"/>
    </xf>
    <xf numFmtId="3" fontId="16" fillId="5" borderId="29" xfId="0" applyNumberFormat="1" applyFont="1" applyFill="1" applyBorder="1" applyAlignment="1" applyProtection="1">
      <alignment horizontal="center" vertical="center"/>
      <protection locked="0"/>
    </xf>
    <xf numFmtId="0" fontId="27" fillId="0" borderId="30" xfId="0" applyFont="1" applyBorder="1" applyAlignment="1">
      <alignment horizontal="center" vertical="center"/>
    </xf>
    <xf numFmtId="0" fontId="27" fillId="0" borderId="78" xfId="0" applyFont="1" applyBorder="1" applyAlignment="1">
      <alignment horizontal="center" vertical="center"/>
    </xf>
    <xf numFmtId="3" fontId="16" fillId="5" borderId="29" xfId="0" applyNumberFormat="1" applyFont="1" applyFill="1" applyBorder="1" applyAlignment="1" applyProtection="1">
      <alignment horizontal="center" vertical="center" wrapText="1"/>
      <protection locked="0"/>
    </xf>
    <xf numFmtId="3" fontId="5" fillId="2" borderId="79" xfId="0" applyNumberFormat="1" applyFont="1" applyFill="1" applyBorder="1" applyAlignment="1" applyProtection="1">
      <alignment horizontal="left" vertical="top"/>
      <protection locked="0"/>
    </xf>
    <xf numFmtId="3" fontId="5" fillId="2" borderId="28" xfId="0" applyNumberFormat="1" applyFont="1" applyFill="1" applyBorder="1" applyAlignment="1" applyProtection="1">
      <alignment horizontal="left" vertical="top"/>
      <protection locked="0"/>
    </xf>
    <xf numFmtId="3" fontId="5" fillId="2" borderId="22" xfId="0" applyNumberFormat="1" applyFont="1" applyFill="1" applyBorder="1" applyAlignment="1" applyProtection="1">
      <alignment horizontal="left" vertical="top"/>
      <protection locked="0"/>
    </xf>
    <xf numFmtId="3" fontId="5" fillId="2" borderId="55" xfId="0" applyNumberFormat="1" applyFont="1" applyFill="1" applyBorder="1" applyAlignment="1" applyProtection="1">
      <alignment horizontal="left" vertical="top"/>
      <protection locked="0"/>
    </xf>
    <xf numFmtId="3" fontId="5" fillId="2" borderId="25" xfId="0" applyNumberFormat="1" applyFont="1" applyFill="1" applyBorder="1" applyAlignment="1" applyProtection="1">
      <alignment horizontal="left" vertical="top"/>
      <protection locked="0"/>
    </xf>
    <xf numFmtId="3" fontId="5" fillId="2" borderId="23" xfId="0" applyNumberFormat="1" applyFont="1" applyFill="1" applyBorder="1" applyAlignment="1" applyProtection="1">
      <alignment horizontal="left" vertical="top"/>
      <protection locked="0"/>
    </xf>
    <xf numFmtId="3" fontId="5" fillId="2" borderId="33" xfId="0" applyNumberFormat="1" applyFont="1" applyFill="1" applyBorder="1" applyAlignment="1" applyProtection="1">
      <alignment horizontal="left" vertical="top"/>
      <protection locked="0"/>
    </xf>
    <xf numFmtId="3" fontId="5" fillId="2" borderId="26" xfId="0" applyNumberFormat="1" applyFont="1" applyFill="1" applyBorder="1" applyAlignment="1" applyProtection="1">
      <alignment horizontal="left" vertical="top"/>
      <protection locked="0"/>
    </xf>
  </cellXfs>
  <cellStyles count="3">
    <cellStyle name="Hyperlink" xfId="2" builtinId="8"/>
    <cellStyle name="Normal" xfId="0" builtinId="0"/>
    <cellStyle name="Normal 2"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E7E2CF"/>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B4A76C"/>
      <rgbColor rgb="00004165"/>
    </indexedColors>
    <mruColors>
      <color rgb="FFB4A76C"/>
      <color rgb="FFE7E2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24"/>
  <sheetViews>
    <sheetView topLeftCell="A4" zoomScale="130" zoomScaleNormal="130" workbookViewId="0">
      <selection activeCell="C8" sqref="C8"/>
    </sheetView>
  </sheetViews>
  <sheetFormatPr defaultColWidth="11.53515625" defaultRowHeight="15.5"/>
  <sheetData>
    <row r="2" spans="1:11">
      <c r="A2" s="749" t="s">
        <v>122</v>
      </c>
      <c r="B2" s="750"/>
      <c r="C2" s="750"/>
      <c r="D2" s="750"/>
      <c r="E2" s="750"/>
      <c r="F2" s="750"/>
      <c r="G2" s="750"/>
      <c r="H2" s="750"/>
      <c r="I2" s="750"/>
      <c r="J2" s="750"/>
      <c r="K2" s="751"/>
    </row>
    <row r="3" spans="1:11">
      <c r="A3" s="752"/>
      <c r="B3" s="753"/>
      <c r="C3" s="753"/>
      <c r="D3" s="753"/>
      <c r="E3" s="753"/>
      <c r="F3" s="753"/>
      <c r="G3" s="753"/>
      <c r="H3" s="753"/>
      <c r="I3" s="753"/>
      <c r="J3" s="753"/>
      <c r="K3" s="754"/>
    </row>
    <row r="4" spans="1:11" ht="16" thickBot="1">
      <c r="A4" s="755" t="s">
        <v>207</v>
      </c>
      <c r="B4" s="756"/>
      <c r="C4" s="756"/>
      <c r="D4" s="756"/>
      <c r="E4" s="756"/>
      <c r="F4" s="756"/>
      <c r="G4" s="756"/>
      <c r="H4" s="756"/>
      <c r="I4" s="756"/>
      <c r="J4" s="756"/>
      <c r="K4" s="757"/>
    </row>
    <row r="5" spans="1:11" ht="15.75" customHeight="1" thickBot="1">
      <c r="A5" s="758" t="s">
        <v>208</v>
      </c>
      <c r="B5" s="756"/>
      <c r="C5" s="756"/>
      <c r="D5" s="756"/>
      <c r="E5" s="756"/>
      <c r="F5" s="756"/>
      <c r="G5" s="756"/>
      <c r="H5" s="756"/>
      <c r="I5" s="756"/>
      <c r="J5" s="756"/>
      <c r="K5" s="757"/>
    </row>
    <row r="7" spans="1:11">
      <c r="A7" s="390" t="s">
        <v>121</v>
      </c>
    </row>
    <row r="8" spans="1:11">
      <c r="A8" s="743" t="s">
        <v>244</v>
      </c>
      <c r="B8" s="306"/>
      <c r="C8" s="307"/>
      <c r="D8" s="307"/>
      <c r="E8" s="307"/>
      <c r="F8" s="54"/>
      <c r="G8" s="306"/>
      <c r="H8" s="306"/>
      <c r="I8" s="306"/>
      <c r="J8" s="306"/>
    </row>
    <row r="9" spans="1:11">
      <c r="A9" s="53"/>
      <c r="B9" s="306"/>
      <c r="C9" s="307"/>
      <c r="D9" s="307"/>
      <c r="E9" s="307"/>
      <c r="F9" s="54"/>
      <c r="G9" s="306"/>
      <c r="H9" s="306"/>
      <c r="I9" s="306"/>
      <c r="J9" s="306"/>
    </row>
    <row r="10" spans="1:11">
      <c r="A10" s="364" t="s">
        <v>201</v>
      </c>
      <c r="B10" s="312"/>
      <c r="C10" s="312"/>
      <c r="D10" s="312"/>
      <c r="E10" s="312"/>
      <c r="F10" s="365"/>
      <c r="G10" s="312"/>
      <c r="H10" s="312"/>
      <c r="I10" s="312"/>
      <c r="J10" s="312"/>
    </row>
    <row r="12" spans="1:11">
      <c r="A12" s="744" t="s">
        <v>245</v>
      </c>
      <c r="F12" s="390"/>
    </row>
    <row r="14" spans="1:11">
      <c r="A14" s="53" t="s">
        <v>226</v>
      </c>
      <c r="F14" s="390"/>
    </row>
    <row r="18" spans="1:11">
      <c r="A18" s="386"/>
      <c r="B18" s="387"/>
    </row>
    <row r="19" spans="1:11">
      <c r="A19" s="386"/>
      <c r="B19" s="387"/>
    </row>
    <row r="20" spans="1:11">
      <c r="A20" s="752" t="s">
        <v>119</v>
      </c>
      <c r="B20" s="753"/>
      <c r="C20" s="753"/>
      <c r="D20" s="753"/>
      <c r="E20" s="753"/>
      <c r="F20" s="753"/>
      <c r="G20" s="753"/>
      <c r="H20" s="753"/>
      <c r="I20" s="753"/>
      <c r="J20" s="753"/>
      <c r="K20" s="754"/>
    </row>
    <row r="21" spans="1:11">
      <c r="A21">
        <v>2021</v>
      </c>
    </row>
    <row r="22" spans="1:11">
      <c r="A22" s="390">
        <v>2022</v>
      </c>
    </row>
    <row r="23" spans="1:11">
      <c r="A23">
        <v>2023</v>
      </c>
    </row>
    <row r="24" spans="1:11">
      <c r="A24" s="53"/>
      <c r="E24" s="53"/>
    </row>
  </sheetData>
  <mergeCells count="5">
    <mergeCell ref="A2:K2"/>
    <mergeCell ref="A3:K3"/>
    <mergeCell ref="A4:K4"/>
    <mergeCell ref="A5:K5"/>
    <mergeCell ref="A20:K20"/>
  </mergeCells>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63"/>
  <sheetViews>
    <sheetView showGridLines="0" zoomScaleNormal="100" workbookViewId="0">
      <pane xSplit="3" ySplit="6" topLeftCell="D7" activePane="bottomRight" state="frozen"/>
      <selection pane="topRight"/>
      <selection pane="bottomLeft"/>
      <selection pane="bottomRight"/>
    </sheetView>
  </sheetViews>
  <sheetFormatPr defaultColWidth="11.53515625" defaultRowHeight="11.5"/>
  <cols>
    <col min="1" max="1" width="7.765625" style="643" customWidth="1"/>
    <col min="2" max="3" width="9.765625" style="12" customWidth="1"/>
    <col min="4" max="7" width="11.765625" style="12" customWidth="1"/>
    <col min="8" max="16384" width="11.53515625" style="12"/>
  </cols>
  <sheetData>
    <row r="1" spans="1:8" s="177" customFormat="1" ht="16" customHeight="1">
      <c r="A1" s="638" t="s">
        <v>128</v>
      </c>
      <c r="B1" s="444"/>
      <c r="C1" s="444"/>
      <c r="D1" s="444"/>
      <c r="E1" s="444"/>
      <c r="F1" s="444"/>
      <c r="G1" s="445"/>
      <c r="H1" s="176"/>
    </row>
    <row r="2" spans="1:8" s="177" customFormat="1" ht="16" customHeight="1">
      <c r="A2" s="639" t="s">
        <v>145</v>
      </c>
      <c r="B2" s="447"/>
      <c r="C2" s="447"/>
      <c r="D2" s="447"/>
      <c r="E2" s="447"/>
      <c r="F2" s="447"/>
      <c r="G2" s="448"/>
      <c r="H2" s="176"/>
    </row>
    <row r="3" spans="1:8" s="177" customFormat="1" ht="16" customHeight="1">
      <c r="A3" s="640"/>
      <c r="B3" s="490"/>
      <c r="C3" s="490"/>
      <c r="D3" s="490"/>
      <c r="E3" s="490"/>
      <c r="F3" s="490"/>
      <c r="G3" s="491"/>
      <c r="H3" s="176"/>
    </row>
    <row r="4" spans="1:8" s="177" customFormat="1" ht="16" customHeight="1" thickBot="1">
      <c r="A4" s="641"/>
      <c r="B4" s="492"/>
      <c r="C4" s="492"/>
      <c r="D4" s="492"/>
      <c r="E4" s="492"/>
      <c r="F4" s="492"/>
      <c r="G4" s="493"/>
      <c r="H4" s="176"/>
    </row>
    <row r="5" spans="1:8">
      <c r="A5" s="630"/>
      <c r="B5" s="89"/>
      <c r="C5" s="119"/>
      <c r="D5" s="121"/>
      <c r="E5" s="121"/>
      <c r="F5" s="121"/>
      <c r="G5" s="102"/>
      <c r="H5" s="77"/>
    </row>
    <row r="6" spans="1:8">
      <c r="A6" s="633" t="s">
        <v>96</v>
      </c>
      <c r="B6" s="141"/>
      <c r="C6" s="147"/>
      <c r="D6" s="148" t="s">
        <v>84</v>
      </c>
      <c r="E6" s="148" t="s">
        <v>85</v>
      </c>
      <c r="F6" s="148" t="s">
        <v>86</v>
      </c>
      <c r="G6" s="149" t="s">
        <v>46</v>
      </c>
      <c r="H6" s="77"/>
    </row>
    <row r="7" spans="1:8" ht="12" customHeight="1">
      <c r="A7" s="687" t="s">
        <v>215</v>
      </c>
      <c r="B7" s="151"/>
      <c r="C7" s="183"/>
      <c r="D7" s="132">
        <v>6600</v>
      </c>
      <c r="E7" s="132">
        <v>3750</v>
      </c>
      <c r="F7" s="132">
        <v>30612</v>
      </c>
      <c r="G7" s="132">
        <v>40962</v>
      </c>
      <c r="H7" s="77"/>
    </row>
    <row r="8" spans="1:8" ht="12" customHeight="1">
      <c r="A8" s="688" t="s">
        <v>214</v>
      </c>
      <c r="B8" s="141"/>
      <c r="C8" s="116"/>
      <c r="D8" s="377">
        <v>7152</v>
      </c>
      <c r="E8" s="377">
        <v>3773</v>
      </c>
      <c r="F8" s="377">
        <v>35447</v>
      </c>
      <c r="G8" s="377">
        <v>46372</v>
      </c>
      <c r="H8" s="77"/>
    </row>
    <row r="9" spans="1:8" ht="11.9" customHeight="1">
      <c r="A9" s="689">
        <v>2021</v>
      </c>
      <c r="B9" s="152" t="s">
        <v>59</v>
      </c>
      <c r="C9" s="161"/>
      <c r="D9" s="109">
        <v>6621</v>
      </c>
      <c r="E9" s="109">
        <v>4390</v>
      </c>
      <c r="F9" s="109">
        <v>26901.999999999996</v>
      </c>
      <c r="G9" s="210">
        <v>37913</v>
      </c>
      <c r="H9" s="77"/>
    </row>
    <row r="10" spans="1:8" ht="11.9" customHeight="1">
      <c r="A10" s="690"/>
      <c r="B10" s="136" t="s">
        <v>60</v>
      </c>
      <c r="C10" s="162"/>
      <c r="D10" s="137">
        <v>7029.9999999999991</v>
      </c>
      <c r="E10" s="137">
        <v>4185.0000000000009</v>
      </c>
      <c r="F10" s="137">
        <v>30950</v>
      </c>
      <c r="G10" s="211">
        <v>42165</v>
      </c>
      <c r="H10" s="77"/>
    </row>
    <row r="11" spans="1:8" ht="11.9" customHeight="1">
      <c r="A11" s="690"/>
      <c r="B11" s="136" t="s">
        <v>61</v>
      </c>
      <c r="C11" s="162"/>
      <c r="D11" s="137">
        <v>7012</v>
      </c>
      <c r="E11" s="137">
        <v>3529</v>
      </c>
      <c r="F11" s="137">
        <v>28930.999999999996</v>
      </c>
      <c r="G11" s="211">
        <v>39471.999999999993</v>
      </c>
      <c r="H11" s="77"/>
    </row>
    <row r="12" spans="1:8" ht="11.9" customHeight="1">
      <c r="A12" s="691"/>
      <c r="B12" s="153" t="s">
        <v>62</v>
      </c>
      <c r="C12" s="180"/>
      <c r="D12" s="137">
        <v>5705</v>
      </c>
      <c r="E12" s="137">
        <v>2953.9999999999995</v>
      </c>
      <c r="F12" s="137">
        <v>35590</v>
      </c>
      <c r="G12" s="211">
        <v>44249</v>
      </c>
      <c r="H12" s="77"/>
    </row>
    <row r="13" spans="1:8" ht="11.9" customHeight="1">
      <c r="A13" s="689">
        <v>2022</v>
      </c>
      <c r="B13" s="152" t="s">
        <v>59</v>
      </c>
      <c r="C13" s="161"/>
      <c r="D13" s="109">
        <v>7802.0000000000009</v>
      </c>
      <c r="E13" s="109">
        <v>2659</v>
      </c>
      <c r="F13" s="109">
        <v>28554</v>
      </c>
      <c r="G13" s="210">
        <v>39015</v>
      </c>
      <c r="H13" s="77"/>
    </row>
    <row r="14" spans="1:8" ht="11.9" customHeight="1">
      <c r="A14" s="690"/>
      <c r="B14" s="136" t="s">
        <v>60</v>
      </c>
      <c r="C14" s="162"/>
      <c r="D14" s="137">
        <v>6696</v>
      </c>
      <c r="E14" s="137">
        <v>5551</v>
      </c>
      <c r="F14" s="137">
        <v>40206.999999999993</v>
      </c>
      <c r="G14" s="211">
        <v>52453.999999999993</v>
      </c>
      <c r="H14" s="77"/>
    </row>
    <row r="15" spans="1:8" ht="11.9" customHeight="1">
      <c r="A15" s="690"/>
      <c r="B15" s="136" t="s">
        <v>61</v>
      </c>
      <c r="C15" s="162"/>
      <c r="D15" s="137">
        <v>5728</v>
      </c>
      <c r="E15" s="137">
        <v>3603</v>
      </c>
      <c r="F15" s="137">
        <v>38114.000000000007</v>
      </c>
      <c r="G15" s="211">
        <v>47445.000000000007</v>
      </c>
      <c r="H15" s="77"/>
    </row>
    <row r="16" spans="1:8" ht="11.9" customHeight="1">
      <c r="A16" s="691"/>
      <c r="B16" s="153" t="s">
        <v>62</v>
      </c>
      <c r="C16" s="180"/>
      <c r="D16" s="137">
        <v>8274</v>
      </c>
      <c r="E16" s="137">
        <v>3331.0000000000005</v>
      </c>
      <c r="F16" s="137">
        <v>34291.000000000007</v>
      </c>
      <c r="G16" s="214">
        <v>45896</v>
      </c>
      <c r="H16" s="77"/>
    </row>
    <row r="17" spans="1:8" ht="11.9" customHeight="1">
      <c r="A17" s="689">
        <v>2023</v>
      </c>
      <c r="B17" s="152" t="s">
        <v>59</v>
      </c>
      <c r="C17" s="161"/>
      <c r="D17" s="109"/>
      <c r="E17" s="109"/>
      <c r="F17" s="109"/>
      <c r="G17" s="210"/>
      <c r="H17" s="77"/>
    </row>
    <row r="18" spans="1:8" ht="11.9" customHeight="1">
      <c r="A18" s="690"/>
      <c r="B18" s="136" t="s">
        <v>60</v>
      </c>
      <c r="C18" s="162"/>
      <c r="D18" s="137"/>
      <c r="E18" s="137"/>
      <c r="F18" s="137"/>
      <c r="G18" s="211"/>
      <c r="H18" s="77"/>
    </row>
    <row r="19" spans="1:8" ht="11.9" customHeight="1">
      <c r="A19" s="690"/>
      <c r="B19" s="136" t="s">
        <v>61</v>
      </c>
      <c r="C19" s="162"/>
      <c r="D19" s="137"/>
      <c r="E19" s="137"/>
      <c r="F19" s="137"/>
      <c r="G19" s="211"/>
      <c r="H19" s="77"/>
    </row>
    <row r="20" spans="1:8" ht="11.9" customHeight="1">
      <c r="A20" s="691"/>
      <c r="B20" s="153" t="s">
        <v>62</v>
      </c>
      <c r="C20" s="180"/>
      <c r="D20" s="137"/>
      <c r="E20" s="137"/>
      <c r="F20" s="137"/>
      <c r="G20" s="214"/>
      <c r="H20" s="77"/>
    </row>
    <row r="21" spans="1:8" ht="11.9" customHeight="1">
      <c r="A21" s="689">
        <v>2021</v>
      </c>
      <c r="B21" s="108" t="s">
        <v>63</v>
      </c>
      <c r="C21" s="165"/>
      <c r="D21" s="182">
        <v>8541</v>
      </c>
      <c r="E21" s="182">
        <v>4291</v>
      </c>
      <c r="F21" s="182">
        <v>28803</v>
      </c>
      <c r="G21" s="206">
        <f>IF(SUM(B21:F21)=0,"",SUM(B21:F21))</f>
        <v>41635</v>
      </c>
      <c r="H21" s="77"/>
    </row>
    <row r="22" spans="1:8" ht="11.9" customHeight="1">
      <c r="A22" s="690"/>
      <c r="B22" s="112" t="s">
        <v>64</v>
      </c>
      <c r="C22" s="166"/>
      <c r="D22" s="137">
        <v>6484</v>
      </c>
      <c r="E22" s="137">
        <v>2905.9999999999995</v>
      </c>
      <c r="F22" s="137">
        <v>25737</v>
      </c>
      <c r="G22" s="211">
        <f t="shared" ref="G22:G56" si="0">IF(SUM(B22:F22)=0,"",SUM(B22:F22))</f>
        <v>35127</v>
      </c>
      <c r="H22" s="77"/>
    </row>
    <row r="23" spans="1:8" ht="11.9" customHeight="1">
      <c r="A23" s="692"/>
      <c r="B23" s="156" t="s">
        <v>65</v>
      </c>
      <c r="C23" s="166"/>
      <c r="D23" s="113">
        <v>4398</v>
      </c>
      <c r="E23" s="113">
        <v>5625.9999999999991</v>
      </c>
      <c r="F23" s="113">
        <v>26943</v>
      </c>
      <c r="G23" s="211">
        <f t="shared" si="0"/>
        <v>36967</v>
      </c>
      <c r="H23" s="77"/>
    </row>
    <row r="24" spans="1:8" ht="11.9" customHeight="1">
      <c r="A24" s="693"/>
      <c r="B24" s="112" t="s">
        <v>66</v>
      </c>
      <c r="C24" s="166"/>
      <c r="D24" s="113">
        <v>5571.9999999999991</v>
      </c>
      <c r="E24" s="113">
        <v>4293</v>
      </c>
      <c r="F24" s="113">
        <v>30653.000000000004</v>
      </c>
      <c r="G24" s="211">
        <f t="shared" si="0"/>
        <v>40518</v>
      </c>
      <c r="H24" s="77"/>
    </row>
    <row r="25" spans="1:8" ht="11.9" customHeight="1">
      <c r="A25" s="690"/>
      <c r="B25" s="112" t="s">
        <v>67</v>
      </c>
      <c r="C25" s="166"/>
      <c r="D25" s="113">
        <v>6638.9999999999991</v>
      </c>
      <c r="E25" s="113">
        <v>5113</v>
      </c>
      <c r="F25" s="113">
        <v>33672</v>
      </c>
      <c r="G25" s="211">
        <f t="shared" si="0"/>
        <v>45424</v>
      </c>
      <c r="H25" s="77"/>
    </row>
    <row r="26" spans="1:8" ht="11.9" customHeight="1">
      <c r="A26" s="692"/>
      <c r="B26" s="156" t="s">
        <v>68</v>
      </c>
      <c r="C26" s="166"/>
      <c r="D26" s="113">
        <v>9190.9999999999982</v>
      </c>
      <c r="E26" s="113">
        <v>3405.9999999999995</v>
      </c>
      <c r="F26" s="113">
        <v>28264</v>
      </c>
      <c r="G26" s="211">
        <f t="shared" si="0"/>
        <v>40861</v>
      </c>
      <c r="H26" s="77"/>
    </row>
    <row r="27" spans="1:8" ht="11.9" customHeight="1">
      <c r="A27" s="692"/>
      <c r="B27" s="112" t="s">
        <v>69</v>
      </c>
      <c r="C27" s="166"/>
      <c r="D27" s="113">
        <v>6024</v>
      </c>
      <c r="E27" s="113">
        <v>2158</v>
      </c>
      <c r="F27" s="113">
        <v>30508.000000000004</v>
      </c>
      <c r="G27" s="211">
        <f t="shared" si="0"/>
        <v>38690</v>
      </c>
      <c r="H27" s="77"/>
    </row>
    <row r="28" spans="1:8" ht="11.9" customHeight="1">
      <c r="A28" s="690"/>
      <c r="B28" s="112" t="s">
        <v>70</v>
      </c>
      <c r="C28" s="166"/>
      <c r="D28" s="137">
        <v>6367</v>
      </c>
      <c r="E28" s="137">
        <v>1910</v>
      </c>
      <c r="F28" s="137">
        <v>29943.999999999996</v>
      </c>
      <c r="G28" s="211">
        <f t="shared" si="0"/>
        <v>38221</v>
      </c>
      <c r="H28" s="77"/>
    </row>
    <row r="29" spans="1:8" ht="11.9" customHeight="1">
      <c r="A29" s="690"/>
      <c r="B29" s="156" t="s">
        <v>71</v>
      </c>
      <c r="C29" s="166"/>
      <c r="D29" s="113">
        <v>8563</v>
      </c>
      <c r="E29" s="113">
        <v>6484.9999999999991</v>
      </c>
      <c r="F29" s="113">
        <v>25203</v>
      </c>
      <c r="G29" s="211">
        <f t="shared" si="0"/>
        <v>40251</v>
      </c>
      <c r="H29" s="77"/>
    </row>
    <row r="30" spans="1:8" ht="11.9" customHeight="1">
      <c r="A30" s="690"/>
      <c r="B30" s="156" t="s">
        <v>72</v>
      </c>
      <c r="C30" s="166"/>
      <c r="D30" s="113">
        <v>4371</v>
      </c>
      <c r="E30" s="113">
        <v>2386</v>
      </c>
      <c r="F30" s="113">
        <v>35373.999999999993</v>
      </c>
      <c r="G30" s="211">
        <f t="shared" si="0"/>
        <v>42130.999999999993</v>
      </c>
      <c r="H30" s="77"/>
    </row>
    <row r="31" spans="1:8" ht="11.9" customHeight="1">
      <c r="A31" s="690"/>
      <c r="B31" s="156" t="s">
        <v>73</v>
      </c>
      <c r="C31" s="166"/>
      <c r="D31" s="113">
        <v>5856.9999999999991</v>
      </c>
      <c r="E31" s="113">
        <v>3506</v>
      </c>
      <c r="F31" s="113">
        <v>41025.000000000007</v>
      </c>
      <c r="G31" s="211">
        <f t="shared" si="0"/>
        <v>50388.000000000007</v>
      </c>
      <c r="H31" s="77"/>
    </row>
    <row r="32" spans="1:8" ht="11.9" customHeight="1">
      <c r="A32" s="691"/>
      <c r="B32" s="144" t="s">
        <v>74</v>
      </c>
      <c r="C32" s="181"/>
      <c r="D32" s="142">
        <v>7009</v>
      </c>
      <c r="E32" s="142">
        <v>2979</v>
      </c>
      <c r="F32" s="142">
        <v>30793</v>
      </c>
      <c r="G32" s="214">
        <f t="shared" si="0"/>
        <v>40781</v>
      </c>
      <c r="H32" s="77"/>
    </row>
    <row r="33" spans="1:8" ht="11.9" customHeight="1">
      <c r="A33" s="689">
        <v>2022</v>
      </c>
      <c r="B33" s="108" t="s">
        <v>63</v>
      </c>
      <c r="C33" s="165"/>
      <c r="D33" s="182">
        <v>8302</v>
      </c>
      <c r="E33" s="182">
        <v>1976.9999999999998</v>
      </c>
      <c r="F33" s="182">
        <v>23865</v>
      </c>
      <c r="G33" s="206">
        <f t="shared" si="0"/>
        <v>34144</v>
      </c>
      <c r="H33" s="77"/>
    </row>
    <row r="34" spans="1:8" ht="11.9" customHeight="1">
      <c r="A34" s="690"/>
      <c r="B34" s="112" t="s">
        <v>64</v>
      </c>
      <c r="C34" s="166"/>
      <c r="D34" s="137">
        <v>8374</v>
      </c>
      <c r="E34" s="137">
        <v>3504</v>
      </c>
      <c r="F34" s="137">
        <v>30105</v>
      </c>
      <c r="G34" s="211">
        <f t="shared" si="0"/>
        <v>41983</v>
      </c>
      <c r="H34" s="77"/>
    </row>
    <row r="35" spans="1:8" ht="11.9" customHeight="1">
      <c r="A35" s="692"/>
      <c r="B35" s="156" t="s">
        <v>65</v>
      </c>
      <c r="C35" s="166"/>
      <c r="D35" s="113">
        <v>6528</v>
      </c>
      <c r="E35" s="113">
        <v>2260.0000000000005</v>
      </c>
      <c r="F35" s="113">
        <v>30722</v>
      </c>
      <c r="G35" s="211">
        <f t="shared" si="0"/>
        <v>39510</v>
      </c>
      <c r="H35" s="77"/>
    </row>
    <row r="36" spans="1:8" ht="11.9" customHeight="1">
      <c r="A36" s="693"/>
      <c r="B36" s="112" t="s">
        <v>66</v>
      </c>
      <c r="C36" s="166"/>
      <c r="D36" s="113">
        <v>6542</v>
      </c>
      <c r="E36" s="113">
        <v>6160</v>
      </c>
      <c r="F36" s="113">
        <v>39378</v>
      </c>
      <c r="G36" s="211">
        <f t="shared" si="0"/>
        <v>52080</v>
      </c>
      <c r="H36" s="77"/>
    </row>
    <row r="37" spans="1:8" ht="11.9" customHeight="1">
      <c r="A37" s="690"/>
      <c r="B37" s="112" t="s">
        <v>67</v>
      </c>
      <c r="C37" s="166"/>
      <c r="D37" s="113">
        <v>6250</v>
      </c>
      <c r="E37" s="113">
        <v>4231</v>
      </c>
      <c r="F37" s="113">
        <v>45416</v>
      </c>
      <c r="G37" s="211">
        <f t="shared" si="0"/>
        <v>55897</v>
      </c>
      <c r="H37" s="77"/>
    </row>
    <row r="38" spans="1:8" ht="11.9" customHeight="1">
      <c r="A38" s="692"/>
      <c r="B38" s="156" t="s">
        <v>68</v>
      </c>
      <c r="C38" s="166"/>
      <c r="D38" s="113">
        <v>7497</v>
      </c>
      <c r="E38" s="113">
        <v>6583</v>
      </c>
      <c r="F38" s="113">
        <v>37670</v>
      </c>
      <c r="G38" s="211">
        <f t="shared" si="0"/>
        <v>51750</v>
      </c>
      <c r="H38" s="77"/>
    </row>
    <row r="39" spans="1:8" ht="11.9" customHeight="1">
      <c r="A39" s="692"/>
      <c r="B39" s="112" t="s">
        <v>69</v>
      </c>
      <c r="C39" s="166"/>
      <c r="D39" s="113">
        <v>6608.0000000000009</v>
      </c>
      <c r="E39" s="113">
        <v>3001.0000000000005</v>
      </c>
      <c r="F39" s="113">
        <v>40751.999999999993</v>
      </c>
      <c r="G39" s="211">
        <f t="shared" si="0"/>
        <v>50360.999999999993</v>
      </c>
      <c r="H39" s="77"/>
    </row>
    <row r="40" spans="1:8" ht="11.9" customHeight="1">
      <c r="A40" s="690"/>
      <c r="B40" s="112" t="s">
        <v>70</v>
      </c>
      <c r="C40" s="166"/>
      <c r="D40" s="137">
        <v>6221</v>
      </c>
      <c r="E40" s="137">
        <v>5150</v>
      </c>
      <c r="F40" s="137">
        <v>32512.999999999996</v>
      </c>
      <c r="G40" s="211">
        <f t="shared" si="0"/>
        <v>43884</v>
      </c>
      <c r="H40" s="77"/>
    </row>
    <row r="41" spans="1:8" ht="11.9" customHeight="1">
      <c r="A41" s="690"/>
      <c r="B41" s="156" t="s">
        <v>71</v>
      </c>
      <c r="C41" s="166"/>
      <c r="D41" s="113">
        <v>4298</v>
      </c>
      <c r="E41" s="113">
        <v>2633</v>
      </c>
      <c r="F41" s="113">
        <v>39689</v>
      </c>
      <c r="G41" s="211">
        <f t="shared" si="0"/>
        <v>46620</v>
      </c>
      <c r="H41" s="77"/>
    </row>
    <row r="42" spans="1:8" ht="11.9" customHeight="1">
      <c r="A42" s="690"/>
      <c r="B42" s="156" t="s">
        <v>72</v>
      </c>
      <c r="C42" s="166"/>
      <c r="D42" s="113">
        <v>9163</v>
      </c>
      <c r="E42" s="113">
        <v>4631</v>
      </c>
      <c r="F42" s="113">
        <v>46895</v>
      </c>
      <c r="G42" s="211">
        <f t="shared" si="0"/>
        <v>60689</v>
      </c>
      <c r="H42" s="77"/>
    </row>
    <row r="43" spans="1:8" ht="11.9" customHeight="1">
      <c r="A43" s="690"/>
      <c r="B43" s="156" t="s">
        <v>73</v>
      </c>
      <c r="C43" s="166"/>
      <c r="D43" s="113">
        <v>10373.000000000002</v>
      </c>
      <c r="E43" s="113">
        <v>2466</v>
      </c>
      <c r="F43" s="113">
        <v>30831.000000000004</v>
      </c>
      <c r="G43" s="211">
        <f t="shared" si="0"/>
        <v>43670.000000000007</v>
      </c>
      <c r="H43" s="77"/>
    </row>
    <row r="44" spans="1:8" ht="11.9" customHeight="1">
      <c r="A44" s="691"/>
      <c r="B44" s="144" t="s">
        <v>74</v>
      </c>
      <c r="C44" s="181"/>
      <c r="D44" s="142">
        <v>5282</v>
      </c>
      <c r="E44" s="142">
        <v>2880</v>
      </c>
      <c r="F44" s="142">
        <v>25796</v>
      </c>
      <c r="G44" s="214">
        <f t="shared" si="0"/>
        <v>33958</v>
      </c>
      <c r="H44" s="77"/>
    </row>
    <row r="45" spans="1:8" ht="11.9" customHeight="1">
      <c r="A45" s="689">
        <v>2023</v>
      </c>
      <c r="B45" s="108" t="s">
        <v>63</v>
      </c>
      <c r="C45" s="165"/>
      <c r="D45" s="182">
        <v>4507</v>
      </c>
      <c r="E45" s="182">
        <v>1755</v>
      </c>
      <c r="F45" s="182">
        <v>27192</v>
      </c>
      <c r="G45" s="206">
        <f t="shared" si="0"/>
        <v>33454</v>
      </c>
      <c r="H45" s="77"/>
    </row>
    <row r="46" spans="1:8" ht="11.9" customHeight="1">
      <c r="A46" s="690"/>
      <c r="B46" s="112" t="s">
        <v>64</v>
      </c>
      <c r="C46" s="166"/>
      <c r="D46" s="137" t="s">
        <v>52</v>
      </c>
      <c r="E46" s="137" t="s">
        <v>52</v>
      </c>
      <c r="F46" s="137" t="s">
        <v>52</v>
      </c>
      <c r="G46" s="211" t="str">
        <f t="shared" si="0"/>
        <v/>
      </c>
      <c r="H46" s="77"/>
    </row>
    <row r="47" spans="1:8" ht="11.9" customHeight="1">
      <c r="A47" s="692"/>
      <c r="B47" s="156" t="s">
        <v>65</v>
      </c>
      <c r="C47" s="166"/>
      <c r="D47" s="113" t="s">
        <v>52</v>
      </c>
      <c r="E47" s="113" t="s">
        <v>52</v>
      </c>
      <c r="F47" s="113" t="s">
        <v>52</v>
      </c>
      <c r="G47" s="211" t="str">
        <f t="shared" si="0"/>
        <v/>
      </c>
      <c r="H47" s="77"/>
    </row>
    <row r="48" spans="1:8" ht="11.9" customHeight="1">
      <c r="A48" s="693"/>
      <c r="B48" s="112" t="s">
        <v>66</v>
      </c>
      <c r="C48" s="166"/>
      <c r="D48" s="113" t="s">
        <v>52</v>
      </c>
      <c r="E48" s="113" t="s">
        <v>52</v>
      </c>
      <c r="F48" s="113" t="s">
        <v>52</v>
      </c>
      <c r="G48" s="211" t="str">
        <f t="shared" si="0"/>
        <v/>
      </c>
      <c r="H48" s="77"/>
    </row>
    <row r="49" spans="1:12" ht="11.9" customHeight="1">
      <c r="A49" s="690"/>
      <c r="B49" s="112" t="s">
        <v>67</v>
      </c>
      <c r="C49" s="166"/>
      <c r="D49" s="113" t="s">
        <v>52</v>
      </c>
      <c r="E49" s="113" t="s">
        <v>52</v>
      </c>
      <c r="F49" s="113" t="s">
        <v>52</v>
      </c>
      <c r="G49" s="211" t="str">
        <f t="shared" si="0"/>
        <v/>
      </c>
      <c r="H49" s="77"/>
    </row>
    <row r="50" spans="1:12" ht="11.9" customHeight="1">
      <c r="A50" s="692"/>
      <c r="B50" s="156" t="s">
        <v>68</v>
      </c>
      <c r="C50" s="166"/>
      <c r="D50" s="113" t="s">
        <v>52</v>
      </c>
      <c r="E50" s="113" t="s">
        <v>52</v>
      </c>
      <c r="F50" s="113" t="s">
        <v>52</v>
      </c>
      <c r="G50" s="211" t="str">
        <f t="shared" si="0"/>
        <v/>
      </c>
      <c r="H50" s="77"/>
    </row>
    <row r="51" spans="1:12" ht="11.9" customHeight="1">
      <c r="A51" s="692"/>
      <c r="B51" s="112" t="s">
        <v>69</v>
      </c>
      <c r="C51" s="166"/>
      <c r="D51" s="113" t="s">
        <v>52</v>
      </c>
      <c r="E51" s="113" t="s">
        <v>52</v>
      </c>
      <c r="F51" s="113" t="s">
        <v>52</v>
      </c>
      <c r="G51" s="211" t="str">
        <f t="shared" si="0"/>
        <v/>
      </c>
      <c r="H51" s="77"/>
    </row>
    <row r="52" spans="1:12" ht="11.9" customHeight="1">
      <c r="A52" s="690"/>
      <c r="B52" s="112" t="s">
        <v>70</v>
      </c>
      <c r="C52" s="166"/>
      <c r="D52" s="137" t="s">
        <v>52</v>
      </c>
      <c r="E52" s="137" t="s">
        <v>52</v>
      </c>
      <c r="F52" s="137" t="s">
        <v>52</v>
      </c>
      <c r="G52" s="211" t="str">
        <f t="shared" si="0"/>
        <v/>
      </c>
      <c r="H52" s="77"/>
    </row>
    <row r="53" spans="1:12" ht="11.9" customHeight="1">
      <c r="A53" s="690"/>
      <c r="B53" s="156" t="s">
        <v>71</v>
      </c>
      <c r="C53" s="166"/>
      <c r="D53" s="113" t="s">
        <v>52</v>
      </c>
      <c r="E53" s="113" t="s">
        <v>52</v>
      </c>
      <c r="F53" s="113" t="s">
        <v>52</v>
      </c>
      <c r="G53" s="211" t="str">
        <f t="shared" si="0"/>
        <v/>
      </c>
      <c r="H53" s="77"/>
    </row>
    <row r="54" spans="1:12" ht="11.9" customHeight="1">
      <c r="A54" s="690"/>
      <c r="B54" s="156" t="s">
        <v>72</v>
      </c>
      <c r="C54" s="166"/>
      <c r="D54" s="113" t="s">
        <v>52</v>
      </c>
      <c r="E54" s="113" t="s">
        <v>52</v>
      </c>
      <c r="F54" s="113" t="s">
        <v>52</v>
      </c>
      <c r="G54" s="211" t="str">
        <f t="shared" si="0"/>
        <v/>
      </c>
      <c r="H54" s="77"/>
    </row>
    <row r="55" spans="1:12" ht="11.9" customHeight="1">
      <c r="A55" s="690"/>
      <c r="B55" s="156" t="s">
        <v>73</v>
      </c>
      <c r="C55" s="166"/>
      <c r="D55" s="113" t="s">
        <v>52</v>
      </c>
      <c r="E55" s="113" t="s">
        <v>52</v>
      </c>
      <c r="F55" s="113" t="s">
        <v>52</v>
      </c>
      <c r="G55" s="211" t="str">
        <f t="shared" si="0"/>
        <v/>
      </c>
      <c r="H55" s="77"/>
    </row>
    <row r="56" spans="1:12" ht="11.9" customHeight="1" thickBot="1">
      <c r="A56" s="694"/>
      <c r="B56" s="158" t="s">
        <v>74</v>
      </c>
      <c r="C56" s="168"/>
      <c r="D56" s="139" t="s">
        <v>52</v>
      </c>
      <c r="E56" s="139" t="s">
        <v>52</v>
      </c>
      <c r="F56" s="139" t="s">
        <v>52</v>
      </c>
      <c r="G56" s="213" t="str">
        <f t="shared" si="0"/>
        <v/>
      </c>
      <c r="H56" s="77"/>
    </row>
    <row r="57" spans="1:12" s="10" customFormat="1" ht="12" customHeight="1">
      <c r="A57" s="53" t="str">
        <f>Titles!$A$12</f>
        <v>1 Data for 2021 and 2022 based on 2016 Census Definitions and data for 2023 based on 2021 Census Definitions.</v>
      </c>
      <c r="B57" s="84"/>
      <c r="C57" s="367"/>
      <c r="D57" s="327"/>
      <c r="E57" s="54"/>
      <c r="F57" s="327"/>
      <c r="G57" s="327"/>
      <c r="H57" s="373"/>
      <c r="I57" s="230"/>
      <c r="J57" s="230"/>
      <c r="K57" s="309"/>
      <c r="L57" s="11"/>
    </row>
    <row r="58" spans="1:12">
      <c r="A58" s="635" t="s">
        <v>117</v>
      </c>
      <c r="B58" s="316"/>
      <c r="C58" s="316"/>
      <c r="D58" s="316"/>
      <c r="E58" s="361"/>
      <c r="F58" s="314"/>
      <c r="G58" s="314"/>
      <c r="H58" s="368"/>
      <c r="I58" s="77"/>
    </row>
    <row r="59" spans="1:12" s="315" customFormat="1" ht="10.9" customHeight="1">
      <c r="A59" s="636" t="str">
        <f>Titles!$A$10</f>
        <v>Source: CMHC Starts and Completion Survey, Market Absorption Survey</v>
      </c>
      <c r="B59" s="316"/>
      <c r="C59" s="316"/>
      <c r="D59" s="316"/>
      <c r="E59" s="329"/>
      <c r="F59" s="316"/>
      <c r="G59" s="316"/>
      <c r="H59" s="314"/>
    </row>
    <row r="60" spans="1:12" s="315" customFormat="1" ht="10.9" customHeight="1">
      <c r="A60" s="621"/>
      <c r="H60" s="316"/>
    </row>
    <row r="61" spans="1:12" ht="12" customHeight="1">
      <c r="A61" s="53"/>
      <c r="B61" s="82"/>
      <c r="C61" s="367"/>
      <c r="D61" s="368"/>
      <c r="E61" s="368"/>
      <c r="F61" s="54"/>
      <c r="G61" s="90"/>
    </row>
    <row r="62" spans="1:12" ht="12" customHeight="1">
      <c r="A62" s="53"/>
      <c r="B62" s="170"/>
      <c r="C62" s="170"/>
      <c r="D62" s="170"/>
      <c r="E62" s="170"/>
      <c r="F62" s="54"/>
      <c r="G62" s="90"/>
    </row>
    <row r="63" spans="1:12" ht="9.75" customHeight="1">
      <c r="A63" s="642"/>
      <c r="B63" s="90"/>
      <c r="C63" s="90"/>
      <c r="D63" s="90"/>
      <c r="E63" s="169"/>
      <c r="F63" s="90"/>
      <c r="G63" s="90"/>
    </row>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G21:G56" unlocked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62"/>
  <sheetViews>
    <sheetView showGridLines="0" zoomScaleNormal="100" workbookViewId="0">
      <pane xSplit="3" ySplit="5" topLeftCell="D6" activePane="bottomRight" state="frozen"/>
      <selection pane="topRight"/>
      <selection pane="bottomLeft"/>
      <selection pane="bottomRight"/>
    </sheetView>
  </sheetViews>
  <sheetFormatPr defaultColWidth="11.53515625" defaultRowHeight="11.5"/>
  <cols>
    <col min="1" max="1" width="8.765625" style="623" customWidth="1"/>
    <col min="2" max="2" width="9.23046875" style="12" customWidth="1"/>
    <col min="3" max="3" width="8.765625" style="12" customWidth="1"/>
    <col min="4" max="8" width="9.765625" style="12" customWidth="1"/>
    <col min="9" max="16384" width="11.53515625" style="12"/>
  </cols>
  <sheetData>
    <row r="1" spans="1:9" s="177" customFormat="1" ht="16" customHeight="1">
      <c r="A1" s="644" t="s">
        <v>129</v>
      </c>
      <c r="B1" s="444"/>
      <c r="C1" s="444"/>
      <c r="D1" s="444"/>
      <c r="E1" s="444"/>
      <c r="F1" s="444"/>
      <c r="G1" s="444"/>
      <c r="H1" s="445"/>
      <c r="I1" s="176"/>
    </row>
    <row r="2" spans="1:9" s="177" customFormat="1" ht="16" customHeight="1">
      <c r="A2" s="645" t="s">
        <v>146</v>
      </c>
      <c r="B2" s="447"/>
      <c r="C2" s="447"/>
      <c r="D2" s="447"/>
      <c r="E2" s="447"/>
      <c r="F2" s="447"/>
      <c r="G2" s="447"/>
      <c r="H2" s="448"/>
      <c r="I2" s="176"/>
    </row>
    <row r="3" spans="1:9" s="177" customFormat="1" ht="16" customHeight="1" thickBot="1">
      <c r="A3" s="646"/>
      <c r="B3" s="484"/>
      <c r="C3" s="484"/>
      <c r="D3" s="484"/>
      <c r="E3" s="484"/>
      <c r="F3" s="484"/>
      <c r="G3" s="484"/>
      <c r="H3" s="485"/>
      <c r="I3" s="176"/>
    </row>
    <row r="4" spans="1:9">
      <c r="A4" s="647"/>
      <c r="B4" s="89"/>
      <c r="C4" s="119"/>
      <c r="D4" s="121"/>
      <c r="E4" s="121"/>
      <c r="F4" s="121"/>
      <c r="G4" s="121"/>
      <c r="H4" s="122"/>
      <c r="I4" s="77"/>
    </row>
    <row r="5" spans="1:9">
      <c r="A5" s="648" t="s">
        <v>96</v>
      </c>
      <c r="B5" s="141"/>
      <c r="C5" s="147"/>
      <c r="D5" s="148" t="s">
        <v>104</v>
      </c>
      <c r="E5" s="148" t="s">
        <v>21</v>
      </c>
      <c r="F5" s="148" t="s">
        <v>26</v>
      </c>
      <c r="G5" s="148" t="s">
        <v>36</v>
      </c>
      <c r="H5" s="718" t="s">
        <v>219</v>
      </c>
      <c r="I5" s="77"/>
    </row>
    <row r="6" spans="1:9" ht="13.5">
      <c r="A6" s="695" t="s">
        <v>215</v>
      </c>
      <c r="B6" s="178"/>
      <c r="C6" s="183"/>
      <c r="D6" s="132">
        <v>544</v>
      </c>
      <c r="E6" s="132">
        <v>3794</v>
      </c>
      <c r="F6" s="132">
        <v>1746</v>
      </c>
      <c r="G6" s="132">
        <v>549</v>
      </c>
      <c r="H6" s="132">
        <v>850</v>
      </c>
      <c r="I6" s="77"/>
    </row>
    <row r="7" spans="1:9" ht="13.5">
      <c r="A7" s="696" t="s">
        <v>214</v>
      </c>
      <c r="B7" s="144"/>
      <c r="C7" s="116"/>
      <c r="D7" s="377">
        <v>733</v>
      </c>
      <c r="E7" s="377">
        <v>3387</v>
      </c>
      <c r="F7" s="377">
        <v>2028</v>
      </c>
      <c r="G7" s="377">
        <v>608</v>
      </c>
      <c r="H7" s="377">
        <v>1299</v>
      </c>
      <c r="I7" s="77"/>
    </row>
    <row r="8" spans="1:9">
      <c r="A8" s="689">
        <v>2021</v>
      </c>
      <c r="B8" s="108" t="s">
        <v>63</v>
      </c>
      <c r="C8" s="165"/>
      <c r="D8" s="190">
        <v>481.00000000000006</v>
      </c>
      <c r="E8" s="190">
        <v>4760</v>
      </c>
      <c r="F8" s="190">
        <v>1409</v>
      </c>
      <c r="G8" s="190">
        <v>459</v>
      </c>
      <c r="H8" s="217">
        <v>286</v>
      </c>
      <c r="I8" s="77"/>
    </row>
    <row r="9" spans="1:9">
      <c r="A9" s="692"/>
      <c r="B9" s="112" t="s">
        <v>64</v>
      </c>
      <c r="C9" s="166"/>
      <c r="D9" s="190">
        <v>392</v>
      </c>
      <c r="E9" s="190">
        <v>3028</v>
      </c>
      <c r="F9" s="190">
        <v>477.00000000000006</v>
      </c>
      <c r="G9" s="190">
        <v>295</v>
      </c>
      <c r="H9" s="217">
        <v>754</v>
      </c>
      <c r="I9" s="77"/>
    </row>
    <row r="10" spans="1:9">
      <c r="A10" s="692"/>
      <c r="B10" s="156" t="s">
        <v>65</v>
      </c>
      <c r="C10" s="184"/>
      <c r="D10" s="190">
        <v>713.00000000000011</v>
      </c>
      <c r="E10" s="190">
        <v>2669</v>
      </c>
      <c r="F10" s="190">
        <v>311</v>
      </c>
      <c r="G10" s="190">
        <v>193</v>
      </c>
      <c r="H10" s="217">
        <v>223</v>
      </c>
      <c r="I10" s="77"/>
    </row>
    <row r="11" spans="1:9">
      <c r="A11" s="697"/>
      <c r="B11" s="112" t="s">
        <v>66</v>
      </c>
      <c r="C11" s="166"/>
      <c r="D11" s="190">
        <v>711.00000000000011</v>
      </c>
      <c r="E11" s="190">
        <v>1464</v>
      </c>
      <c r="F11" s="190">
        <v>1580</v>
      </c>
      <c r="G11" s="190">
        <v>1037</v>
      </c>
      <c r="H11" s="217">
        <v>518</v>
      </c>
      <c r="I11" s="77"/>
    </row>
    <row r="12" spans="1:9">
      <c r="A12" s="692"/>
      <c r="B12" s="112" t="s">
        <v>67</v>
      </c>
      <c r="C12" s="166"/>
      <c r="D12" s="190">
        <v>714.00000000000011</v>
      </c>
      <c r="E12" s="190">
        <v>6789</v>
      </c>
      <c r="F12" s="190">
        <v>3522.9999999999995</v>
      </c>
      <c r="G12" s="190">
        <v>319</v>
      </c>
      <c r="H12" s="217">
        <v>2379</v>
      </c>
      <c r="I12" s="77"/>
    </row>
    <row r="13" spans="1:9">
      <c r="A13" s="692"/>
      <c r="B13" s="156" t="s">
        <v>68</v>
      </c>
      <c r="C13" s="184"/>
      <c r="D13" s="190">
        <v>543</v>
      </c>
      <c r="E13" s="190">
        <v>165</v>
      </c>
      <c r="F13" s="190">
        <v>1975</v>
      </c>
      <c r="G13" s="190">
        <v>360</v>
      </c>
      <c r="H13" s="217">
        <v>1299</v>
      </c>
      <c r="I13" s="77"/>
    </row>
    <row r="14" spans="1:9">
      <c r="A14" s="692"/>
      <c r="B14" s="112" t="s">
        <v>69</v>
      </c>
      <c r="C14" s="166"/>
      <c r="D14" s="190">
        <v>588</v>
      </c>
      <c r="E14" s="190">
        <v>3464</v>
      </c>
      <c r="F14" s="190">
        <v>1575</v>
      </c>
      <c r="G14" s="190">
        <v>1311</v>
      </c>
      <c r="H14" s="217">
        <v>1399</v>
      </c>
      <c r="I14" s="77"/>
    </row>
    <row r="15" spans="1:9">
      <c r="A15" s="692"/>
      <c r="B15" s="112" t="s">
        <v>70</v>
      </c>
      <c r="C15" s="166"/>
      <c r="D15" s="190">
        <v>413.00000000000006</v>
      </c>
      <c r="E15" s="190">
        <v>501</v>
      </c>
      <c r="F15" s="190">
        <v>2391</v>
      </c>
      <c r="G15" s="190">
        <v>300.00000000000006</v>
      </c>
      <c r="H15" s="217">
        <v>352</v>
      </c>
      <c r="I15" s="77"/>
    </row>
    <row r="16" spans="1:9">
      <c r="A16" s="692"/>
      <c r="B16" s="156" t="s">
        <v>71</v>
      </c>
      <c r="C16" s="184"/>
      <c r="D16" s="190">
        <v>567.00000000000011</v>
      </c>
      <c r="E16" s="190">
        <v>2651</v>
      </c>
      <c r="F16" s="190">
        <v>627</v>
      </c>
      <c r="G16" s="190">
        <v>849</v>
      </c>
      <c r="H16" s="217">
        <v>346</v>
      </c>
      <c r="I16" s="77"/>
    </row>
    <row r="17" spans="1:9">
      <c r="A17" s="692"/>
      <c r="B17" s="156" t="s">
        <v>72</v>
      </c>
      <c r="C17" s="184"/>
      <c r="D17" s="190">
        <v>616</v>
      </c>
      <c r="E17" s="190">
        <v>8550.9999999999982</v>
      </c>
      <c r="F17" s="190">
        <v>1930</v>
      </c>
      <c r="G17" s="190">
        <v>384</v>
      </c>
      <c r="H17" s="217">
        <v>532</v>
      </c>
      <c r="I17" s="77"/>
    </row>
    <row r="18" spans="1:9">
      <c r="A18" s="692"/>
      <c r="B18" s="156" t="s">
        <v>73</v>
      </c>
      <c r="C18" s="184"/>
      <c r="D18" s="190">
        <v>319</v>
      </c>
      <c r="E18" s="190">
        <v>5320</v>
      </c>
      <c r="F18" s="190">
        <v>3300</v>
      </c>
      <c r="G18" s="190">
        <v>170</v>
      </c>
      <c r="H18" s="217">
        <v>1010</v>
      </c>
      <c r="I18" s="77"/>
    </row>
    <row r="19" spans="1:9">
      <c r="A19" s="698"/>
      <c r="B19" s="144" t="s">
        <v>74</v>
      </c>
      <c r="C19" s="185"/>
      <c r="D19" s="218">
        <v>771.99999999999989</v>
      </c>
      <c r="E19" s="218">
        <v>6893</v>
      </c>
      <c r="F19" s="218">
        <v>1965</v>
      </c>
      <c r="G19" s="218">
        <v>1043.0000000000002</v>
      </c>
      <c r="H19" s="592">
        <v>1011.0000000000001</v>
      </c>
      <c r="I19" s="77"/>
    </row>
    <row r="20" spans="1:9">
      <c r="A20" s="699">
        <v>2022</v>
      </c>
      <c r="B20" s="108" t="s">
        <v>63</v>
      </c>
      <c r="C20" s="165"/>
      <c r="D20" s="190">
        <v>685</v>
      </c>
      <c r="E20" s="190">
        <v>5821</v>
      </c>
      <c r="F20" s="190">
        <v>603</v>
      </c>
      <c r="G20" s="190">
        <v>682.99999999999989</v>
      </c>
      <c r="H20" s="217">
        <v>284</v>
      </c>
      <c r="I20" s="77"/>
    </row>
    <row r="21" spans="1:9">
      <c r="A21" s="692"/>
      <c r="B21" s="112" t="s">
        <v>64</v>
      </c>
      <c r="C21" s="166"/>
      <c r="D21" s="190">
        <v>1116</v>
      </c>
      <c r="E21" s="190">
        <v>1843</v>
      </c>
      <c r="F21" s="190">
        <v>218</v>
      </c>
      <c r="G21" s="190">
        <v>344</v>
      </c>
      <c r="H21" s="217">
        <v>629</v>
      </c>
      <c r="I21" s="77"/>
    </row>
    <row r="22" spans="1:9">
      <c r="A22" s="692"/>
      <c r="B22" s="156" t="s">
        <v>65</v>
      </c>
      <c r="C22" s="184"/>
      <c r="D22" s="190">
        <v>1836</v>
      </c>
      <c r="E22" s="190">
        <v>1501.9999999999998</v>
      </c>
      <c r="F22" s="190">
        <v>1198.9999999999998</v>
      </c>
      <c r="G22" s="190">
        <v>430</v>
      </c>
      <c r="H22" s="217">
        <v>2799</v>
      </c>
      <c r="I22" s="77"/>
    </row>
    <row r="23" spans="1:9">
      <c r="A23" s="697"/>
      <c r="B23" s="112" t="s">
        <v>66</v>
      </c>
      <c r="C23" s="166"/>
      <c r="D23" s="190">
        <v>1328</v>
      </c>
      <c r="E23" s="190">
        <v>1360</v>
      </c>
      <c r="F23" s="190">
        <v>883.99999999999989</v>
      </c>
      <c r="G23" s="190">
        <v>808.99999999999989</v>
      </c>
      <c r="H23" s="217">
        <v>316</v>
      </c>
      <c r="I23" s="77"/>
    </row>
    <row r="24" spans="1:9">
      <c r="A24" s="692"/>
      <c r="B24" s="112" t="s">
        <v>67</v>
      </c>
      <c r="C24" s="166"/>
      <c r="D24" s="190">
        <v>1048</v>
      </c>
      <c r="E24" s="190">
        <v>9639</v>
      </c>
      <c r="F24" s="190">
        <v>3995</v>
      </c>
      <c r="G24" s="190">
        <v>1772.0000000000002</v>
      </c>
      <c r="H24" s="217">
        <v>2257</v>
      </c>
      <c r="I24" s="77"/>
    </row>
    <row r="25" spans="1:9">
      <c r="A25" s="692"/>
      <c r="B25" s="156" t="s">
        <v>68</v>
      </c>
      <c r="C25" s="184"/>
      <c r="D25" s="190">
        <v>587.00000000000011</v>
      </c>
      <c r="E25" s="190">
        <v>4252</v>
      </c>
      <c r="F25" s="190">
        <v>3034</v>
      </c>
      <c r="G25" s="190">
        <v>302.00000000000006</v>
      </c>
      <c r="H25" s="217">
        <v>1818</v>
      </c>
      <c r="I25" s="77"/>
    </row>
    <row r="26" spans="1:9">
      <c r="A26" s="692"/>
      <c r="B26" s="112" t="s">
        <v>69</v>
      </c>
      <c r="C26" s="166"/>
      <c r="D26" s="190">
        <v>713.00000000000011</v>
      </c>
      <c r="E26" s="190">
        <v>5801</v>
      </c>
      <c r="F26" s="190">
        <v>2552</v>
      </c>
      <c r="G26" s="190">
        <v>300</v>
      </c>
      <c r="H26" s="217">
        <v>1939</v>
      </c>
      <c r="I26" s="77"/>
    </row>
    <row r="27" spans="1:9">
      <c r="A27" s="692"/>
      <c r="B27" s="112" t="s">
        <v>70</v>
      </c>
      <c r="C27" s="166"/>
      <c r="D27" s="190">
        <v>703.00000000000011</v>
      </c>
      <c r="E27" s="190">
        <v>3191</v>
      </c>
      <c r="F27" s="190">
        <v>3787</v>
      </c>
      <c r="G27" s="190">
        <v>254</v>
      </c>
      <c r="H27" s="217">
        <v>1551.0000000000002</v>
      </c>
      <c r="I27" s="77"/>
    </row>
    <row r="28" spans="1:9">
      <c r="A28" s="692"/>
      <c r="B28" s="156" t="s">
        <v>71</v>
      </c>
      <c r="C28" s="184"/>
      <c r="D28" s="190">
        <v>386</v>
      </c>
      <c r="E28" s="190">
        <v>929</v>
      </c>
      <c r="F28" s="190">
        <v>2830</v>
      </c>
      <c r="G28" s="190">
        <v>234</v>
      </c>
      <c r="H28" s="217">
        <v>1420</v>
      </c>
      <c r="I28" s="77"/>
    </row>
    <row r="29" spans="1:9">
      <c r="A29" s="692"/>
      <c r="B29" s="156" t="s">
        <v>72</v>
      </c>
      <c r="C29" s="184"/>
      <c r="D29" s="190">
        <v>216</v>
      </c>
      <c r="E29" s="190">
        <v>976</v>
      </c>
      <c r="F29" s="190">
        <v>533</v>
      </c>
      <c r="G29" s="190">
        <v>315</v>
      </c>
      <c r="H29" s="217">
        <v>762.99999999999989</v>
      </c>
      <c r="I29" s="77"/>
    </row>
    <row r="30" spans="1:9">
      <c r="A30" s="692"/>
      <c r="B30" s="156" t="s">
        <v>73</v>
      </c>
      <c r="C30" s="184"/>
      <c r="D30" s="190">
        <v>305.00000000000006</v>
      </c>
      <c r="E30" s="190">
        <v>2318</v>
      </c>
      <c r="F30" s="190">
        <v>3865</v>
      </c>
      <c r="G30" s="190">
        <v>1795</v>
      </c>
      <c r="H30" s="217">
        <v>1490</v>
      </c>
      <c r="I30" s="77"/>
    </row>
    <row r="31" spans="1:9">
      <c r="A31" s="698"/>
      <c r="B31" s="144" t="s">
        <v>74</v>
      </c>
      <c r="C31" s="185"/>
      <c r="D31" s="218">
        <v>1626</v>
      </c>
      <c r="E31" s="218">
        <v>2964</v>
      </c>
      <c r="F31" s="218">
        <v>747</v>
      </c>
      <c r="G31" s="218">
        <v>169</v>
      </c>
      <c r="H31" s="592">
        <v>458.99999999999994</v>
      </c>
      <c r="I31" s="77"/>
    </row>
    <row r="32" spans="1:9">
      <c r="A32" s="699">
        <v>2023</v>
      </c>
      <c r="B32" s="108" t="s">
        <v>63</v>
      </c>
      <c r="C32" s="165"/>
      <c r="D32" s="190">
        <v>317.99999999999994</v>
      </c>
      <c r="E32" s="190">
        <v>1292</v>
      </c>
      <c r="F32" s="190">
        <v>427</v>
      </c>
      <c r="G32" s="190">
        <v>163</v>
      </c>
      <c r="H32" s="217">
        <v>442</v>
      </c>
      <c r="I32" s="77"/>
    </row>
    <row r="33" spans="1:12">
      <c r="A33" s="692"/>
      <c r="B33" s="112" t="s">
        <v>64</v>
      </c>
      <c r="C33" s="166"/>
      <c r="D33" s="190" t="s">
        <v>52</v>
      </c>
      <c r="E33" s="190" t="s">
        <v>52</v>
      </c>
      <c r="F33" s="190" t="s">
        <v>52</v>
      </c>
      <c r="G33" s="190" t="s">
        <v>52</v>
      </c>
      <c r="H33" s="217" t="s">
        <v>52</v>
      </c>
      <c r="I33" s="77"/>
    </row>
    <row r="34" spans="1:12">
      <c r="A34" s="692"/>
      <c r="B34" s="156" t="s">
        <v>65</v>
      </c>
      <c r="C34" s="184"/>
      <c r="D34" s="190" t="s">
        <v>52</v>
      </c>
      <c r="E34" s="190" t="s">
        <v>52</v>
      </c>
      <c r="F34" s="190" t="s">
        <v>52</v>
      </c>
      <c r="G34" s="190" t="s">
        <v>52</v>
      </c>
      <c r="H34" s="217" t="s">
        <v>52</v>
      </c>
      <c r="I34" s="77"/>
    </row>
    <row r="35" spans="1:12">
      <c r="A35" s="697"/>
      <c r="B35" s="112" t="s">
        <v>66</v>
      </c>
      <c r="C35" s="166"/>
      <c r="D35" s="190" t="s">
        <v>52</v>
      </c>
      <c r="E35" s="190" t="s">
        <v>52</v>
      </c>
      <c r="F35" s="190" t="s">
        <v>52</v>
      </c>
      <c r="G35" s="190" t="s">
        <v>52</v>
      </c>
      <c r="H35" s="217" t="s">
        <v>52</v>
      </c>
      <c r="I35" s="77"/>
    </row>
    <row r="36" spans="1:12">
      <c r="A36" s="692"/>
      <c r="B36" s="112" t="s">
        <v>67</v>
      </c>
      <c r="C36" s="166"/>
      <c r="D36" s="190" t="s">
        <v>52</v>
      </c>
      <c r="E36" s="190" t="s">
        <v>52</v>
      </c>
      <c r="F36" s="190" t="s">
        <v>52</v>
      </c>
      <c r="G36" s="190" t="s">
        <v>52</v>
      </c>
      <c r="H36" s="217" t="s">
        <v>52</v>
      </c>
      <c r="I36" s="77"/>
    </row>
    <row r="37" spans="1:12">
      <c r="A37" s="692"/>
      <c r="B37" s="156" t="s">
        <v>68</v>
      </c>
      <c r="C37" s="184"/>
      <c r="D37" s="190" t="s">
        <v>52</v>
      </c>
      <c r="E37" s="190" t="s">
        <v>52</v>
      </c>
      <c r="F37" s="190" t="s">
        <v>52</v>
      </c>
      <c r="G37" s="190" t="s">
        <v>52</v>
      </c>
      <c r="H37" s="217" t="s">
        <v>52</v>
      </c>
      <c r="I37" s="77"/>
    </row>
    <row r="38" spans="1:12">
      <c r="A38" s="692"/>
      <c r="B38" s="112" t="s">
        <v>69</v>
      </c>
      <c r="C38" s="166"/>
      <c r="D38" s="190" t="s">
        <v>52</v>
      </c>
      <c r="E38" s="190" t="s">
        <v>52</v>
      </c>
      <c r="F38" s="190" t="s">
        <v>52</v>
      </c>
      <c r="G38" s="190" t="s">
        <v>52</v>
      </c>
      <c r="H38" s="217" t="s">
        <v>52</v>
      </c>
      <c r="I38" s="77"/>
    </row>
    <row r="39" spans="1:12">
      <c r="A39" s="692"/>
      <c r="B39" s="112" t="s">
        <v>70</v>
      </c>
      <c r="C39" s="166"/>
      <c r="D39" s="190" t="s">
        <v>52</v>
      </c>
      <c r="E39" s="190" t="s">
        <v>52</v>
      </c>
      <c r="F39" s="190" t="s">
        <v>52</v>
      </c>
      <c r="G39" s="190" t="s">
        <v>52</v>
      </c>
      <c r="H39" s="217" t="s">
        <v>52</v>
      </c>
      <c r="I39" s="77"/>
    </row>
    <row r="40" spans="1:12">
      <c r="A40" s="692"/>
      <c r="B40" s="156" t="s">
        <v>71</v>
      </c>
      <c r="C40" s="184"/>
      <c r="D40" s="190" t="s">
        <v>52</v>
      </c>
      <c r="E40" s="190" t="s">
        <v>52</v>
      </c>
      <c r="F40" s="190" t="s">
        <v>52</v>
      </c>
      <c r="G40" s="190" t="s">
        <v>52</v>
      </c>
      <c r="H40" s="217" t="s">
        <v>52</v>
      </c>
      <c r="I40" s="77"/>
    </row>
    <row r="41" spans="1:12">
      <c r="A41" s="692"/>
      <c r="B41" s="156" t="s">
        <v>72</v>
      </c>
      <c r="C41" s="184"/>
      <c r="D41" s="190" t="s">
        <v>52</v>
      </c>
      <c r="E41" s="190" t="s">
        <v>52</v>
      </c>
      <c r="F41" s="190" t="s">
        <v>52</v>
      </c>
      <c r="G41" s="190" t="s">
        <v>52</v>
      </c>
      <c r="H41" s="217" t="s">
        <v>52</v>
      </c>
      <c r="I41" s="77"/>
    </row>
    <row r="42" spans="1:12">
      <c r="A42" s="692"/>
      <c r="B42" s="156" t="s">
        <v>73</v>
      </c>
      <c r="C42" s="184"/>
      <c r="D42" s="401" t="s">
        <v>52</v>
      </c>
      <c r="E42" s="401" t="s">
        <v>52</v>
      </c>
      <c r="F42" s="401" t="s">
        <v>52</v>
      </c>
      <c r="G42" s="401" t="s">
        <v>52</v>
      </c>
      <c r="H42" s="402" t="s">
        <v>52</v>
      </c>
      <c r="I42" s="77"/>
    </row>
    <row r="43" spans="1:12" ht="12" thickBot="1">
      <c r="A43" s="700"/>
      <c r="B43" s="158" t="s">
        <v>74</v>
      </c>
      <c r="C43" s="186"/>
      <c r="D43" s="321" t="s">
        <v>52</v>
      </c>
      <c r="E43" s="321" t="s">
        <v>52</v>
      </c>
      <c r="F43" s="321" t="s">
        <v>52</v>
      </c>
      <c r="G43" s="321" t="s">
        <v>52</v>
      </c>
      <c r="H43" s="322" t="s">
        <v>52</v>
      </c>
      <c r="I43" s="77"/>
    </row>
    <row r="44" spans="1:12" s="10" customFormat="1" ht="12" customHeight="1">
      <c r="A44" s="653" t="str">
        <f>Titles!$A$12</f>
        <v>1 Data for 2021 and 2022 based on 2016 Census Definitions and data for 2023 based on 2021 Census Definitions.</v>
      </c>
      <c r="B44" s="84"/>
      <c r="C44" s="367"/>
      <c r="D44" s="327"/>
      <c r="E44" s="54"/>
      <c r="F44" s="327"/>
      <c r="G44" s="327"/>
      <c r="H44" s="368"/>
      <c r="I44" s="230"/>
      <c r="J44" s="230"/>
      <c r="K44" s="309"/>
      <c r="L44" s="11"/>
    </row>
    <row r="45" spans="1:12">
      <c r="A45" s="635" t="s">
        <v>117</v>
      </c>
      <c r="B45" s="316"/>
      <c r="C45" s="316"/>
      <c r="D45" s="316"/>
      <c r="E45" s="361"/>
      <c r="F45" s="314"/>
      <c r="G45" s="314"/>
      <c r="H45" s="314"/>
      <c r="I45" s="77"/>
    </row>
    <row r="46" spans="1:12" s="315" customFormat="1" ht="10.9" customHeight="1">
      <c r="A46" s="654" t="str">
        <f>Titles!$A$10</f>
        <v>Source: CMHC Starts and Completion Survey, Market Absorption Survey</v>
      </c>
      <c r="B46" s="316"/>
      <c r="C46" s="316"/>
      <c r="D46" s="316"/>
      <c r="E46" s="329"/>
      <c r="F46" s="316"/>
      <c r="G46" s="316"/>
      <c r="H46" s="316"/>
    </row>
    <row r="47" spans="1:12" s="315" customFormat="1" ht="10.9" customHeight="1">
      <c r="A47" s="655"/>
    </row>
    <row r="48" spans="1:12" ht="12" customHeight="1">
      <c r="A48" s="656"/>
      <c r="B48" s="90"/>
      <c r="C48" s="90"/>
      <c r="D48" s="169"/>
      <c r="E48" s="329"/>
      <c r="F48" s="169"/>
      <c r="G48" s="194"/>
      <c r="H48" s="90"/>
      <c r="I48" s="13"/>
    </row>
    <row r="49" spans="1:9" ht="9.75" customHeight="1">
      <c r="A49" s="656"/>
      <c r="B49" s="90"/>
      <c r="C49" s="90"/>
      <c r="D49" s="169"/>
      <c r="E49" s="169"/>
      <c r="F49" s="169"/>
      <c r="G49" s="194"/>
      <c r="H49" s="90"/>
      <c r="I49" s="13"/>
    </row>
    <row r="61" spans="1:9">
      <c r="A61" s="653"/>
      <c r="B61" s="82"/>
      <c r="C61" s="367"/>
      <c r="D61" s="368"/>
      <c r="E61" s="368"/>
      <c r="F61" s="54"/>
    </row>
    <row r="62" spans="1:9" ht="15.5">
      <c r="A62" s="653"/>
      <c r="B62" s="170"/>
      <c r="C62" s="170"/>
      <c r="D62" s="170"/>
      <c r="E62" s="170"/>
      <c r="F62" s="54"/>
    </row>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1"/>
  <sheetViews>
    <sheetView zoomScaleNormal="100" workbookViewId="0">
      <pane xSplit="3" ySplit="5" topLeftCell="D6" activePane="bottomRight" state="frozen"/>
      <selection pane="topRight"/>
      <selection pane="bottomLeft"/>
      <selection pane="bottomRight"/>
    </sheetView>
  </sheetViews>
  <sheetFormatPr defaultColWidth="11.53515625" defaultRowHeight="11.5"/>
  <cols>
    <col min="1" max="1" width="8.765625" style="623" customWidth="1"/>
    <col min="2" max="2" width="9.23046875" style="12" customWidth="1"/>
    <col min="3" max="3" width="8.765625" style="12" customWidth="1"/>
    <col min="4" max="8" width="9.765625" style="12" customWidth="1"/>
    <col min="9" max="16384" width="11.53515625" style="12"/>
  </cols>
  <sheetData>
    <row r="1" spans="1:10" s="177" customFormat="1" ht="16" customHeight="1">
      <c r="A1" s="748" t="s">
        <v>255</v>
      </c>
      <c r="B1" s="444"/>
      <c r="C1" s="444"/>
      <c r="D1" s="444"/>
      <c r="E1" s="444"/>
      <c r="F1" s="444"/>
      <c r="G1" s="444"/>
      <c r="H1" s="444"/>
      <c r="I1" s="444"/>
      <c r="J1" s="445"/>
    </row>
    <row r="2" spans="1:10" s="177" customFormat="1" ht="16" customHeight="1">
      <c r="A2" s="645" t="s">
        <v>146</v>
      </c>
      <c r="B2" s="447"/>
      <c r="C2" s="447"/>
      <c r="D2" s="447"/>
      <c r="E2" s="447"/>
      <c r="F2" s="447"/>
      <c r="G2" s="447"/>
      <c r="H2" s="447"/>
      <c r="I2" s="447"/>
      <c r="J2" s="448"/>
    </row>
    <row r="3" spans="1:10" s="177" customFormat="1" ht="16" customHeight="1" thickBot="1">
      <c r="A3" s="646"/>
      <c r="B3" s="484"/>
      <c r="C3" s="484"/>
      <c r="D3" s="484"/>
      <c r="E3" s="484"/>
      <c r="F3" s="484"/>
      <c r="G3" s="484"/>
      <c r="H3" s="484"/>
      <c r="I3" s="484"/>
      <c r="J3" s="485"/>
    </row>
    <row r="4" spans="1:10">
      <c r="A4" s="647"/>
      <c r="B4" s="89"/>
      <c r="C4" s="119"/>
      <c r="D4" s="121"/>
      <c r="E4" s="121"/>
      <c r="F4" s="121"/>
      <c r="G4" s="121"/>
      <c r="H4" s="121"/>
      <c r="I4" s="121"/>
      <c r="J4" s="122"/>
    </row>
    <row r="5" spans="1:10">
      <c r="A5" s="648" t="s">
        <v>96</v>
      </c>
      <c r="B5" s="141"/>
      <c r="C5" s="147"/>
      <c r="D5" s="148" t="s">
        <v>33</v>
      </c>
      <c r="E5" s="148" t="s">
        <v>38</v>
      </c>
      <c r="F5" s="148" t="s">
        <v>41</v>
      </c>
      <c r="G5" s="148" t="s">
        <v>27</v>
      </c>
      <c r="H5" s="148" t="s">
        <v>109</v>
      </c>
      <c r="I5" s="148" t="s">
        <v>35</v>
      </c>
      <c r="J5" s="718" t="s">
        <v>218</v>
      </c>
    </row>
    <row r="6" spans="1:10" ht="13.5">
      <c r="A6" s="695" t="s">
        <v>215</v>
      </c>
      <c r="B6" s="178"/>
      <c r="C6" s="183"/>
      <c r="D6" s="190">
        <v>9389</v>
      </c>
      <c r="E6" s="190">
        <v>2601</v>
      </c>
      <c r="F6" s="190">
        <v>1081</v>
      </c>
      <c r="G6" s="190">
        <v>32343</v>
      </c>
      <c r="H6" s="190">
        <v>3059</v>
      </c>
      <c r="I6" s="190">
        <v>593</v>
      </c>
      <c r="J6" s="190">
        <v>1040</v>
      </c>
    </row>
    <row r="7" spans="1:10" ht="13.5">
      <c r="A7" s="696" t="s">
        <v>214</v>
      </c>
      <c r="B7" s="144"/>
      <c r="C7" s="116"/>
      <c r="D7" s="379">
        <v>8290</v>
      </c>
      <c r="E7" s="379">
        <v>1751</v>
      </c>
      <c r="F7" s="379">
        <v>1153</v>
      </c>
      <c r="G7" s="379">
        <v>24149</v>
      </c>
      <c r="H7" s="379">
        <v>3991</v>
      </c>
      <c r="I7" s="379">
        <v>577</v>
      </c>
      <c r="J7" s="379">
        <v>968</v>
      </c>
    </row>
    <row r="8" spans="1:10">
      <c r="A8" s="689">
        <v>2021</v>
      </c>
      <c r="B8" s="108" t="s">
        <v>63</v>
      </c>
      <c r="C8" s="165"/>
      <c r="D8" s="190">
        <v>13396</v>
      </c>
      <c r="E8" s="190">
        <v>1585.9999999999998</v>
      </c>
      <c r="F8" s="190">
        <v>594</v>
      </c>
      <c r="G8" s="190">
        <v>35380</v>
      </c>
      <c r="H8" s="190">
        <v>2811</v>
      </c>
      <c r="I8" s="190">
        <v>1486.9999999999998</v>
      </c>
      <c r="J8" s="217">
        <v>1281.0000000000002</v>
      </c>
    </row>
    <row r="9" spans="1:10">
      <c r="A9" s="692"/>
      <c r="B9" s="112" t="s">
        <v>64</v>
      </c>
      <c r="C9" s="166"/>
      <c r="D9" s="190">
        <v>3527</v>
      </c>
      <c r="E9" s="190">
        <v>3030.9999999999995</v>
      </c>
      <c r="F9" s="190">
        <v>540.99999999999989</v>
      </c>
      <c r="G9" s="190">
        <v>39631</v>
      </c>
      <c r="H9" s="190">
        <v>1539</v>
      </c>
      <c r="I9" s="190">
        <v>269</v>
      </c>
      <c r="J9" s="217">
        <v>842.00000000000011</v>
      </c>
    </row>
    <row r="10" spans="1:10">
      <c r="A10" s="692"/>
      <c r="B10" s="156" t="s">
        <v>65</v>
      </c>
      <c r="C10" s="184"/>
      <c r="D10" s="190">
        <v>7013</v>
      </c>
      <c r="E10" s="190">
        <v>4027.9999999999995</v>
      </c>
      <c r="F10" s="190">
        <v>1217</v>
      </c>
      <c r="G10" s="190">
        <v>30402</v>
      </c>
      <c r="H10" s="190">
        <v>2330</v>
      </c>
      <c r="I10" s="190">
        <v>502</v>
      </c>
      <c r="J10" s="217">
        <v>1188</v>
      </c>
    </row>
    <row r="11" spans="1:10">
      <c r="A11" s="697"/>
      <c r="B11" s="112" t="s">
        <v>66</v>
      </c>
      <c r="C11" s="166"/>
      <c r="D11" s="190">
        <v>7280</v>
      </c>
      <c r="E11" s="190">
        <v>2731</v>
      </c>
      <c r="F11" s="190">
        <v>775.99999999999989</v>
      </c>
      <c r="G11" s="190">
        <v>39057</v>
      </c>
      <c r="H11" s="190">
        <v>7046</v>
      </c>
      <c r="I11" s="190">
        <v>718.00000000000011</v>
      </c>
      <c r="J11" s="217">
        <v>1154</v>
      </c>
    </row>
    <row r="12" spans="1:10">
      <c r="A12" s="692"/>
      <c r="B12" s="112" t="s">
        <v>67</v>
      </c>
      <c r="C12" s="166"/>
      <c r="D12" s="190">
        <v>11486</v>
      </c>
      <c r="E12" s="190">
        <v>2316</v>
      </c>
      <c r="F12" s="190">
        <v>886.99999999999989</v>
      </c>
      <c r="G12" s="190">
        <v>28046</v>
      </c>
      <c r="H12" s="190">
        <v>5600.0000000000009</v>
      </c>
      <c r="I12" s="190">
        <v>644</v>
      </c>
      <c r="J12" s="217">
        <v>1165</v>
      </c>
    </row>
    <row r="13" spans="1:10">
      <c r="A13" s="692"/>
      <c r="B13" s="156" t="s">
        <v>68</v>
      </c>
      <c r="C13" s="184"/>
      <c r="D13" s="190">
        <v>17009.999999999996</v>
      </c>
      <c r="E13" s="190">
        <v>2640</v>
      </c>
      <c r="F13" s="190">
        <v>1273.0000000000002</v>
      </c>
      <c r="G13" s="190">
        <v>38951</v>
      </c>
      <c r="H13" s="190">
        <v>2938</v>
      </c>
      <c r="I13" s="190">
        <v>648</v>
      </c>
      <c r="J13" s="217">
        <v>978</v>
      </c>
    </row>
    <row r="14" spans="1:10">
      <c r="A14" s="692"/>
      <c r="B14" s="112" t="s">
        <v>69</v>
      </c>
      <c r="C14" s="166"/>
      <c r="D14" s="190">
        <v>16618.000000000004</v>
      </c>
      <c r="E14" s="190">
        <v>1386.0000000000002</v>
      </c>
      <c r="F14" s="190">
        <v>1317.0000000000002</v>
      </c>
      <c r="G14" s="190">
        <v>30580.000000000004</v>
      </c>
      <c r="H14" s="190">
        <v>1571</v>
      </c>
      <c r="I14" s="190">
        <v>375</v>
      </c>
      <c r="J14" s="217">
        <v>651</v>
      </c>
    </row>
    <row r="15" spans="1:10">
      <c r="A15" s="692"/>
      <c r="B15" s="112" t="s">
        <v>70</v>
      </c>
      <c r="C15" s="166"/>
      <c r="D15" s="190">
        <v>2180</v>
      </c>
      <c r="E15" s="190">
        <v>1783</v>
      </c>
      <c r="F15" s="190">
        <v>419</v>
      </c>
      <c r="G15" s="190">
        <v>26968.999999999996</v>
      </c>
      <c r="H15" s="190">
        <v>754.99999999999989</v>
      </c>
      <c r="I15" s="190">
        <v>611</v>
      </c>
      <c r="J15" s="217">
        <v>751</v>
      </c>
    </row>
    <row r="16" spans="1:10">
      <c r="A16" s="692"/>
      <c r="B16" s="156" t="s">
        <v>71</v>
      </c>
      <c r="C16" s="184"/>
      <c r="D16" s="190">
        <v>9155</v>
      </c>
      <c r="E16" s="190">
        <v>3165</v>
      </c>
      <c r="F16" s="190">
        <v>1742.9999999999998</v>
      </c>
      <c r="G16" s="190">
        <v>34251.000000000007</v>
      </c>
      <c r="H16" s="190">
        <v>6844</v>
      </c>
      <c r="I16" s="190">
        <v>250</v>
      </c>
      <c r="J16" s="217">
        <v>137</v>
      </c>
    </row>
    <row r="17" spans="1:10">
      <c r="A17" s="692"/>
      <c r="B17" s="156" t="s">
        <v>72</v>
      </c>
      <c r="C17" s="184"/>
      <c r="D17" s="190">
        <v>7898</v>
      </c>
      <c r="E17" s="190">
        <v>3153</v>
      </c>
      <c r="F17" s="190">
        <v>1097</v>
      </c>
      <c r="G17" s="190">
        <v>28271</v>
      </c>
      <c r="H17" s="190">
        <v>3598.9999999999995</v>
      </c>
      <c r="I17" s="190">
        <v>487</v>
      </c>
      <c r="J17" s="217">
        <v>2655.0000000000005</v>
      </c>
    </row>
    <row r="18" spans="1:10">
      <c r="A18" s="692"/>
      <c r="B18" s="156" t="s">
        <v>73</v>
      </c>
      <c r="C18" s="184"/>
      <c r="D18" s="190">
        <v>9908.9999999999982</v>
      </c>
      <c r="E18" s="190">
        <v>2775</v>
      </c>
      <c r="F18" s="190">
        <v>1696.0000000000002</v>
      </c>
      <c r="G18" s="190">
        <v>36449</v>
      </c>
      <c r="H18" s="190">
        <v>2327</v>
      </c>
      <c r="I18" s="190">
        <v>979</v>
      </c>
      <c r="J18" s="217">
        <v>1311</v>
      </c>
    </row>
    <row r="19" spans="1:10">
      <c r="A19" s="698"/>
      <c r="B19" s="144" t="s">
        <v>74</v>
      </c>
      <c r="C19" s="185"/>
      <c r="D19" s="218">
        <v>8130.0000000000009</v>
      </c>
      <c r="E19" s="218">
        <v>3328.9999999999995</v>
      </c>
      <c r="F19" s="218">
        <v>1828</v>
      </c>
      <c r="G19" s="218">
        <v>23009.999999999996</v>
      </c>
      <c r="H19" s="218">
        <v>337.99999999999994</v>
      </c>
      <c r="I19" s="218">
        <v>507</v>
      </c>
      <c r="J19" s="592">
        <v>580</v>
      </c>
    </row>
    <row r="20" spans="1:10">
      <c r="A20" s="699">
        <v>2022</v>
      </c>
      <c r="B20" s="108" t="s">
        <v>63</v>
      </c>
      <c r="C20" s="165"/>
      <c r="D20" s="190">
        <v>8232</v>
      </c>
      <c r="E20" s="190">
        <v>2081.0000000000005</v>
      </c>
      <c r="F20" s="190">
        <v>483.00000000000006</v>
      </c>
      <c r="G20" s="190">
        <v>26062</v>
      </c>
      <c r="H20" s="190">
        <v>3508</v>
      </c>
      <c r="I20" s="190">
        <v>1351</v>
      </c>
      <c r="J20" s="217">
        <v>1903</v>
      </c>
    </row>
    <row r="21" spans="1:10">
      <c r="A21" s="692"/>
      <c r="B21" s="112" t="s">
        <v>64</v>
      </c>
      <c r="C21" s="166"/>
      <c r="D21" s="190">
        <v>5101</v>
      </c>
      <c r="E21" s="190">
        <v>2262</v>
      </c>
      <c r="F21" s="190">
        <v>1008.9999999999999</v>
      </c>
      <c r="G21" s="190">
        <v>16290</v>
      </c>
      <c r="H21" s="190">
        <v>4748</v>
      </c>
      <c r="I21" s="190">
        <v>1170.9999999999998</v>
      </c>
      <c r="J21" s="217">
        <v>558</v>
      </c>
    </row>
    <row r="22" spans="1:10">
      <c r="A22" s="692"/>
      <c r="B22" s="156" t="s">
        <v>65</v>
      </c>
      <c r="C22" s="184"/>
      <c r="D22" s="190">
        <v>10672.999999999998</v>
      </c>
      <c r="E22" s="190">
        <v>1170</v>
      </c>
      <c r="F22" s="190">
        <v>445</v>
      </c>
      <c r="G22" s="190">
        <v>23257</v>
      </c>
      <c r="H22" s="190">
        <v>6595</v>
      </c>
      <c r="I22" s="190">
        <v>862</v>
      </c>
      <c r="J22" s="217">
        <v>637</v>
      </c>
    </row>
    <row r="23" spans="1:10">
      <c r="A23" s="697"/>
      <c r="B23" s="112" t="s">
        <v>66</v>
      </c>
      <c r="C23" s="166"/>
      <c r="D23" s="190">
        <v>11585</v>
      </c>
      <c r="E23" s="190">
        <v>1990.9999999999998</v>
      </c>
      <c r="F23" s="190">
        <v>3117</v>
      </c>
      <c r="G23" s="190">
        <v>34067</v>
      </c>
      <c r="H23" s="190">
        <v>2910</v>
      </c>
      <c r="I23" s="190">
        <v>930.99999999999989</v>
      </c>
      <c r="J23" s="217">
        <v>1530</v>
      </c>
    </row>
    <row r="24" spans="1:10">
      <c r="A24" s="692"/>
      <c r="B24" s="112" t="s">
        <v>67</v>
      </c>
      <c r="C24" s="166"/>
      <c r="D24" s="190">
        <v>7914</v>
      </c>
      <c r="E24" s="190">
        <v>2963.9999999999995</v>
      </c>
      <c r="F24" s="190">
        <v>1122</v>
      </c>
      <c r="G24" s="190">
        <v>34482</v>
      </c>
      <c r="H24" s="190">
        <v>6584</v>
      </c>
      <c r="I24" s="190">
        <v>543</v>
      </c>
      <c r="J24" s="217">
        <v>973</v>
      </c>
    </row>
    <row r="25" spans="1:10">
      <c r="A25" s="692"/>
      <c r="B25" s="156" t="s">
        <v>68</v>
      </c>
      <c r="C25" s="184"/>
      <c r="D25" s="190">
        <v>7904</v>
      </c>
      <c r="E25" s="190">
        <v>1110.9999999999998</v>
      </c>
      <c r="F25" s="190">
        <v>1439</v>
      </c>
      <c r="G25" s="190">
        <v>36559</v>
      </c>
      <c r="H25" s="190">
        <v>1850</v>
      </c>
      <c r="I25" s="190">
        <v>584</v>
      </c>
      <c r="J25" s="217">
        <v>1379</v>
      </c>
    </row>
    <row r="26" spans="1:10">
      <c r="A26" s="692"/>
      <c r="B26" s="112" t="s">
        <v>69</v>
      </c>
      <c r="C26" s="166"/>
      <c r="D26" s="190">
        <v>7208</v>
      </c>
      <c r="E26" s="190">
        <v>1280</v>
      </c>
      <c r="F26" s="190">
        <v>991</v>
      </c>
      <c r="G26" s="190">
        <v>24809</v>
      </c>
      <c r="H26" s="190">
        <v>4021</v>
      </c>
      <c r="I26" s="190">
        <v>479</v>
      </c>
      <c r="J26" s="217">
        <v>423</v>
      </c>
    </row>
    <row r="27" spans="1:10">
      <c r="A27" s="692"/>
      <c r="B27" s="112" t="s">
        <v>70</v>
      </c>
      <c r="C27" s="166"/>
      <c r="D27" s="190">
        <v>9770</v>
      </c>
      <c r="E27" s="190">
        <v>1574</v>
      </c>
      <c r="F27" s="190">
        <v>977</v>
      </c>
      <c r="G27" s="190">
        <v>17168</v>
      </c>
      <c r="H27" s="190">
        <v>1022</v>
      </c>
      <c r="I27" s="190">
        <v>794.99999999999989</v>
      </c>
      <c r="J27" s="217">
        <v>433</v>
      </c>
    </row>
    <row r="28" spans="1:10">
      <c r="A28" s="692"/>
      <c r="B28" s="156" t="s">
        <v>71</v>
      </c>
      <c r="C28" s="184"/>
      <c r="D28" s="190">
        <v>5592</v>
      </c>
      <c r="E28" s="190">
        <v>1818</v>
      </c>
      <c r="F28" s="190">
        <v>907.99999999999989</v>
      </c>
      <c r="G28" s="190">
        <v>24945.999999999996</v>
      </c>
      <c r="H28" s="190">
        <v>1694</v>
      </c>
      <c r="I28" s="190">
        <v>555.99999999999989</v>
      </c>
      <c r="J28" s="217">
        <v>1075</v>
      </c>
    </row>
    <row r="29" spans="1:10">
      <c r="A29" s="692"/>
      <c r="B29" s="156" t="s">
        <v>72</v>
      </c>
      <c r="C29" s="184"/>
      <c r="D29" s="190">
        <v>9709</v>
      </c>
      <c r="E29" s="190">
        <v>1437</v>
      </c>
      <c r="F29" s="190">
        <v>963.00000000000011</v>
      </c>
      <c r="G29" s="190">
        <v>29160</v>
      </c>
      <c r="H29" s="190">
        <v>6489.9999999999991</v>
      </c>
      <c r="I29" s="190">
        <v>523</v>
      </c>
      <c r="J29" s="217">
        <v>1109.9999999999998</v>
      </c>
    </row>
    <row r="30" spans="1:10">
      <c r="A30" s="692"/>
      <c r="B30" s="156" t="s">
        <v>73</v>
      </c>
      <c r="C30" s="184"/>
      <c r="D30" s="401">
        <v>12133</v>
      </c>
      <c r="E30" s="401">
        <v>2626.0000000000005</v>
      </c>
      <c r="F30" s="401">
        <v>693.00000000000011</v>
      </c>
      <c r="G30" s="401">
        <v>11820</v>
      </c>
      <c r="H30" s="401">
        <v>8578</v>
      </c>
      <c r="I30" s="401">
        <v>319</v>
      </c>
      <c r="J30" s="217">
        <v>965.00000000000011</v>
      </c>
    </row>
    <row r="31" spans="1:10">
      <c r="A31" s="698"/>
      <c r="B31" s="144" t="s">
        <v>74</v>
      </c>
      <c r="C31" s="185"/>
      <c r="D31" s="287">
        <v>4452</v>
      </c>
      <c r="E31" s="287">
        <v>1272</v>
      </c>
      <c r="F31" s="287">
        <v>1608</v>
      </c>
      <c r="G31" s="218">
        <v>12169</v>
      </c>
      <c r="H31" s="218">
        <v>13</v>
      </c>
      <c r="I31" s="218">
        <v>54</v>
      </c>
      <c r="J31" s="592">
        <v>633</v>
      </c>
    </row>
    <row r="32" spans="1:10">
      <c r="A32" s="699">
        <v>2023</v>
      </c>
      <c r="B32" s="108" t="s">
        <v>63</v>
      </c>
      <c r="C32" s="165"/>
      <c r="D32" s="190">
        <v>2154</v>
      </c>
      <c r="E32" s="190">
        <v>983</v>
      </c>
      <c r="F32" s="190">
        <v>1410</v>
      </c>
      <c r="G32" s="190">
        <v>16584</v>
      </c>
      <c r="H32" s="190">
        <v>360</v>
      </c>
      <c r="I32" s="190">
        <v>425</v>
      </c>
      <c r="J32" s="217">
        <v>587</v>
      </c>
    </row>
    <row r="33" spans="1:10">
      <c r="A33" s="692"/>
      <c r="B33" s="112" t="s">
        <v>64</v>
      </c>
      <c r="C33" s="166"/>
      <c r="D33" s="190" t="s">
        <v>52</v>
      </c>
      <c r="E33" s="190" t="s">
        <v>52</v>
      </c>
      <c r="F33" s="190" t="s">
        <v>52</v>
      </c>
      <c r="G33" s="190" t="s">
        <v>52</v>
      </c>
      <c r="H33" s="190" t="s">
        <v>52</v>
      </c>
      <c r="I33" s="190" t="s">
        <v>52</v>
      </c>
      <c r="J33" s="217" t="s">
        <v>52</v>
      </c>
    </row>
    <row r="34" spans="1:10">
      <c r="A34" s="692"/>
      <c r="B34" s="156" t="s">
        <v>65</v>
      </c>
      <c r="C34" s="184"/>
      <c r="D34" s="190" t="s">
        <v>52</v>
      </c>
      <c r="E34" s="190" t="s">
        <v>52</v>
      </c>
      <c r="F34" s="190" t="s">
        <v>52</v>
      </c>
      <c r="G34" s="190" t="s">
        <v>52</v>
      </c>
      <c r="H34" s="190" t="s">
        <v>52</v>
      </c>
      <c r="I34" s="190" t="s">
        <v>52</v>
      </c>
      <c r="J34" s="217" t="s">
        <v>52</v>
      </c>
    </row>
    <row r="35" spans="1:10">
      <c r="A35" s="697"/>
      <c r="B35" s="112" t="s">
        <v>66</v>
      </c>
      <c r="C35" s="166"/>
      <c r="D35" s="190" t="s">
        <v>52</v>
      </c>
      <c r="E35" s="190" t="s">
        <v>52</v>
      </c>
      <c r="F35" s="190" t="s">
        <v>52</v>
      </c>
      <c r="G35" s="190" t="s">
        <v>52</v>
      </c>
      <c r="H35" s="190" t="s">
        <v>52</v>
      </c>
      <c r="I35" s="190" t="s">
        <v>52</v>
      </c>
      <c r="J35" s="217" t="s">
        <v>52</v>
      </c>
    </row>
    <row r="36" spans="1:10">
      <c r="A36" s="692"/>
      <c r="B36" s="112" t="s">
        <v>67</v>
      </c>
      <c r="C36" s="166"/>
      <c r="D36" s="190" t="s">
        <v>52</v>
      </c>
      <c r="E36" s="190" t="s">
        <v>52</v>
      </c>
      <c r="F36" s="190" t="s">
        <v>52</v>
      </c>
      <c r="G36" s="190" t="s">
        <v>52</v>
      </c>
      <c r="H36" s="190" t="s">
        <v>52</v>
      </c>
      <c r="I36" s="190" t="s">
        <v>52</v>
      </c>
      <c r="J36" s="217" t="s">
        <v>52</v>
      </c>
    </row>
    <row r="37" spans="1:10">
      <c r="A37" s="692"/>
      <c r="B37" s="156" t="s">
        <v>68</v>
      </c>
      <c r="C37" s="184"/>
      <c r="D37" s="190" t="s">
        <v>52</v>
      </c>
      <c r="E37" s="190" t="s">
        <v>52</v>
      </c>
      <c r="F37" s="190" t="s">
        <v>52</v>
      </c>
      <c r="G37" s="190" t="s">
        <v>52</v>
      </c>
      <c r="H37" s="190" t="s">
        <v>52</v>
      </c>
      <c r="I37" s="190" t="s">
        <v>52</v>
      </c>
      <c r="J37" s="217" t="s">
        <v>52</v>
      </c>
    </row>
    <row r="38" spans="1:10">
      <c r="A38" s="692"/>
      <c r="B38" s="112" t="s">
        <v>69</v>
      </c>
      <c r="C38" s="166"/>
      <c r="D38" s="190" t="s">
        <v>52</v>
      </c>
      <c r="E38" s="190" t="s">
        <v>52</v>
      </c>
      <c r="F38" s="190" t="s">
        <v>52</v>
      </c>
      <c r="G38" s="190" t="s">
        <v>52</v>
      </c>
      <c r="H38" s="190" t="s">
        <v>52</v>
      </c>
      <c r="I38" s="190" t="s">
        <v>52</v>
      </c>
      <c r="J38" s="217" t="s">
        <v>52</v>
      </c>
    </row>
    <row r="39" spans="1:10">
      <c r="A39" s="692"/>
      <c r="B39" s="112" t="s">
        <v>70</v>
      </c>
      <c r="C39" s="166"/>
      <c r="D39" s="190" t="s">
        <v>52</v>
      </c>
      <c r="E39" s="190" t="s">
        <v>52</v>
      </c>
      <c r="F39" s="190" t="s">
        <v>52</v>
      </c>
      <c r="G39" s="190" t="s">
        <v>52</v>
      </c>
      <c r="H39" s="190" t="s">
        <v>52</v>
      </c>
      <c r="I39" s="190" t="s">
        <v>52</v>
      </c>
      <c r="J39" s="217" t="s">
        <v>52</v>
      </c>
    </row>
    <row r="40" spans="1:10">
      <c r="A40" s="692"/>
      <c r="B40" s="156" t="s">
        <v>71</v>
      </c>
      <c r="C40" s="184"/>
      <c r="D40" s="190" t="s">
        <v>52</v>
      </c>
      <c r="E40" s="190" t="s">
        <v>52</v>
      </c>
      <c r="F40" s="190" t="s">
        <v>52</v>
      </c>
      <c r="G40" s="190" t="s">
        <v>52</v>
      </c>
      <c r="H40" s="190" t="s">
        <v>52</v>
      </c>
      <c r="I40" s="190" t="s">
        <v>52</v>
      </c>
      <c r="J40" s="217" t="s">
        <v>52</v>
      </c>
    </row>
    <row r="41" spans="1:10">
      <c r="A41" s="692"/>
      <c r="B41" s="156" t="s">
        <v>72</v>
      </c>
      <c r="C41" s="184"/>
      <c r="D41" s="190" t="s">
        <v>52</v>
      </c>
      <c r="E41" s="190" t="s">
        <v>52</v>
      </c>
      <c r="F41" s="190" t="s">
        <v>52</v>
      </c>
      <c r="G41" s="190" t="s">
        <v>52</v>
      </c>
      <c r="H41" s="190" t="s">
        <v>52</v>
      </c>
      <c r="I41" s="190" t="s">
        <v>52</v>
      </c>
      <c r="J41" s="217" t="s">
        <v>52</v>
      </c>
    </row>
    <row r="42" spans="1:10">
      <c r="A42" s="692"/>
      <c r="B42" s="156" t="s">
        <v>73</v>
      </c>
      <c r="C42" s="184"/>
      <c r="D42" s="401" t="s">
        <v>52</v>
      </c>
      <c r="E42" s="401" t="s">
        <v>52</v>
      </c>
      <c r="F42" s="401" t="s">
        <v>52</v>
      </c>
      <c r="G42" s="401" t="s">
        <v>52</v>
      </c>
      <c r="H42" s="401" t="s">
        <v>52</v>
      </c>
      <c r="I42" s="401" t="s">
        <v>52</v>
      </c>
      <c r="J42" s="402" t="s">
        <v>52</v>
      </c>
    </row>
    <row r="43" spans="1:10" ht="12" thickBot="1">
      <c r="A43" s="700"/>
      <c r="B43" s="158" t="s">
        <v>74</v>
      </c>
      <c r="C43" s="186"/>
      <c r="D43" s="321" t="s">
        <v>52</v>
      </c>
      <c r="E43" s="215" t="s">
        <v>52</v>
      </c>
      <c r="F43" s="321" t="s">
        <v>52</v>
      </c>
      <c r="G43" s="321" t="s">
        <v>52</v>
      </c>
      <c r="H43" s="321" t="s">
        <v>52</v>
      </c>
      <c r="I43" s="321" t="s">
        <v>52</v>
      </c>
      <c r="J43" s="322" t="s">
        <v>52</v>
      </c>
    </row>
    <row r="44" spans="1:10">
      <c r="A44" s="735" t="str">
        <f>Titles!$A$12</f>
        <v>1 Data for 2021 and 2022 based on 2016 Census Definitions and data for 2023 based on 2021 Census Definitions.</v>
      </c>
      <c r="B44" s="736"/>
      <c r="C44" s="737"/>
      <c r="D44" s="327"/>
      <c r="E44" s="54"/>
      <c r="F44" s="327"/>
      <c r="G44" s="327"/>
      <c r="H44" s="368"/>
      <c r="I44" s="77"/>
    </row>
    <row r="45" spans="1:10" s="315" customFormat="1" ht="10.9" customHeight="1">
      <c r="A45" s="635" t="s">
        <v>117</v>
      </c>
      <c r="B45" s="316"/>
      <c r="C45" s="316"/>
      <c r="D45" s="316"/>
      <c r="E45" s="361"/>
      <c r="F45" s="314"/>
      <c r="G45" s="314"/>
      <c r="H45" s="314"/>
    </row>
    <row r="46" spans="1:10" s="315" customFormat="1" ht="10.9" customHeight="1">
      <c r="A46" s="654" t="str">
        <f>Titles!$A$10</f>
        <v>Source: CMHC Starts and Completion Survey, Market Absorption Survey</v>
      </c>
      <c r="B46" s="316"/>
      <c r="C46" s="316"/>
      <c r="D46" s="316"/>
      <c r="E46" s="329"/>
      <c r="F46" s="316"/>
      <c r="G46" s="316"/>
      <c r="H46" s="316"/>
    </row>
    <row r="47" spans="1:10" ht="12" customHeight="1">
      <c r="A47" s="656"/>
      <c r="B47" s="90"/>
      <c r="C47" s="90"/>
      <c r="D47" s="169"/>
      <c r="E47" s="329"/>
      <c r="F47" s="169"/>
      <c r="G47" s="194"/>
      <c r="H47" s="90"/>
      <c r="I47" s="13"/>
    </row>
    <row r="48" spans="1:10" ht="9.75" customHeight="1">
      <c r="A48" s="656"/>
      <c r="B48" s="90"/>
      <c r="C48" s="90"/>
      <c r="D48" s="169"/>
      <c r="E48" s="169"/>
      <c r="F48" s="169"/>
      <c r="G48" s="194"/>
      <c r="H48" s="90"/>
      <c r="I48" s="13"/>
    </row>
    <row r="60" spans="1:6">
      <c r="A60" s="653"/>
      <c r="B60" s="82"/>
      <c r="C60" s="367"/>
      <c r="D60" s="368"/>
      <c r="E60" s="368"/>
      <c r="F60" s="54"/>
    </row>
    <row r="61" spans="1:6" ht="15.5">
      <c r="A61" s="653"/>
      <c r="B61" s="170"/>
      <c r="C61" s="170"/>
      <c r="D61" s="170"/>
      <c r="E61" s="170"/>
      <c r="F61" s="54"/>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61"/>
  <sheetViews>
    <sheetView zoomScaleNormal="100" workbookViewId="0">
      <pane xSplit="3" ySplit="5" topLeftCell="D6" activePane="bottomRight" state="frozen"/>
      <selection pane="topRight"/>
      <selection pane="bottomLeft"/>
      <selection pane="bottomRight"/>
    </sheetView>
  </sheetViews>
  <sheetFormatPr defaultColWidth="11.53515625" defaultRowHeight="11.5"/>
  <cols>
    <col min="1" max="1" width="8.765625" style="623" customWidth="1"/>
    <col min="2" max="2" width="9.23046875" style="12" customWidth="1"/>
    <col min="3" max="3" width="8.765625" style="12" customWidth="1"/>
    <col min="4" max="9" width="9.765625" style="12" customWidth="1"/>
    <col min="10" max="16384" width="11.53515625" style="12"/>
  </cols>
  <sheetData>
    <row r="1" spans="1:10" s="177" customFormat="1" ht="16" customHeight="1">
      <c r="A1" s="644" t="s">
        <v>130</v>
      </c>
      <c r="B1" s="444"/>
      <c r="C1" s="444"/>
      <c r="D1" s="444"/>
      <c r="E1" s="444"/>
      <c r="F1" s="444"/>
      <c r="G1" s="444"/>
      <c r="H1" s="444"/>
      <c r="I1" s="445"/>
      <c r="J1" s="176"/>
    </row>
    <row r="2" spans="1:10" s="177" customFormat="1" ht="16" customHeight="1">
      <c r="A2" s="645" t="s">
        <v>146</v>
      </c>
      <c r="B2" s="447"/>
      <c r="C2" s="447"/>
      <c r="D2" s="447"/>
      <c r="E2" s="447"/>
      <c r="F2" s="447"/>
      <c r="G2" s="447"/>
      <c r="H2" s="447"/>
      <c r="I2" s="448"/>
      <c r="J2" s="176"/>
    </row>
    <row r="3" spans="1:10" s="177" customFormat="1" ht="16" customHeight="1" thickBot="1">
      <c r="A3" s="646"/>
      <c r="B3" s="453"/>
      <c r="C3" s="453"/>
      <c r="D3" s="453"/>
      <c r="E3" s="453"/>
      <c r="F3" s="453"/>
      <c r="G3" s="453"/>
      <c r="H3" s="453"/>
      <c r="I3" s="454"/>
      <c r="J3" s="176"/>
    </row>
    <row r="4" spans="1:10">
      <c r="A4" s="647"/>
      <c r="B4" s="89"/>
      <c r="C4" s="119"/>
      <c r="D4" s="121"/>
      <c r="E4" s="121"/>
      <c r="F4" s="121"/>
      <c r="G4" s="121"/>
      <c r="H4" s="121"/>
      <c r="I4" s="102"/>
      <c r="J4" s="77"/>
    </row>
    <row r="5" spans="1:10" ht="23">
      <c r="A5" s="648" t="s">
        <v>75</v>
      </c>
      <c r="B5" s="141"/>
      <c r="C5" s="147"/>
      <c r="D5" s="148" t="s">
        <v>110</v>
      </c>
      <c r="E5" s="148" t="s">
        <v>24</v>
      </c>
      <c r="F5" s="714" t="s">
        <v>223</v>
      </c>
      <c r="G5" s="148" t="s">
        <v>32</v>
      </c>
      <c r="H5" s="148" t="s">
        <v>28</v>
      </c>
      <c r="I5" s="149" t="s">
        <v>40</v>
      </c>
      <c r="J5" s="77"/>
    </row>
    <row r="6" spans="1:10" ht="13.5">
      <c r="A6" s="695" t="s">
        <v>203</v>
      </c>
      <c r="B6" s="178"/>
      <c r="C6" s="183"/>
      <c r="D6" s="379">
        <v>10221</v>
      </c>
      <c r="E6" s="379">
        <v>1371</v>
      </c>
      <c r="F6" s="379">
        <v>524</v>
      </c>
      <c r="G6" s="379">
        <v>624</v>
      </c>
      <c r="H6" s="379">
        <v>3863</v>
      </c>
      <c r="I6" s="380">
        <v>41898</v>
      </c>
      <c r="J6" s="77"/>
    </row>
    <row r="7" spans="1:10" ht="13.5">
      <c r="A7" s="696" t="s">
        <v>210</v>
      </c>
      <c r="B7" s="144"/>
      <c r="C7" s="116"/>
      <c r="D7" s="379">
        <v>11032</v>
      </c>
      <c r="E7" s="379">
        <v>653</v>
      </c>
      <c r="F7" s="379">
        <v>372</v>
      </c>
      <c r="G7" s="379">
        <v>353</v>
      </c>
      <c r="H7" s="379">
        <v>3775</v>
      </c>
      <c r="I7" s="380">
        <v>45109</v>
      </c>
      <c r="J7" s="77"/>
    </row>
    <row r="8" spans="1:10">
      <c r="A8" s="689">
        <v>2021</v>
      </c>
      <c r="B8" s="108" t="s">
        <v>63</v>
      </c>
      <c r="C8" s="165"/>
      <c r="D8" s="190">
        <v>7274.0000000000009</v>
      </c>
      <c r="E8" s="190">
        <v>1535</v>
      </c>
      <c r="F8" s="190">
        <v>359</v>
      </c>
      <c r="G8" s="190">
        <v>511</v>
      </c>
      <c r="H8" s="190">
        <v>2101</v>
      </c>
      <c r="I8" s="217">
        <v>36599.000000000007</v>
      </c>
      <c r="J8" s="77"/>
    </row>
    <row r="9" spans="1:10">
      <c r="A9" s="692"/>
      <c r="B9" s="112" t="s">
        <v>64</v>
      </c>
      <c r="C9" s="166"/>
      <c r="D9" s="190">
        <v>9620.0000000000018</v>
      </c>
      <c r="E9" s="190">
        <v>639.99999999999989</v>
      </c>
      <c r="F9" s="190">
        <v>597</v>
      </c>
      <c r="G9" s="190">
        <v>1953</v>
      </c>
      <c r="H9" s="190">
        <v>4611</v>
      </c>
      <c r="I9" s="217">
        <v>23240.000000000004</v>
      </c>
      <c r="J9" s="77"/>
    </row>
    <row r="10" spans="1:10">
      <c r="A10" s="692"/>
      <c r="B10" s="156" t="s">
        <v>65</v>
      </c>
      <c r="C10" s="184"/>
      <c r="D10" s="190">
        <v>13426</v>
      </c>
      <c r="E10" s="190">
        <v>3191</v>
      </c>
      <c r="F10" s="190">
        <v>542</v>
      </c>
      <c r="G10" s="190">
        <v>298</v>
      </c>
      <c r="H10" s="190">
        <v>5488</v>
      </c>
      <c r="I10" s="217">
        <v>62387</v>
      </c>
      <c r="J10" s="77"/>
    </row>
    <row r="11" spans="1:10">
      <c r="A11" s="697"/>
      <c r="B11" s="112" t="s">
        <v>66</v>
      </c>
      <c r="C11" s="166"/>
      <c r="D11" s="190">
        <v>11725.000000000002</v>
      </c>
      <c r="E11" s="190">
        <v>724</v>
      </c>
      <c r="F11" s="190">
        <v>706</v>
      </c>
      <c r="G11" s="190">
        <v>250</v>
      </c>
      <c r="H11" s="190">
        <v>3019</v>
      </c>
      <c r="I11" s="217">
        <v>33373</v>
      </c>
      <c r="J11" s="77"/>
    </row>
    <row r="12" spans="1:10">
      <c r="A12" s="692"/>
      <c r="B12" s="112" t="s">
        <v>67</v>
      </c>
      <c r="C12" s="166"/>
      <c r="D12" s="190">
        <v>14106</v>
      </c>
      <c r="E12" s="190">
        <v>633</v>
      </c>
      <c r="F12" s="190">
        <v>573</v>
      </c>
      <c r="G12" s="190">
        <v>300</v>
      </c>
      <c r="H12" s="190">
        <v>9440.9999999999982</v>
      </c>
      <c r="I12" s="217">
        <v>31289</v>
      </c>
      <c r="J12" s="77"/>
    </row>
    <row r="13" spans="1:10">
      <c r="A13" s="692"/>
      <c r="B13" s="156" t="s">
        <v>68</v>
      </c>
      <c r="C13" s="184"/>
      <c r="D13" s="190">
        <v>6715</v>
      </c>
      <c r="E13" s="190">
        <v>563</v>
      </c>
      <c r="F13" s="190">
        <v>437</v>
      </c>
      <c r="G13" s="190">
        <v>231</v>
      </c>
      <c r="H13" s="190">
        <v>4787.9999999999991</v>
      </c>
      <c r="I13" s="217">
        <v>36404</v>
      </c>
      <c r="J13" s="77"/>
    </row>
    <row r="14" spans="1:10">
      <c r="A14" s="692"/>
      <c r="B14" s="112" t="s">
        <v>69</v>
      </c>
      <c r="C14" s="166"/>
      <c r="D14" s="190">
        <v>7085</v>
      </c>
      <c r="E14" s="190">
        <v>528</v>
      </c>
      <c r="F14" s="190">
        <v>455.99999999999994</v>
      </c>
      <c r="G14" s="190">
        <v>433</v>
      </c>
      <c r="H14" s="190">
        <v>3324</v>
      </c>
      <c r="I14" s="217">
        <v>46437</v>
      </c>
      <c r="J14" s="77"/>
    </row>
    <row r="15" spans="1:10">
      <c r="A15" s="692"/>
      <c r="B15" s="112" t="s">
        <v>70</v>
      </c>
      <c r="C15" s="166"/>
      <c r="D15" s="190">
        <v>10100.000000000002</v>
      </c>
      <c r="E15" s="190">
        <v>661</v>
      </c>
      <c r="F15" s="190">
        <v>1019.0000000000001</v>
      </c>
      <c r="G15" s="190">
        <v>2267</v>
      </c>
      <c r="H15" s="190">
        <v>3079</v>
      </c>
      <c r="I15" s="217">
        <v>45941</v>
      </c>
      <c r="J15" s="77"/>
    </row>
    <row r="16" spans="1:10">
      <c r="A16" s="692"/>
      <c r="B16" s="156" t="s">
        <v>71</v>
      </c>
      <c r="C16" s="184"/>
      <c r="D16" s="190">
        <v>8850</v>
      </c>
      <c r="E16" s="190">
        <v>279.99999999999994</v>
      </c>
      <c r="F16" s="190">
        <v>366</v>
      </c>
      <c r="G16" s="190">
        <v>226</v>
      </c>
      <c r="H16" s="190">
        <v>3157</v>
      </c>
      <c r="I16" s="217">
        <v>55416.000000000007</v>
      </c>
      <c r="J16" s="77"/>
    </row>
    <row r="17" spans="1:10">
      <c r="A17" s="692"/>
      <c r="B17" s="156" t="s">
        <v>72</v>
      </c>
      <c r="C17" s="184"/>
      <c r="D17" s="190">
        <v>14027.000000000002</v>
      </c>
      <c r="E17" s="190">
        <v>656</v>
      </c>
      <c r="F17" s="190">
        <v>531</v>
      </c>
      <c r="G17" s="190">
        <v>181</v>
      </c>
      <c r="H17" s="190">
        <v>4361</v>
      </c>
      <c r="I17" s="217">
        <v>32070</v>
      </c>
      <c r="J17" s="77"/>
    </row>
    <row r="18" spans="1:10">
      <c r="A18" s="692"/>
      <c r="B18" s="156" t="s">
        <v>73</v>
      </c>
      <c r="C18" s="184"/>
      <c r="D18" s="401">
        <v>16117.999999999998</v>
      </c>
      <c r="E18" s="401">
        <v>6790.9999999999991</v>
      </c>
      <c r="F18" s="401">
        <v>376.00000000000006</v>
      </c>
      <c r="G18" s="401">
        <v>333</v>
      </c>
      <c r="H18" s="401">
        <v>2203.9999999999995</v>
      </c>
      <c r="I18" s="402">
        <v>70628.999999999985</v>
      </c>
      <c r="J18" s="77"/>
    </row>
    <row r="19" spans="1:10">
      <c r="A19" s="698"/>
      <c r="B19" s="144" t="s">
        <v>74</v>
      </c>
      <c r="C19" s="185"/>
      <c r="D19" s="287">
        <v>4832</v>
      </c>
      <c r="E19" s="287">
        <v>547</v>
      </c>
      <c r="F19" s="287">
        <v>429.00000000000006</v>
      </c>
      <c r="G19" s="287">
        <v>528</v>
      </c>
      <c r="H19" s="287">
        <v>924.99999999999989</v>
      </c>
      <c r="I19" s="320">
        <v>29598</v>
      </c>
      <c r="J19" s="77"/>
    </row>
    <row r="20" spans="1:10">
      <c r="A20" s="699">
        <v>2022</v>
      </c>
      <c r="B20" s="108" t="s">
        <v>63</v>
      </c>
      <c r="C20" s="165"/>
      <c r="D20" s="190">
        <v>5874.0000000000009</v>
      </c>
      <c r="E20" s="190">
        <v>1171</v>
      </c>
      <c r="F20" s="190">
        <v>404</v>
      </c>
      <c r="G20" s="190">
        <v>310</v>
      </c>
      <c r="H20" s="190">
        <v>1301.0000000000002</v>
      </c>
      <c r="I20" s="217">
        <v>22144</v>
      </c>
      <c r="J20" s="77"/>
    </row>
    <row r="21" spans="1:10">
      <c r="A21" s="692"/>
      <c r="B21" s="112" t="s">
        <v>64</v>
      </c>
      <c r="C21" s="166"/>
      <c r="D21" s="190">
        <v>6863</v>
      </c>
      <c r="E21" s="190">
        <v>282</v>
      </c>
      <c r="F21" s="190">
        <v>710</v>
      </c>
      <c r="G21" s="190">
        <v>381</v>
      </c>
      <c r="H21" s="190">
        <v>999</v>
      </c>
      <c r="I21" s="217">
        <v>64917</v>
      </c>
      <c r="J21" s="77"/>
    </row>
    <row r="22" spans="1:10">
      <c r="A22" s="692"/>
      <c r="B22" s="156" t="s">
        <v>65</v>
      </c>
      <c r="C22" s="184"/>
      <c r="D22" s="190">
        <v>10104.000000000002</v>
      </c>
      <c r="E22" s="190">
        <v>123</v>
      </c>
      <c r="F22" s="190">
        <v>241</v>
      </c>
      <c r="G22" s="190">
        <v>496</v>
      </c>
      <c r="H22" s="190">
        <v>2134</v>
      </c>
      <c r="I22" s="217">
        <v>38916</v>
      </c>
      <c r="J22" s="77"/>
    </row>
    <row r="23" spans="1:10">
      <c r="A23" s="697"/>
      <c r="B23" s="112" t="s">
        <v>66</v>
      </c>
      <c r="C23" s="166"/>
      <c r="D23" s="190">
        <v>11624</v>
      </c>
      <c r="E23" s="190">
        <v>212.99999999999997</v>
      </c>
      <c r="F23" s="190">
        <v>363</v>
      </c>
      <c r="G23" s="190">
        <v>338</v>
      </c>
      <c r="H23" s="190">
        <v>4893</v>
      </c>
      <c r="I23" s="217">
        <v>24195</v>
      </c>
      <c r="J23" s="77"/>
    </row>
    <row r="24" spans="1:10">
      <c r="A24" s="692"/>
      <c r="B24" s="112" t="s">
        <v>67</v>
      </c>
      <c r="C24" s="166"/>
      <c r="D24" s="190">
        <v>8343</v>
      </c>
      <c r="E24" s="190">
        <v>2332</v>
      </c>
      <c r="F24" s="190">
        <v>579.00000000000011</v>
      </c>
      <c r="G24" s="190">
        <v>198</v>
      </c>
      <c r="H24" s="190">
        <v>4251</v>
      </c>
      <c r="I24" s="217">
        <v>39456</v>
      </c>
      <c r="J24" s="77"/>
    </row>
    <row r="25" spans="1:10">
      <c r="A25" s="692"/>
      <c r="B25" s="156" t="s">
        <v>68</v>
      </c>
      <c r="C25" s="184"/>
      <c r="D25" s="190">
        <v>8774</v>
      </c>
      <c r="E25" s="190">
        <v>596.00000000000011</v>
      </c>
      <c r="F25" s="190">
        <v>420.00000000000006</v>
      </c>
      <c r="G25" s="190">
        <v>402</v>
      </c>
      <c r="H25" s="190">
        <v>3546.0000000000005</v>
      </c>
      <c r="I25" s="217">
        <v>50098</v>
      </c>
      <c r="J25" s="77"/>
    </row>
    <row r="26" spans="1:10">
      <c r="A26" s="692"/>
      <c r="B26" s="112" t="s">
        <v>69</v>
      </c>
      <c r="C26" s="166"/>
      <c r="D26" s="190">
        <v>20875.999999999996</v>
      </c>
      <c r="E26" s="190">
        <v>691.00000000000011</v>
      </c>
      <c r="F26" s="190">
        <v>255</v>
      </c>
      <c r="G26" s="190">
        <v>301</v>
      </c>
      <c r="H26" s="190">
        <v>3942</v>
      </c>
      <c r="I26" s="217">
        <v>39514</v>
      </c>
      <c r="J26" s="77"/>
    </row>
    <row r="27" spans="1:10">
      <c r="A27" s="692"/>
      <c r="B27" s="112" t="s">
        <v>70</v>
      </c>
      <c r="C27" s="166"/>
      <c r="D27" s="190">
        <v>14846</v>
      </c>
      <c r="E27" s="190">
        <v>1434.0000000000002</v>
      </c>
      <c r="F27" s="190">
        <v>443.00000000000006</v>
      </c>
      <c r="G27" s="190">
        <v>390</v>
      </c>
      <c r="H27" s="190">
        <v>4131</v>
      </c>
      <c r="I27" s="217">
        <v>52230.000000000007</v>
      </c>
      <c r="J27" s="77"/>
    </row>
    <row r="28" spans="1:10">
      <c r="A28" s="692"/>
      <c r="B28" s="156" t="s">
        <v>71</v>
      </c>
      <c r="C28" s="184"/>
      <c r="D28" s="190">
        <v>21794</v>
      </c>
      <c r="E28" s="190">
        <v>759</v>
      </c>
      <c r="F28" s="190">
        <v>469</v>
      </c>
      <c r="G28" s="190">
        <v>684</v>
      </c>
      <c r="H28" s="190">
        <v>3567</v>
      </c>
      <c r="I28" s="217">
        <v>65244</v>
      </c>
      <c r="J28" s="77"/>
    </row>
    <row r="29" spans="1:10">
      <c r="A29" s="692"/>
      <c r="B29" s="156" t="s">
        <v>72</v>
      </c>
      <c r="C29" s="184"/>
      <c r="D29" s="190">
        <v>13078</v>
      </c>
      <c r="E29" s="190">
        <v>420.00000000000006</v>
      </c>
      <c r="F29" s="190">
        <v>261</v>
      </c>
      <c r="G29" s="190">
        <v>429</v>
      </c>
      <c r="H29" s="190">
        <v>9876</v>
      </c>
      <c r="I29" s="217">
        <v>34603</v>
      </c>
      <c r="J29" s="77"/>
    </row>
    <row r="30" spans="1:10">
      <c r="A30" s="692"/>
      <c r="B30" s="156" t="s">
        <v>73</v>
      </c>
      <c r="C30" s="184"/>
      <c r="D30" s="190">
        <v>6024</v>
      </c>
      <c r="E30" s="190">
        <v>183</v>
      </c>
      <c r="F30" s="190">
        <v>303</v>
      </c>
      <c r="G30" s="190">
        <v>275</v>
      </c>
      <c r="H30" s="190">
        <v>5461</v>
      </c>
      <c r="I30" s="217">
        <v>41364.000000000007</v>
      </c>
      <c r="J30" s="77"/>
    </row>
    <row r="31" spans="1:10">
      <c r="A31" s="698"/>
      <c r="B31" s="144" t="s">
        <v>74</v>
      </c>
      <c r="C31" s="185"/>
      <c r="D31" s="218">
        <v>4082</v>
      </c>
      <c r="E31" s="218">
        <v>37</v>
      </c>
      <c r="F31" s="218">
        <v>235</v>
      </c>
      <c r="G31" s="218">
        <v>156</v>
      </c>
      <c r="H31" s="218">
        <v>1084</v>
      </c>
      <c r="I31" s="219">
        <v>71290</v>
      </c>
      <c r="J31" s="77"/>
    </row>
    <row r="32" spans="1:10">
      <c r="A32" s="699">
        <v>2023</v>
      </c>
      <c r="B32" s="108" t="s">
        <v>63</v>
      </c>
      <c r="C32" s="165"/>
      <c r="D32" s="190">
        <v>1375</v>
      </c>
      <c r="E32" s="190">
        <v>719.00000000000011</v>
      </c>
      <c r="F32" s="190">
        <v>139</v>
      </c>
      <c r="G32" s="190">
        <v>119</v>
      </c>
      <c r="H32" s="190">
        <v>814</v>
      </c>
      <c r="I32" s="217">
        <v>34301</v>
      </c>
      <c r="J32" s="77"/>
    </row>
    <row r="33" spans="1:10">
      <c r="A33" s="692"/>
      <c r="B33" s="112" t="s">
        <v>64</v>
      </c>
      <c r="C33" s="166"/>
      <c r="D33" s="190" t="s">
        <v>52</v>
      </c>
      <c r="E33" s="190" t="s">
        <v>52</v>
      </c>
      <c r="F33" s="190" t="s">
        <v>52</v>
      </c>
      <c r="G33" s="190" t="s">
        <v>52</v>
      </c>
      <c r="H33" s="190" t="s">
        <v>52</v>
      </c>
      <c r="I33" s="217" t="s">
        <v>52</v>
      </c>
      <c r="J33" s="77"/>
    </row>
    <row r="34" spans="1:10">
      <c r="A34" s="692"/>
      <c r="B34" s="156" t="s">
        <v>65</v>
      </c>
      <c r="C34" s="184"/>
      <c r="D34" s="190" t="s">
        <v>52</v>
      </c>
      <c r="E34" s="190" t="s">
        <v>52</v>
      </c>
      <c r="F34" s="190" t="s">
        <v>52</v>
      </c>
      <c r="G34" s="190" t="s">
        <v>52</v>
      </c>
      <c r="H34" s="190" t="s">
        <v>52</v>
      </c>
      <c r="I34" s="217" t="s">
        <v>52</v>
      </c>
      <c r="J34" s="77"/>
    </row>
    <row r="35" spans="1:10">
      <c r="A35" s="697"/>
      <c r="B35" s="112" t="s">
        <v>66</v>
      </c>
      <c r="C35" s="166"/>
      <c r="D35" s="190" t="s">
        <v>52</v>
      </c>
      <c r="E35" s="190" t="s">
        <v>52</v>
      </c>
      <c r="F35" s="190" t="s">
        <v>52</v>
      </c>
      <c r="G35" s="190" t="s">
        <v>52</v>
      </c>
      <c r="H35" s="190" t="s">
        <v>52</v>
      </c>
      <c r="I35" s="217" t="s">
        <v>52</v>
      </c>
      <c r="J35" s="77"/>
    </row>
    <row r="36" spans="1:10">
      <c r="A36" s="692"/>
      <c r="B36" s="112" t="s">
        <v>67</v>
      </c>
      <c r="C36" s="166"/>
      <c r="D36" s="190" t="s">
        <v>52</v>
      </c>
      <c r="E36" s="190" t="s">
        <v>52</v>
      </c>
      <c r="F36" s="190" t="s">
        <v>52</v>
      </c>
      <c r="G36" s="190" t="s">
        <v>52</v>
      </c>
      <c r="H36" s="190" t="s">
        <v>52</v>
      </c>
      <c r="I36" s="217" t="s">
        <v>52</v>
      </c>
      <c r="J36" s="77"/>
    </row>
    <row r="37" spans="1:10">
      <c r="A37" s="692"/>
      <c r="B37" s="156" t="s">
        <v>68</v>
      </c>
      <c r="C37" s="184"/>
      <c r="D37" s="190" t="s">
        <v>52</v>
      </c>
      <c r="E37" s="190" t="s">
        <v>52</v>
      </c>
      <c r="F37" s="190" t="s">
        <v>52</v>
      </c>
      <c r="G37" s="190" t="s">
        <v>52</v>
      </c>
      <c r="H37" s="190" t="s">
        <v>52</v>
      </c>
      <c r="I37" s="217" t="s">
        <v>52</v>
      </c>
      <c r="J37" s="77"/>
    </row>
    <row r="38" spans="1:10">
      <c r="A38" s="692"/>
      <c r="B38" s="112" t="s">
        <v>69</v>
      </c>
      <c r="C38" s="166"/>
      <c r="D38" s="190" t="s">
        <v>52</v>
      </c>
      <c r="E38" s="190" t="s">
        <v>52</v>
      </c>
      <c r="F38" s="190" t="s">
        <v>52</v>
      </c>
      <c r="G38" s="190" t="s">
        <v>52</v>
      </c>
      <c r="H38" s="190" t="s">
        <v>52</v>
      </c>
      <c r="I38" s="217" t="s">
        <v>52</v>
      </c>
      <c r="J38" s="77"/>
    </row>
    <row r="39" spans="1:10">
      <c r="A39" s="692"/>
      <c r="B39" s="112" t="s">
        <v>70</v>
      </c>
      <c r="C39" s="166"/>
      <c r="D39" s="190" t="s">
        <v>52</v>
      </c>
      <c r="E39" s="190" t="s">
        <v>52</v>
      </c>
      <c r="F39" s="190" t="s">
        <v>52</v>
      </c>
      <c r="G39" s="190" t="s">
        <v>52</v>
      </c>
      <c r="H39" s="190" t="s">
        <v>52</v>
      </c>
      <c r="I39" s="217" t="s">
        <v>52</v>
      </c>
      <c r="J39" s="77"/>
    </row>
    <row r="40" spans="1:10">
      <c r="A40" s="692"/>
      <c r="B40" s="156" t="s">
        <v>71</v>
      </c>
      <c r="C40" s="184"/>
      <c r="D40" s="190" t="s">
        <v>52</v>
      </c>
      <c r="E40" s="190" t="s">
        <v>52</v>
      </c>
      <c r="F40" s="190" t="s">
        <v>52</v>
      </c>
      <c r="G40" s="190" t="s">
        <v>52</v>
      </c>
      <c r="H40" s="190" t="s">
        <v>52</v>
      </c>
      <c r="I40" s="217" t="s">
        <v>52</v>
      </c>
      <c r="J40" s="77"/>
    </row>
    <row r="41" spans="1:10">
      <c r="A41" s="692"/>
      <c r="B41" s="156" t="s">
        <v>72</v>
      </c>
      <c r="C41" s="184"/>
      <c r="D41" s="190" t="s">
        <v>52</v>
      </c>
      <c r="E41" s="190" t="s">
        <v>52</v>
      </c>
      <c r="F41" s="190" t="s">
        <v>52</v>
      </c>
      <c r="G41" s="190" t="s">
        <v>52</v>
      </c>
      <c r="H41" s="190" t="s">
        <v>52</v>
      </c>
      <c r="I41" s="217" t="s">
        <v>52</v>
      </c>
      <c r="J41" s="77"/>
    </row>
    <row r="42" spans="1:10">
      <c r="A42" s="692"/>
      <c r="B42" s="156" t="s">
        <v>73</v>
      </c>
      <c r="C42" s="184"/>
      <c r="D42" s="401" t="s">
        <v>52</v>
      </c>
      <c r="E42" s="401" t="s">
        <v>52</v>
      </c>
      <c r="F42" s="401" t="s">
        <v>52</v>
      </c>
      <c r="G42" s="401" t="s">
        <v>52</v>
      </c>
      <c r="H42" s="401" t="s">
        <v>52</v>
      </c>
      <c r="I42" s="402" t="s">
        <v>52</v>
      </c>
      <c r="J42" s="77"/>
    </row>
    <row r="43" spans="1:10" ht="12" thickBot="1">
      <c r="A43" s="700"/>
      <c r="B43" s="158" t="s">
        <v>74</v>
      </c>
      <c r="C43" s="186"/>
      <c r="D43" s="321" t="s">
        <v>52</v>
      </c>
      <c r="E43" s="321" t="s">
        <v>52</v>
      </c>
      <c r="F43" s="321" t="s">
        <v>52</v>
      </c>
      <c r="G43" s="321" t="s">
        <v>52</v>
      </c>
      <c r="H43" s="321" t="s">
        <v>52</v>
      </c>
      <c r="I43" s="322" t="s">
        <v>52</v>
      </c>
      <c r="J43" s="77"/>
    </row>
    <row r="44" spans="1:10">
      <c r="A44" s="653" t="str">
        <f>Titles!$A$12</f>
        <v>1 Data for 2021 and 2022 based on 2016 Census Definitions and data for 2023 based on 2021 Census Definitions.</v>
      </c>
      <c r="B44" s="84"/>
      <c r="C44" s="367"/>
      <c r="D44" s="367"/>
      <c r="E44" s="367" t="s">
        <v>52</v>
      </c>
      <c r="F44" s="367"/>
      <c r="G44" s="327"/>
      <c r="H44" s="327"/>
      <c r="I44" s="77"/>
    </row>
    <row r="45" spans="1:10" s="315" customFormat="1">
      <c r="A45" s="635" t="s">
        <v>117</v>
      </c>
      <c r="B45" s="316"/>
      <c r="C45" s="316"/>
      <c r="D45" s="367"/>
      <c r="E45" s="367" t="s">
        <v>52</v>
      </c>
      <c r="F45" s="367"/>
      <c r="G45" s="314"/>
      <c r="H45" s="314"/>
    </row>
    <row r="46" spans="1:10" s="315" customFormat="1">
      <c r="A46" s="654" t="str">
        <f>Titles!$A$10</f>
        <v>Source: CMHC Starts and Completion Survey, Market Absorption Survey</v>
      </c>
      <c r="B46" s="316"/>
      <c r="C46" s="316"/>
      <c r="D46" s="316"/>
      <c r="E46" s="190" t="s">
        <v>52</v>
      </c>
      <c r="F46" s="329"/>
      <c r="G46" s="316"/>
      <c r="H46" s="316"/>
    </row>
    <row r="47" spans="1:10" ht="12" customHeight="1">
      <c r="A47" s="656"/>
      <c r="B47" s="90"/>
      <c r="C47" s="90"/>
      <c r="D47" s="169"/>
      <c r="E47" s="169"/>
      <c r="F47" s="169"/>
      <c r="G47" s="169"/>
      <c r="H47" s="194"/>
      <c r="I47" s="90"/>
      <c r="J47" s="13"/>
    </row>
    <row r="48" spans="1:10" ht="9.75" customHeight="1">
      <c r="A48" s="656"/>
      <c r="B48" s="90"/>
      <c r="C48" s="90"/>
      <c r="D48" s="169"/>
      <c r="E48" s="169"/>
      <c r="F48" s="169"/>
      <c r="G48" s="169"/>
      <c r="H48" s="194"/>
      <c r="I48" s="90"/>
      <c r="J48" s="13"/>
    </row>
    <row r="60" spans="1:7">
      <c r="A60" s="653"/>
      <c r="B60" s="82"/>
      <c r="C60" s="367"/>
      <c r="D60" s="368"/>
      <c r="E60" s="368"/>
      <c r="F60" s="368"/>
      <c r="G60" s="54"/>
    </row>
    <row r="61" spans="1:7" ht="15.5">
      <c r="A61" s="653"/>
      <c r="B61" s="170"/>
      <c r="C61" s="170"/>
      <c r="D61" s="170"/>
      <c r="E61" s="170"/>
      <c r="F61" s="170"/>
      <c r="G61" s="54"/>
    </row>
  </sheetData>
  <pageMargins left="0.7" right="0.7" top="0.75" bottom="0.75" header="0.3" footer="0.3"/>
  <pageSetup scale="88"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64"/>
  <sheetViews>
    <sheetView zoomScaleNormal="100" workbookViewId="0">
      <pane xSplit="3" ySplit="5" topLeftCell="D6" activePane="bottomRight" state="frozen"/>
      <selection pane="topRight"/>
      <selection pane="bottomLeft"/>
      <selection pane="bottomRight"/>
    </sheetView>
  </sheetViews>
  <sheetFormatPr defaultColWidth="11.53515625" defaultRowHeight="11.5"/>
  <cols>
    <col min="1" max="1" width="8.765625" style="623" customWidth="1"/>
    <col min="2" max="2" width="9.23046875" style="12" customWidth="1"/>
    <col min="3" max="3" width="8.765625" style="12" customWidth="1"/>
    <col min="4" max="8" width="9.765625" style="12" customWidth="1"/>
    <col min="9" max="16384" width="11.53515625" style="12"/>
  </cols>
  <sheetData>
    <row r="1" spans="1:9" s="177" customFormat="1" ht="16" customHeight="1">
      <c r="A1" s="644" t="s">
        <v>131</v>
      </c>
      <c r="B1" s="444"/>
      <c r="C1" s="444"/>
      <c r="D1" s="444"/>
      <c r="E1" s="444"/>
      <c r="F1" s="444"/>
      <c r="G1" s="444"/>
      <c r="H1" s="445"/>
      <c r="I1" s="176"/>
    </row>
    <row r="2" spans="1:9" s="177" customFormat="1" ht="16" customHeight="1">
      <c r="A2" s="645" t="s">
        <v>146</v>
      </c>
      <c r="B2" s="447"/>
      <c r="C2" s="447"/>
      <c r="D2" s="447"/>
      <c r="E2" s="447"/>
      <c r="F2" s="447"/>
      <c r="G2" s="447"/>
      <c r="H2" s="448"/>
      <c r="I2" s="176"/>
    </row>
    <row r="3" spans="1:9" s="177" customFormat="1" ht="16" customHeight="1" thickBot="1">
      <c r="A3" s="646"/>
      <c r="B3" s="484"/>
      <c r="C3" s="484"/>
      <c r="D3" s="484"/>
      <c r="E3" s="484"/>
      <c r="F3" s="484"/>
      <c r="G3" s="484"/>
      <c r="H3" s="485"/>
      <c r="I3" s="176"/>
    </row>
    <row r="4" spans="1:9" ht="38.25" customHeight="1">
      <c r="A4" s="647" t="s">
        <v>96</v>
      </c>
      <c r="B4" s="89"/>
      <c r="C4" s="119"/>
      <c r="D4" s="494" t="s">
        <v>22</v>
      </c>
      <c r="E4" s="494" t="s">
        <v>111</v>
      </c>
      <c r="F4" s="494" t="s">
        <v>106</v>
      </c>
      <c r="G4" s="494" t="s">
        <v>17</v>
      </c>
      <c r="H4" s="595" t="s">
        <v>20</v>
      </c>
      <c r="I4" s="77"/>
    </row>
    <row r="5" spans="1:9">
      <c r="A5" s="648" t="s">
        <v>96</v>
      </c>
      <c r="B5" s="141"/>
      <c r="C5" s="147"/>
      <c r="D5" s="495"/>
      <c r="E5" s="495"/>
      <c r="F5" s="495"/>
      <c r="G5" s="495"/>
      <c r="H5" s="596"/>
      <c r="I5" s="77"/>
    </row>
    <row r="6" spans="1:9" ht="13.5">
      <c r="A6" s="695" t="s">
        <v>203</v>
      </c>
      <c r="B6" s="178"/>
      <c r="C6" s="183"/>
      <c r="D6" s="379">
        <v>4187</v>
      </c>
      <c r="E6" s="379">
        <v>2635</v>
      </c>
      <c r="F6" s="379">
        <v>5602</v>
      </c>
      <c r="G6" s="379">
        <v>1307</v>
      </c>
      <c r="H6" s="380">
        <v>766</v>
      </c>
      <c r="I6" s="77"/>
    </row>
    <row r="7" spans="1:9" ht="13.5">
      <c r="A7" s="696" t="s">
        <v>214</v>
      </c>
      <c r="B7" s="144"/>
      <c r="C7" s="116"/>
      <c r="D7" s="379">
        <v>3530</v>
      </c>
      <c r="E7" s="379">
        <v>3168</v>
      </c>
      <c r="F7" s="379">
        <v>4847</v>
      </c>
      <c r="G7" s="379">
        <v>1760</v>
      </c>
      <c r="H7" s="380">
        <v>493</v>
      </c>
      <c r="I7" s="77"/>
    </row>
    <row r="8" spans="1:9">
      <c r="A8" s="632">
        <f>Titles!A21</f>
        <v>2021</v>
      </c>
      <c r="B8" s="108" t="s">
        <v>63</v>
      </c>
      <c r="C8" s="165"/>
      <c r="D8" s="190">
        <v>2548</v>
      </c>
      <c r="E8" s="190">
        <v>2456.0000000000005</v>
      </c>
      <c r="F8" s="190">
        <v>10306.000000000002</v>
      </c>
      <c r="G8" s="190">
        <v>2168</v>
      </c>
      <c r="H8" s="217">
        <v>263</v>
      </c>
      <c r="I8" s="77"/>
    </row>
    <row r="9" spans="1:9">
      <c r="A9" s="634"/>
      <c r="B9" s="112" t="s">
        <v>64</v>
      </c>
      <c r="C9" s="166"/>
      <c r="D9" s="190">
        <v>7922</v>
      </c>
      <c r="E9" s="190">
        <v>2067</v>
      </c>
      <c r="F9" s="190">
        <v>1216</v>
      </c>
      <c r="G9" s="190">
        <v>1281</v>
      </c>
      <c r="H9" s="217">
        <v>862</v>
      </c>
      <c r="I9" s="77"/>
    </row>
    <row r="10" spans="1:9">
      <c r="A10" s="634"/>
      <c r="B10" s="156" t="s">
        <v>65</v>
      </c>
      <c r="C10" s="184"/>
      <c r="D10" s="190">
        <v>1577.0000000000002</v>
      </c>
      <c r="E10" s="190">
        <v>3802.0000000000005</v>
      </c>
      <c r="F10" s="190">
        <v>4472</v>
      </c>
      <c r="G10" s="190">
        <v>444</v>
      </c>
      <c r="H10" s="217">
        <v>314</v>
      </c>
      <c r="I10" s="77"/>
    </row>
    <row r="11" spans="1:9">
      <c r="A11" s="650"/>
      <c r="B11" s="112" t="s">
        <v>66</v>
      </c>
      <c r="C11" s="166"/>
      <c r="D11" s="190">
        <v>6588</v>
      </c>
      <c r="E11" s="190">
        <v>2463</v>
      </c>
      <c r="F11" s="190">
        <v>10796</v>
      </c>
      <c r="G11" s="190">
        <v>566</v>
      </c>
      <c r="H11" s="217">
        <v>1652.0000000000002</v>
      </c>
      <c r="I11" s="77"/>
    </row>
    <row r="12" spans="1:9">
      <c r="A12" s="634"/>
      <c r="B12" s="112" t="s">
        <v>67</v>
      </c>
      <c r="C12" s="166"/>
      <c r="D12" s="190">
        <v>3974</v>
      </c>
      <c r="E12" s="190">
        <v>3229</v>
      </c>
      <c r="F12" s="190">
        <v>6321</v>
      </c>
      <c r="G12" s="190">
        <v>1052</v>
      </c>
      <c r="H12" s="217">
        <v>246</v>
      </c>
      <c r="I12" s="77"/>
    </row>
    <row r="13" spans="1:9">
      <c r="A13" s="634"/>
      <c r="B13" s="156" t="s">
        <v>68</v>
      </c>
      <c r="C13" s="184"/>
      <c r="D13" s="190">
        <v>4797.0000000000009</v>
      </c>
      <c r="E13" s="190">
        <v>1747.9999999999998</v>
      </c>
      <c r="F13" s="190">
        <v>3123.9999999999995</v>
      </c>
      <c r="G13" s="190">
        <v>368</v>
      </c>
      <c r="H13" s="217">
        <v>2114</v>
      </c>
      <c r="I13" s="77"/>
    </row>
    <row r="14" spans="1:9">
      <c r="A14" s="634"/>
      <c r="B14" s="112" t="s">
        <v>69</v>
      </c>
      <c r="C14" s="166"/>
      <c r="D14" s="190">
        <v>2909</v>
      </c>
      <c r="E14" s="190">
        <v>2037.9999999999998</v>
      </c>
      <c r="F14" s="190">
        <v>5859</v>
      </c>
      <c r="G14" s="190">
        <v>106</v>
      </c>
      <c r="H14" s="217">
        <v>2089</v>
      </c>
      <c r="I14" s="77"/>
    </row>
    <row r="15" spans="1:9">
      <c r="A15" s="634"/>
      <c r="B15" s="112" t="s">
        <v>70</v>
      </c>
      <c r="C15" s="166"/>
      <c r="D15" s="190">
        <v>8183</v>
      </c>
      <c r="E15" s="190">
        <v>2060</v>
      </c>
      <c r="F15" s="190">
        <v>5523</v>
      </c>
      <c r="G15" s="190">
        <v>2862.9999999999995</v>
      </c>
      <c r="H15" s="217">
        <v>320.99999999999994</v>
      </c>
      <c r="I15" s="77"/>
    </row>
    <row r="16" spans="1:9">
      <c r="A16" s="634"/>
      <c r="B16" s="156" t="s">
        <v>71</v>
      </c>
      <c r="C16" s="184"/>
      <c r="D16" s="190">
        <v>885</v>
      </c>
      <c r="E16" s="190">
        <v>3929.0000000000005</v>
      </c>
      <c r="F16" s="190">
        <v>2748</v>
      </c>
      <c r="G16" s="190">
        <v>124</v>
      </c>
      <c r="H16" s="217">
        <v>226</v>
      </c>
      <c r="I16" s="77"/>
    </row>
    <row r="17" spans="1:9">
      <c r="A17" s="634"/>
      <c r="B17" s="156" t="s">
        <v>72</v>
      </c>
      <c r="C17" s="184"/>
      <c r="D17" s="190">
        <v>1056</v>
      </c>
      <c r="E17" s="190">
        <v>3370.9999999999995</v>
      </c>
      <c r="F17" s="190">
        <v>7287</v>
      </c>
      <c r="G17" s="190">
        <v>194</v>
      </c>
      <c r="H17" s="217">
        <v>196</v>
      </c>
      <c r="I17" s="77"/>
    </row>
    <row r="18" spans="1:9">
      <c r="A18" s="634"/>
      <c r="B18" s="156" t="s">
        <v>73</v>
      </c>
      <c r="C18" s="184"/>
      <c r="D18" s="190">
        <v>6574</v>
      </c>
      <c r="E18" s="190">
        <v>2608</v>
      </c>
      <c r="F18" s="190">
        <v>3242</v>
      </c>
      <c r="G18" s="190">
        <v>4451</v>
      </c>
      <c r="H18" s="217">
        <v>425</v>
      </c>
      <c r="I18" s="77"/>
    </row>
    <row r="19" spans="1:9">
      <c r="A19" s="648"/>
      <c r="B19" s="144" t="s">
        <v>74</v>
      </c>
      <c r="C19" s="185"/>
      <c r="D19" s="218">
        <v>3786.0000000000005</v>
      </c>
      <c r="E19" s="218">
        <v>2041.9999999999998</v>
      </c>
      <c r="F19" s="218">
        <v>6356</v>
      </c>
      <c r="G19" s="218">
        <v>2904</v>
      </c>
      <c r="H19" s="219">
        <v>528</v>
      </c>
      <c r="I19" s="77"/>
    </row>
    <row r="20" spans="1:9">
      <c r="A20" s="651">
        <f>Titles!A22</f>
        <v>2022</v>
      </c>
      <c r="B20" s="108" t="s">
        <v>63</v>
      </c>
      <c r="C20" s="165"/>
      <c r="D20" s="190">
        <v>1691</v>
      </c>
      <c r="E20" s="190">
        <v>2038.0000000000002</v>
      </c>
      <c r="F20" s="190">
        <v>1370</v>
      </c>
      <c r="G20" s="190">
        <v>975</v>
      </c>
      <c r="H20" s="217">
        <v>353</v>
      </c>
      <c r="I20" s="77"/>
    </row>
    <row r="21" spans="1:9">
      <c r="A21" s="634"/>
      <c r="B21" s="112" t="s">
        <v>64</v>
      </c>
      <c r="C21" s="166"/>
      <c r="D21" s="190">
        <v>2596</v>
      </c>
      <c r="E21" s="190">
        <v>1904</v>
      </c>
      <c r="F21" s="190">
        <v>2185</v>
      </c>
      <c r="G21" s="190">
        <v>502</v>
      </c>
      <c r="H21" s="217">
        <v>238</v>
      </c>
      <c r="I21" s="77"/>
    </row>
    <row r="22" spans="1:9">
      <c r="A22" s="634"/>
      <c r="B22" s="156" t="s">
        <v>65</v>
      </c>
      <c r="C22" s="184"/>
      <c r="D22" s="190">
        <v>2678</v>
      </c>
      <c r="E22" s="190">
        <v>1798</v>
      </c>
      <c r="F22" s="190">
        <v>4063.0000000000005</v>
      </c>
      <c r="G22" s="190">
        <v>616.00000000000011</v>
      </c>
      <c r="H22" s="217">
        <v>255</v>
      </c>
      <c r="I22" s="77"/>
    </row>
    <row r="23" spans="1:9">
      <c r="A23" s="650"/>
      <c r="B23" s="112" t="s">
        <v>66</v>
      </c>
      <c r="C23" s="166"/>
      <c r="D23" s="190">
        <v>5798.9999999999991</v>
      </c>
      <c r="E23" s="190">
        <v>5693</v>
      </c>
      <c r="F23" s="190">
        <v>2477.9999999999995</v>
      </c>
      <c r="G23" s="190">
        <v>1277.0000000000002</v>
      </c>
      <c r="H23" s="217">
        <v>199</v>
      </c>
      <c r="I23" s="77"/>
    </row>
    <row r="24" spans="1:9">
      <c r="A24" s="634"/>
      <c r="B24" s="112" t="s">
        <v>67</v>
      </c>
      <c r="C24" s="166"/>
      <c r="D24" s="190">
        <v>1733</v>
      </c>
      <c r="E24" s="190">
        <v>3316.0000000000005</v>
      </c>
      <c r="F24" s="190">
        <v>2434</v>
      </c>
      <c r="G24" s="190">
        <v>3969.9999999999995</v>
      </c>
      <c r="H24" s="217">
        <v>212.99999999999997</v>
      </c>
      <c r="I24" s="77"/>
    </row>
    <row r="25" spans="1:9">
      <c r="A25" s="634"/>
      <c r="B25" s="156" t="s">
        <v>68</v>
      </c>
      <c r="C25" s="184"/>
      <c r="D25" s="190">
        <v>4591</v>
      </c>
      <c r="E25" s="190">
        <v>1516</v>
      </c>
      <c r="F25" s="190">
        <v>6522</v>
      </c>
      <c r="G25" s="190">
        <v>2551</v>
      </c>
      <c r="H25" s="217">
        <v>921</v>
      </c>
      <c r="I25" s="77"/>
    </row>
    <row r="26" spans="1:9">
      <c r="A26" s="634"/>
      <c r="B26" s="112" t="s">
        <v>69</v>
      </c>
      <c r="C26" s="166"/>
      <c r="D26" s="190">
        <v>2310</v>
      </c>
      <c r="E26" s="190">
        <v>1470</v>
      </c>
      <c r="F26" s="190">
        <v>4750</v>
      </c>
      <c r="G26" s="190">
        <v>2160</v>
      </c>
      <c r="H26" s="217">
        <v>339</v>
      </c>
      <c r="I26" s="77"/>
    </row>
    <row r="27" spans="1:9">
      <c r="A27" s="634"/>
      <c r="B27" s="112" t="s">
        <v>70</v>
      </c>
      <c r="C27" s="166"/>
      <c r="D27" s="190">
        <v>1749</v>
      </c>
      <c r="E27" s="190">
        <v>2500</v>
      </c>
      <c r="F27" s="190">
        <v>4854</v>
      </c>
      <c r="G27" s="190">
        <v>2016</v>
      </c>
      <c r="H27" s="217">
        <v>617</v>
      </c>
      <c r="I27" s="77"/>
    </row>
    <row r="28" spans="1:9">
      <c r="A28" s="634"/>
      <c r="B28" s="156" t="s">
        <v>71</v>
      </c>
      <c r="C28" s="184"/>
      <c r="D28" s="190">
        <v>2086.0000000000005</v>
      </c>
      <c r="E28" s="190">
        <v>9673</v>
      </c>
      <c r="F28" s="190">
        <v>3581.0000000000005</v>
      </c>
      <c r="G28" s="190">
        <v>1225</v>
      </c>
      <c r="H28" s="217">
        <v>1562</v>
      </c>
      <c r="I28" s="77"/>
    </row>
    <row r="29" spans="1:9">
      <c r="A29" s="634"/>
      <c r="B29" s="156" t="s">
        <v>72</v>
      </c>
      <c r="C29" s="184"/>
      <c r="D29" s="190">
        <v>4350</v>
      </c>
      <c r="E29" s="190">
        <v>2177</v>
      </c>
      <c r="F29" s="190">
        <v>5554</v>
      </c>
      <c r="G29" s="190">
        <v>1990</v>
      </c>
      <c r="H29" s="217">
        <v>331</v>
      </c>
      <c r="I29" s="77"/>
    </row>
    <row r="30" spans="1:9">
      <c r="A30" s="634"/>
      <c r="B30" s="156" t="s">
        <v>73</v>
      </c>
      <c r="C30" s="184"/>
      <c r="D30" s="190">
        <v>10739.999999999998</v>
      </c>
      <c r="E30" s="190">
        <v>2746</v>
      </c>
      <c r="F30" s="190">
        <v>12213.000000000002</v>
      </c>
      <c r="G30" s="190">
        <v>2090</v>
      </c>
      <c r="H30" s="217">
        <v>583</v>
      </c>
      <c r="I30" s="77"/>
    </row>
    <row r="31" spans="1:9">
      <c r="A31" s="648"/>
      <c r="B31" s="144" t="s">
        <v>74</v>
      </c>
      <c r="C31" s="185"/>
      <c r="D31" s="218">
        <v>1912</v>
      </c>
      <c r="E31" s="218">
        <v>2953</v>
      </c>
      <c r="F31" s="218">
        <v>8054</v>
      </c>
      <c r="G31" s="218">
        <v>1633</v>
      </c>
      <c r="H31" s="219">
        <v>212</v>
      </c>
      <c r="I31" s="77"/>
    </row>
    <row r="32" spans="1:9">
      <c r="A32" s="651">
        <f>Titles!A23</f>
        <v>2023</v>
      </c>
      <c r="B32" s="108" t="s">
        <v>63</v>
      </c>
      <c r="C32" s="165"/>
      <c r="D32" s="190">
        <v>2038.9999999999998</v>
      </c>
      <c r="E32" s="190">
        <v>3796.9999999999995</v>
      </c>
      <c r="F32" s="190">
        <v>4785</v>
      </c>
      <c r="G32" s="190">
        <v>1267</v>
      </c>
      <c r="H32" s="217">
        <v>198</v>
      </c>
      <c r="I32" s="77"/>
    </row>
    <row r="33" spans="1:9">
      <c r="A33" s="634"/>
      <c r="B33" s="112" t="s">
        <v>64</v>
      </c>
      <c r="C33" s="166"/>
      <c r="D33" s="190" t="s">
        <v>52</v>
      </c>
      <c r="E33" s="190" t="s">
        <v>52</v>
      </c>
      <c r="F33" s="190" t="s">
        <v>52</v>
      </c>
      <c r="G33" s="190" t="s">
        <v>52</v>
      </c>
      <c r="H33" s="217" t="s">
        <v>52</v>
      </c>
      <c r="I33" s="77"/>
    </row>
    <row r="34" spans="1:9">
      <c r="A34" s="634"/>
      <c r="B34" s="156" t="s">
        <v>65</v>
      </c>
      <c r="C34" s="184"/>
      <c r="D34" s="190" t="s">
        <v>52</v>
      </c>
      <c r="E34" s="190" t="s">
        <v>52</v>
      </c>
      <c r="F34" s="190" t="s">
        <v>52</v>
      </c>
      <c r="G34" s="190" t="s">
        <v>52</v>
      </c>
      <c r="H34" s="217" t="s">
        <v>52</v>
      </c>
      <c r="I34" s="77"/>
    </row>
    <row r="35" spans="1:9">
      <c r="A35" s="650"/>
      <c r="B35" s="112" t="s">
        <v>66</v>
      </c>
      <c r="C35" s="166"/>
      <c r="D35" s="190" t="s">
        <v>52</v>
      </c>
      <c r="E35" s="190" t="s">
        <v>52</v>
      </c>
      <c r="F35" s="190" t="s">
        <v>52</v>
      </c>
      <c r="G35" s="190" t="s">
        <v>52</v>
      </c>
      <c r="H35" s="217" t="s">
        <v>52</v>
      </c>
      <c r="I35" s="77"/>
    </row>
    <row r="36" spans="1:9">
      <c r="A36" s="634"/>
      <c r="B36" s="112" t="s">
        <v>67</v>
      </c>
      <c r="C36" s="166"/>
      <c r="D36" s="190" t="s">
        <v>52</v>
      </c>
      <c r="E36" s="190" t="s">
        <v>52</v>
      </c>
      <c r="F36" s="190" t="s">
        <v>52</v>
      </c>
      <c r="G36" s="190" t="s">
        <v>52</v>
      </c>
      <c r="H36" s="217" t="s">
        <v>52</v>
      </c>
      <c r="I36" s="77"/>
    </row>
    <row r="37" spans="1:9">
      <c r="A37" s="634"/>
      <c r="B37" s="156" t="s">
        <v>68</v>
      </c>
      <c r="C37" s="184"/>
      <c r="D37" s="190" t="s">
        <v>52</v>
      </c>
      <c r="E37" s="190" t="s">
        <v>52</v>
      </c>
      <c r="F37" s="190" t="s">
        <v>52</v>
      </c>
      <c r="G37" s="190" t="s">
        <v>52</v>
      </c>
      <c r="H37" s="217" t="s">
        <v>52</v>
      </c>
      <c r="I37" s="77"/>
    </row>
    <row r="38" spans="1:9">
      <c r="A38" s="634"/>
      <c r="B38" s="112" t="s">
        <v>69</v>
      </c>
      <c r="C38" s="166"/>
      <c r="D38" s="190" t="s">
        <v>52</v>
      </c>
      <c r="E38" s="190" t="s">
        <v>52</v>
      </c>
      <c r="F38" s="190" t="s">
        <v>52</v>
      </c>
      <c r="G38" s="190" t="s">
        <v>52</v>
      </c>
      <c r="H38" s="217" t="s">
        <v>52</v>
      </c>
      <c r="I38" s="77"/>
    </row>
    <row r="39" spans="1:9">
      <c r="A39" s="634"/>
      <c r="B39" s="112" t="s">
        <v>70</v>
      </c>
      <c r="C39" s="166"/>
      <c r="D39" s="190" t="s">
        <v>52</v>
      </c>
      <c r="E39" s="190" t="s">
        <v>52</v>
      </c>
      <c r="F39" s="190" t="s">
        <v>52</v>
      </c>
      <c r="G39" s="190" t="s">
        <v>52</v>
      </c>
      <c r="H39" s="217" t="s">
        <v>52</v>
      </c>
      <c r="I39" s="77"/>
    </row>
    <row r="40" spans="1:9">
      <c r="A40" s="634"/>
      <c r="B40" s="156" t="s">
        <v>71</v>
      </c>
      <c r="C40" s="184"/>
      <c r="D40" s="190" t="s">
        <v>52</v>
      </c>
      <c r="E40" s="190" t="s">
        <v>52</v>
      </c>
      <c r="F40" s="190" t="s">
        <v>52</v>
      </c>
      <c r="G40" s="190" t="s">
        <v>52</v>
      </c>
      <c r="H40" s="217" t="s">
        <v>52</v>
      </c>
      <c r="I40" s="77"/>
    </row>
    <row r="41" spans="1:9">
      <c r="A41" s="634"/>
      <c r="B41" s="156" t="s">
        <v>72</v>
      </c>
      <c r="C41" s="184"/>
      <c r="D41" s="190" t="s">
        <v>52</v>
      </c>
      <c r="E41" s="190" t="s">
        <v>52</v>
      </c>
      <c r="F41" s="190" t="s">
        <v>52</v>
      </c>
      <c r="G41" s="190" t="s">
        <v>52</v>
      </c>
      <c r="H41" s="217" t="s">
        <v>52</v>
      </c>
      <c r="I41" s="77"/>
    </row>
    <row r="42" spans="1:9">
      <c r="A42" s="634"/>
      <c r="B42" s="156" t="s">
        <v>73</v>
      </c>
      <c r="C42" s="184"/>
      <c r="D42" s="401" t="s">
        <v>52</v>
      </c>
      <c r="E42" s="401" t="s">
        <v>52</v>
      </c>
      <c r="F42" s="401" t="s">
        <v>52</v>
      </c>
      <c r="G42" s="401" t="s">
        <v>52</v>
      </c>
      <c r="H42" s="402" t="s">
        <v>52</v>
      </c>
      <c r="I42" s="77"/>
    </row>
    <row r="43" spans="1:9" ht="12" thickBot="1">
      <c r="A43" s="652"/>
      <c r="B43" s="158" t="s">
        <v>74</v>
      </c>
      <c r="C43" s="186"/>
      <c r="D43" s="321" t="s">
        <v>52</v>
      </c>
      <c r="E43" s="321" t="s">
        <v>52</v>
      </c>
      <c r="F43" s="321" t="s">
        <v>52</v>
      </c>
      <c r="G43" s="321" t="s">
        <v>52</v>
      </c>
      <c r="H43" s="322" t="s">
        <v>52</v>
      </c>
      <c r="I43" s="77"/>
    </row>
    <row r="44" spans="1:9">
      <c r="A44" s="653" t="str">
        <f>Titles!$A$12</f>
        <v>1 Data for 2021 and 2022 based on 2016 Census Definitions and data for 2023 based on 2021 Census Definitions.</v>
      </c>
      <c r="B44" s="84"/>
      <c r="C44" s="367"/>
      <c r="D44" s="327"/>
      <c r="E44" s="54"/>
      <c r="F44" s="327"/>
      <c r="G44" s="327"/>
      <c r="H44" s="368"/>
      <c r="I44" s="77"/>
    </row>
    <row r="45" spans="1:9" s="315" customFormat="1" ht="10.9" customHeight="1">
      <c r="A45" s="635" t="s">
        <v>117</v>
      </c>
      <c r="B45" s="316"/>
      <c r="C45" s="316"/>
      <c r="D45" s="316"/>
      <c r="E45" s="361"/>
      <c r="F45" s="314"/>
      <c r="G45" s="314"/>
      <c r="H45" s="314"/>
    </row>
    <row r="46" spans="1:9" s="315" customFormat="1" ht="10.9" customHeight="1">
      <c r="A46" s="654" t="str">
        <f>Titles!$A$10</f>
        <v>Source: CMHC Starts and Completion Survey, Market Absorption Survey</v>
      </c>
      <c r="B46" s="316"/>
      <c r="C46" s="316"/>
      <c r="D46" s="316"/>
      <c r="E46" s="329"/>
      <c r="F46" s="316"/>
      <c r="G46" s="316"/>
      <c r="H46" s="316"/>
    </row>
    <row r="47" spans="1:9" ht="12" customHeight="1">
      <c r="A47" s="656"/>
      <c r="B47" s="90"/>
      <c r="C47" s="90"/>
      <c r="D47" s="169"/>
      <c r="E47" s="169"/>
      <c r="F47" s="169"/>
      <c r="G47" s="194"/>
      <c r="H47" s="90"/>
      <c r="I47" s="13"/>
    </row>
    <row r="49" spans="1:9" ht="9.75" customHeight="1">
      <c r="A49" s="12"/>
      <c r="I49" s="13"/>
    </row>
    <row r="50" spans="1:9">
      <c r="A50" s="12"/>
    </row>
    <row r="51" spans="1:9">
      <c r="A51" s="12"/>
    </row>
    <row r="52" spans="1:9">
      <c r="A52" s="12"/>
    </row>
    <row r="53" spans="1:9">
      <c r="A53" s="12"/>
    </row>
    <row r="54" spans="1:9">
      <c r="A54" s="12"/>
    </row>
    <row r="55" spans="1:9">
      <c r="A55" s="12"/>
    </row>
    <row r="58" spans="1:9">
      <c r="A58" s="12"/>
    </row>
    <row r="59" spans="1:9">
      <c r="A59" s="12"/>
    </row>
    <row r="60" spans="1:9">
      <c r="A60" s="12"/>
    </row>
    <row r="61" spans="1:9">
      <c r="A61" s="12"/>
    </row>
    <row r="62" spans="1:9">
      <c r="A62" s="12"/>
    </row>
    <row r="63" spans="1:9">
      <c r="A63" s="12"/>
    </row>
    <row r="64" spans="1:9">
      <c r="A64" s="12"/>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62"/>
  <sheetViews>
    <sheetView zoomScaleNormal="100" workbookViewId="0">
      <pane xSplit="3" ySplit="5" topLeftCell="D6" activePane="bottomRight" state="frozen"/>
      <selection pane="topRight"/>
      <selection pane="bottomLeft"/>
      <selection pane="bottomRight"/>
    </sheetView>
  </sheetViews>
  <sheetFormatPr defaultColWidth="11.53515625" defaultRowHeight="11.5"/>
  <cols>
    <col min="1" max="1" width="8.3046875" style="623" customWidth="1"/>
    <col min="2" max="2" width="9.23046875" style="12" customWidth="1"/>
    <col min="3" max="3" width="8.765625" style="12" customWidth="1"/>
    <col min="4" max="6" width="9.765625" style="12" customWidth="1"/>
    <col min="7" max="7" width="10" style="12" customWidth="1"/>
    <col min="8" max="8" width="9.765625" style="12" customWidth="1"/>
    <col min="9" max="16384" width="11.53515625" style="12"/>
  </cols>
  <sheetData>
    <row r="1" spans="1:9" s="177" customFormat="1" ht="16" customHeight="1">
      <c r="A1" s="644" t="s">
        <v>132</v>
      </c>
      <c r="B1" s="444"/>
      <c r="C1" s="444"/>
      <c r="D1" s="444"/>
      <c r="E1" s="444"/>
      <c r="F1" s="444"/>
      <c r="G1" s="444"/>
      <c r="H1" s="445"/>
      <c r="I1" s="176"/>
    </row>
    <row r="2" spans="1:9" s="177" customFormat="1" ht="16" customHeight="1">
      <c r="A2" s="645" t="s">
        <v>146</v>
      </c>
      <c r="B2" s="447"/>
      <c r="C2" s="447"/>
      <c r="D2" s="447"/>
      <c r="E2" s="447"/>
      <c r="F2" s="447"/>
      <c r="G2" s="447"/>
      <c r="H2" s="448"/>
      <c r="I2" s="176"/>
    </row>
    <row r="3" spans="1:9" s="177" customFormat="1" ht="16" customHeight="1" thickBot="1">
      <c r="A3" s="646"/>
      <c r="B3" s="484"/>
      <c r="C3" s="484"/>
      <c r="D3" s="484"/>
      <c r="E3" s="484"/>
      <c r="F3" s="484"/>
      <c r="G3" s="484"/>
      <c r="H3" s="485"/>
      <c r="I3" s="176"/>
    </row>
    <row r="4" spans="1:9" ht="26.25" customHeight="1">
      <c r="A4" s="657" t="s">
        <v>75</v>
      </c>
      <c r="B4" s="89"/>
      <c r="C4" s="119"/>
      <c r="D4" s="407" t="s">
        <v>25</v>
      </c>
      <c r="E4" s="407" t="s">
        <v>44</v>
      </c>
      <c r="F4" s="407" t="s">
        <v>16</v>
      </c>
      <c r="G4" s="494" t="s">
        <v>105</v>
      </c>
      <c r="H4" s="588" t="s">
        <v>39</v>
      </c>
      <c r="I4" s="77"/>
    </row>
    <row r="5" spans="1:9">
      <c r="A5" s="658"/>
      <c r="B5" s="594"/>
      <c r="C5" s="147"/>
      <c r="D5" s="147"/>
      <c r="E5" s="147"/>
      <c r="F5" s="147"/>
      <c r="G5" s="495"/>
      <c r="H5" s="320"/>
      <c r="I5" s="77"/>
    </row>
    <row r="6" spans="1:9" ht="13.5">
      <c r="A6" s="695" t="s">
        <v>203</v>
      </c>
      <c r="B6" s="131"/>
      <c r="C6" s="183"/>
      <c r="D6" s="379">
        <v>5592</v>
      </c>
      <c r="E6" s="589">
        <v>1458</v>
      </c>
      <c r="F6" s="589">
        <v>2225</v>
      </c>
      <c r="G6" s="589">
        <v>434</v>
      </c>
      <c r="H6" s="590">
        <v>193</v>
      </c>
      <c r="I6" s="77"/>
    </row>
    <row r="7" spans="1:9" ht="13.5">
      <c r="A7" s="696" t="s">
        <v>214</v>
      </c>
      <c r="B7" s="144"/>
      <c r="C7" s="116"/>
      <c r="D7" s="379">
        <v>3361</v>
      </c>
      <c r="E7" s="589">
        <v>1515</v>
      </c>
      <c r="F7" s="589">
        <v>3044</v>
      </c>
      <c r="G7" s="589">
        <v>282</v>
      </c>
      <c r="H7" s="590">
        <v>186</v>
      </c>
      <c r="I7" s="77"/>
    </row>
    <row r="8" spans="1:9">
      <c r="A8" s="632">
        <f>Titles!A21</f>
        <v>2021</v>
      </c>
      <c r="B8" s="108" t="s">
        <v>63</v>
      </c>
      <c r="C8" s="165"/>
      <c r="D8" s="190">
        <v>3640</v>
      </c>
      <c r="E8" s="190">
        <v>1848.9999999999998</v>
      </c>
      <c r="F8" s="190">
        <v>3304.0000000000005</v>
      </c>
      <c r="G8" s="190">
        <v>553</v>
      </c>
      <c r="H8" s="217">
        <v>69</v>
      </c>
      <c r="I8" s="77"/>
    </row>
    <row r="9" spans="1:9">
      <c r="A9" s="634"/>
      <c r="B9" s="112" t="s">
        <v>64</v>
      </c>
      <c r="C9" s="166"/>
      <c r="D9" s="190">
        <v>8985</v>
      </c>
      <c r="E9" s="190">
        <v>886.00000000000011</v>
      </c>
      <c r="F9" s="190">
        <v>816.00000000000011</v>
      </c>
      <c r="G9" s="190">
        <v>161</v>
      </c>
      <c r="H9" s="217">
        <v>101</v>
      </c>
      <c r="I9" s="77"/>
    </row>
    <row r="10" spans="1:9">
      <c r="A10" s="634"/>
      <c r="B10" s="156" t="s">
        <v>65</v>
      </c>
      <c r="C10" s="184"/>
      <c r="D10" s="190">
        <v>3290</v>
      </c>
      <c r="E10" s="190">
        <v>630</v>
      </c>
      <c r="F10" s="190">
        <v>437</v>
      </c>
      <c r="G10" s="190">
        <v>270</v>
      </c>
      <c r="H10" s="217">
        <v>1004.9999999999999</v>
      </c>
      <c r="I10" s="77"/>
    </row>
    <row r="11" spans="1:9">
      <c r="A11" s="650"/>
      <c r="B11" s="112" t="s">
        <v>66</v>
      </c>
      <c r="C11" s="166"/>
      <c r="D11" s="190">
        <v>9114</v>
      </c>
      <c r="E11" s="190">
        <v>2201</v>
      </c>
      <c r="F11" s="190">
        <v>1963</v>
      </c>
      <c r="G11" s="190">
        <v>251</v>
      </c>
      <c r="H11" s="217">
        <v>828.00000000000011</v>
      </c>
      <c r="I11" s="77"/>
    </row>
    <row r="12" spans="1:9">
      <c r="A12" s="634"/>
      <c r="B12" s="112" t="s">
        <v>67</v>
      </c>
      <c r="C12" s="166"/>
      <c r="D12" s="190">
        <v>6178</v>
      </c>
      <c r="E12" s="190">
        <v>2735.9999999999995</v>
      </c>
      <c r="F12" s="190">
        <v>2558.0000000000005</v>
      </c>
      <c r="G12" s="190">
        <v>499</v>
      </c>
      <c r="H12" s="217">
        <v>271</v>
      </c>
      <c r="I12" s="77"/>
    </row>
    <row r="13" spans="1:9">
      <c r="A13" s="634"/>
      <c r="B13" s="156" t="s">
        <v>68</v>
      </c>
      <c r="C13" s="184"/>
      <c r="D13" s="190">
        <v>10523</v>
      </c>
      <c r="E13" s="190">
        <v>1713</v>
      </c>
      <c r="F13" s="190">
        <v>1119</v>
      </c>
      <c r="G13" s="190">
        <v>422.00000000000006</v>
      </c>
      <c r="H13" s="217">
        <v>86</v>
      </c>
      <c r="I13" s="77"/>
    </row>
    <row r="14" spans="1:9">
      <c r="A14" s="634"/>
      <c r="B14" s="112" t="s">
        <v>69</v>
      </c>
      <c r="C14" s="166"/>
      <c r="D14" s="190">
        <v>6912.0000000000009</v>
      </c>
      <c r="E14" s="190">
        <v>991.00000000000011</v>
      </c>
      <c r="F14" s="190">
        <v>3485.9999999999995</v>
      </c>
      <c r="G14" s="190">
        <v>468</v>
      </c>
      <c r="H14" s="217">
        <v>830.00000000000011</v>
      </c>
      <c r="I14" s="77"/>
    </row>
    <row r="15" spans="1:9">
      <c r="A15" s="634"/>
      <c r="B15" s="112" t="s">
        <v>70</v>
      </c>
      <c r="C15" s="166"/>
      <c r="D15" s="190">
        <v>4533</v>
      </c>
      <c r="E15" s="190">
        <v>1464</v>
      </c>
      <c r="F15" s="190">
        <v>3599</v>
      </c>
      <c r="G15" s="190">
        <v>65</v>
      </c>
      <c r="H15" s="217">
        <v>73</v>
      </c>
      <c r="I15" s="77"/>
    </row>
    <row r="16" spans="1:9">
      <c r="A16" s="634"/>
      <c r="B16" s="156" t="s">
        <v>71</v>
      </c>
      <c r="C16" s="184"/>
      <c r="D16" s="190">
        <v>5010</v>
      </c>
      <c r="E16" s="190">
        <v>738</v>
      </c>
      <c r="F16" s="190">
        <v>2198</v>
      </c>
      <c r="G16" s="190">
        <v>2066</v>
      </c>
      <c r="H16" s="217">
        <v>108</v>
      </c>
      <c r="I16" s="77"/>
    </row>
    <row r="17" spans="1:9">
      <c r="A17" s="634"/>
      <c r="B17" s="156" t="s">
        <v>72</v>
      </c>
      <c r="C17" s="184"/>
      <c r="D17" s="190">
        <v>2857</v>
      </c>
      <c r="E17" s="190">
        <v>944</v>
      </c>
      <c r="F17" s="190">
        <v>2610</v>
      </c>
      <c r="G17" s="190">
        <v>357</v>
      </c>
      <c r="H17" s="217">
        <v>93</v>
      </c>
      <c r="I17" s="77"/>
    </row>
    <row r="18" spans="1:9">
      <c r="A18" s="634"/>
      <c r="B18" s="156" t="s">
        <v>73</v>
      </c>
      <c r="C18" s="184"/>
      <c r="D18" s="190">
        <v>3338</v>
      </c>
      <c r="E18" s="190">
        <v>1904</v>
      </c>
      <c r="F18" s="190">
        <v>2354</v>
      </c>
      <c r="G18" s="190">
        <v>348</v>
      </c>
      <c r="H18" s="217">
        <v>168.99999999999997</v>
      </c>
      <c r="I18" s="77"/>
    </row>
    <row r="19" spans="1:9">
      <c r="A19" s="648"/>
      <c r="B19" s="144" t="s">
        <v>74</v>
      </c>
      <c r="C19" s="185"/>
      <c r="D19" s="591">
        <v>3328.9999999999995</v>
      </c>
      <c r="E19" s="591">
        <v>1279.9999999999998</v>
      </c>
      <c r="F19" s="591">
        <v>2150</v>
      </c>
      <c r="G19" s="591">
        <v>210.00000000000003</v>
      </c>
      <c r="H19" s="592">
        <v>216</v>
      </c>
      <c r="I19" s="77"/>
    </row>
    <row r="20" spans="1:9">
      <c r="A20" s="651">
        <f>Titles!A22</f>
        <v>2022</v>
      </c>
      <c r="B20" s="108" t="s">
        <v>63</v>
      </c>
      <c r="C20" s="165"/>
      <c r="D20" s="190">
        <v>5006</v>
      </c>
      <c r="E20" s="190">
        <v>1544</v>
      </c>
      <c r="F20" s="190">
        <v>1350</v>
      </c>
      <c r="G20" s="190">
        <v>234</v>
      </c>
      <c r="H20" s="217">
        <v>121</v>
      </c>
      <c r="I20" s="77"/>
    </row>
    <row r="21" spans="1:9">
      <c r="A21" s="634"/>
      <c r="B21" s="112" t="s">
        <v>64</v>
      </c>
      <c r="C21" s="166"/>
      <c r="D21" s="190">
        <v>2183</v>
      </c>
      <c r="E21" s="190">
        <v>917</v>
      </c>
      <c r="F21" s="190">
        <v>1218</v>
      </c>
      <c r="G21" s="190">
        <v>138</v>
      </c>
      <c r="H21" s="217">
        <v>148.00000000000003</v>
      </c>
      <c r="I21" s="77"/>
    </row>
    <row r="22" spans="1:9">
      <c r="A22" s="634"/>
      <c r="B22" s="156" t="s">
        <v>65</v>
      </c>
      <c r="C22" s="184"/>
      <c r="D22" s="190">
        <v>2706</v>
      </c>
      <c r="E22" s="190">
        <v>1108</v>
      </c>
      <c r="F22" s="190">
        <v>5513</v>
      </c>
      <c r="G22" s="190">
        <v>670</v>
      </c>
      <c r="H22" s="217">
        <v>88</v>
      </c>
      <c r="I22" s="77"/>
    </row>
    <row r="23" spans="1:9">
      <c r="A23" s="650"/>
      <c r="B23" s="112" t="s">
        <v>66</v>
      </c>
      <c r="C23" s="166"/>
      <c r="D23" s="190">
        <v>2455</v>
      </c>
      <c r="E23" s="190">
        <v>2353</v>
      </c>
      <c r="F23" s="190">
        <v>4586</v>
      </c>
      <c r="G23" s="190">
        <v>217.99999999999997</v>
      </c>
      <c r="H23" s="217">
        <v>9</v>
      </c>
      <c r="I23" s="77"/>
    </row>
    <row r="24" spans="1:9">
      <c r="A24" s="634"/>
      <c r="B24" s="112" t="s">
        <v>67</v>
      </c>
      <c r="C24" s="166"/>
      <c r="D24" s="190">
        <v>5900</v>
      </c>
      <c r="E24" s="190">
        <v>1612</v>
      </c>
      <c r="F24" s="190">
        <v>1293</v>
      </c>
      <c r="G24" s="190">
        <v>370</v>
      </c>
      <c r="H24" s="217">
        <v>104</v>
      </c>
      <c r="I24" s="77"/>
    </row>
    <row r="25" spans="1:9">
      <c r="A25" s="634"/>
      <c r="B25" s="156" t="s">
        <v>68</v>
      </c>
      <c r="C25" s="184"/>
      <c r="D25" s="190">
        <v>2909</v>
      </c>
      <c r="E25" s="190">
        <v>1357.9999999999998</v>
      </c>
      <c r="F25" s="190">
        <v>3563</v>
      </c>
      <c r="G25" s="190">
        <v>137</v>
      </c>
      <c r="H25" s="217">
        <v>573</v>
      </c>
      <c r="I25" s="77"/>
    </row>
    <row r="26" spans="1:9">
      <c r="A26" s="634"/>
      <c r="B26" s="112" t="s">
        <v>69</v>
      </c>
      <c r="C26" s="166"/>
      <c r="D26" s="190">
        <v>3366</v>
      </c>
      <c r="E26" s="190">
        <v>1753</v>
      </c>
      <c r="F26" s="190">
        <v>3114</v>
      </c>
      <c r="G26" s="190">
        <v>324</v>
      </c>
      <c r="H26" s="217">
        <v>361</v>
      </c>
      <c r="I26" s="77"/>
    </row>
    <row r="27" spans="1:9">
      <c r="A27" s="634"/>
      <c r="B27" s="112" t="s">
        <v>70</v>
      </c>
      <c r="C27" s="166"/>
      <c r="D27" s="190">
        <v>1814</v>
      </c>
      <c r="E27" s="190">
        <v>2719.9999999999995</v>
      </c>
      <c r="F27" s="190">
        <v>2012</v>
      </c>
      <c r="G27" s="190">
        <v>593</v>
      </c>
      <c r="H27" s="217">
        <v>130</v>
      </c>
      <c r="I27" s="77"/>
    </row>
    <row r="28" spans="1:9">
      <c r="A28" s="634"/>
      <c r="B28" s="156" t="s">
        <v>71</v>
      </c>
      <c r="C28" s="184"/>
      <c r="D28" s="190">
        <v>3615</v>
      </c>
      <c r="E28" s="190">
        <v>2121</v>
      </c>
      <c r="F28" s="190">
        <v>6020.9999999999991</v>
      </c>
      <c r="G28" s="190">
        <v>301.99999999999994</v>
      </c>
      <c r="H28" s="217">
        <v>203</v>
      </c>
      <c r="I28" s="77"/>
    </row>
    <row r="29" spans="1:9">
      <c r="A29" s="634"/>
      <c r="B29" s="156" t="s">
        <v>72</v>
      </c>
      <c r="C29" s="184"/>
      <c r="D29" s="190">
        <v>4580.9999999999991</v>
      </c>
      <c r="E29" s="190">
        <v>731</v>
      </c>
      <c r="F29" s="190">
        <v>1284</v>
      </c>
      <c r="G29" s="190">
        <v>84.999999999999986</v>
      </c>
      <c r="H29" s="217">
        <v>133</v>
      </c>
      <c r="I29" s="77"/>
    </row>
    <row r="30" spans="1:9">
      <c r="A30" s="634"/>
      <c r="B30" s="156" t="s">
        <v>73</v>
      </c>
      <c r="C30" s="184"/>
      <c r="D30" s="190">
        <v>3678.0000000000005</v>
      </c>
      <c r="E30" s="190">
        <v>1484.9999999999998</v>
      </c>
      <c r="F30" s="190">
        <v>6468.9999999999991</v>
      </c>
      <c r="G30" s="190">
        <v>200.99999999999997</v>
      </c>
      <c r="H30" s="217">
        <v>151</v>
      </c>
      <c r="I30" s="77"/>
    </row>
    <row r="31" spans="1:9">
      <c r="A31" s="648"/>
      <c r="B31" s="144" t="s">
        <v>74</v>
      </c>
      <c r="C31" s="593"/>
      <c r="D31" s="591">
        <v>2541</v>
      </c>
      <c r="E31" s="591">
        <v>703</v>
      </c>
      <c r="F31" s="591">
        <v>1291</v>
      </c>
      <c r="G31" s="591">
        <v>622</v>
      </c>
      <c r="H31" s="592">
        <v>79</v>
      </c>
      <c r="I31" s="77"/>
    </row>
    <row r="32" spans="1:9">
      <c r="A32" s="651">
        <f>Titles!A23</f>
        <v>2023</v>
      </c>
      <c r="B32" s="108" t="s">
        <v>63</v>
      </c>
      <c r="C32" s="167"/>
      <c r="D32" s="190">
        <v>4098</v>
      </c>
      <c r="E32" s="190">
        <v>3171.9999999999995</v>
      </c>
      <c r="F32" s="190">
        <v>1468</v>
      </c>
      <c r="G32" s="190">
        <v>105</v>
      </c>
      <c r="H32" s="217">
        <v>245</v>
      </c>
      <c r="I32" s="77"/>
    </row>
    <row r="33" spans="1:12">
      <c r="A33" s="634"/>
      <c r="B33" s="112" t="s">
        <v>64</v>
      </c>
      <c r="C33" s="166"/>
      <c r="D33" s="190" t="s">
        <v>52</v>
      </c>
      <c r="E33" s="190" t="s">
        <v>52</v>
      </c>
      <c r="F33" s="190" t="s">
        <v>52</v>
      </c>
      <c r="G33" s="190" t="s">
        <v>52</v>
      </c>
      <c r="H33" s="217" t="s">
        <v>52</v>
      </c>
      <c r="I33" s="77"/>
    </row>
    <row r="34" spans="1:12">
      <c r="A34" s="634"/>
      <c r="B34" s="156" t="s">
        <v>65</v>
      </c>
      <c r="C34" s="184"/>
      <c r="D34" s="190" t="s">
        <v>52</v>
      </c>
      <c r="E34" s="190" t="s">
        <v>52</v>
      </c>
      <c r="F34" s="190" t="s">
        <v>52</v>
      </c>
      <c r="G34" s="190" t="s">
        <v>52</v>
      </c>
      <c r="H34" s="217" t="s">
        <v>52</v>
      </c>
      <c r="I34" s="77"/>
    </row>
    <row r="35" spans="1:12">
      <c r="A35" s="650"/>
      <c r="B35" s="112" t="s">
        <v>66</v>
      </c>
      <c r="C35" s="166"/>
      <c r="D35" s="190" t="s">
        <v>52</v>
      </c>
      <c r="E35" s="190" t="s">
        <v>52</v>
      </c>
      <c r="F35" s="190" t="s">
        <v>52</v>
      </c>
      <c r="G35" s="190" t="s">
        <v>52</v>
      </c>
      <c r="H35" s="217" t="s">
        <v>52</v>
      </c>
      <c r="I35" s="77"/>
    </row>
    <row r="36" spans="1:12">
      <c r="A36" s="634"/>
      <c r="B36" s="112" t="s">
        <v>67</v>
      </c>
      <c r="C36" s="166"/>
      <c r="D36" s="190" t="s">
        <v>52</v>
      </c>
      <c r="E36" s="190" t="s">
        <v>52</v>
      </c>
      <c r="F36" s="190" t="s">
        <v>52</v>
      </c>
      <c r="G36" s="190" t="s">
        <v>52</v>
      </c>
      <c r="H36" s="217" t="s">
        <v>52</v>
      </c>
      <c r="I36" s="77"/>
    </row>
    <row r="37" spans="1:12">
      <c r="A37" s="634"/>
      <c r="B37" s="156" t="s">
        <v>68</v>
      </c>
      <c r="C37" s="184"/>
      <c r="D37" s="190" t="s">
        <v>52</v>
      </c>
      <c r="E37" s="190" t="s">
        <v>52</v>
      </c>
      <c r="F37" s="190" t="s">
        <v>52</v>
      </c>
      <c r="G37" s="190" t="s">
        <v>52</v>
      </c>
      <c r="H37" s="217" t="s">
        <v>52</v>
      </c>
      <c r="I37" s="77"/>
    </row>
    <row r="38" spans="1:12">
      <c r="A38" s="634"/>
      <c r="B38" s="112" t="s">
        <v>69</v>
      </c>
      <c r="C38" s="166"/>
      <c r="D38" s="190" t="s">
        <v>52</v>
      </c>
      <c r="E38" s="190" t="s">
        <v>52</v>
      </c>
      <c r="F38" s="190" t="s">
        <v>52</v>
      </c>
      <c r="G38" s="190" t="s">
        <v>52</v>
      </c>
      <c r="H38" s="217" t="s">
        <v>52</v>
      </c>
      <c r="I38" s="77"/>
    </row>
    <row r="39" spans="1:12">
      <c r="A39" s="634"/>
      <c r="B39" s="112" t="s">
        <v>70</v>
      </c>
      <c r="C39" s="166"/>
      <c r="D39" s="190" t="s">
        <v>52</v>
      </c>
      <c r="E39" s="190" t="s">
        <v>52</v>
      </c>
      <c r="F39" s="190" t="s">
        <v>52</v>
      </c>
      <c r="G39" s="190" t="s">
        <v>52</v>
      </c>
      <c r="H39" s="217" t="s">
        <v>52</v>
      </c>
      <c r="I39" s="77"/>
    </row>
    <row r="40" spans="1:12">
      <c r="A40" s="634"/>
      <c r="B40" s="156" t="s">
        <v>71</v>
      </c>
      <c r="C40" s="184"/>
      <c r="D40" s="190" t="s">
        <v>52</v>
      </c>
      <c r="E40" s="190" t="s">
        <v>52</v>
      </c>
      <c r="F40" s="190" t="s">
        <v>52</v>
      </c>
      <c r="G40" s="190" t="s">
        <v>52</v>
      </c>
      <c r="H40" s="217" t="s">
        <v>52</v>
      </c>
      <c r="I40" s="77"/>
    </row>
    <row r="41" spans="1:12">
      <c r="A41" s="634"/>
      <c r="B41" s="156" t="s">
        <v>72</v>
      </c>
      <c r="C41" s="184"/>
      <c r="D41" s="190" t="s">
        <v>52</v>
      </c>
      <c r="E41" s="190" t="s">
        <v>52</v>
      </c>
      <c r="F41" s="190" t="s">
        <v>52</v>
      </c>
      <c r="G41" s="190" t="s">
        <v>52</v>
      </c>
      <c r="H41" s="217" t="s">
        <v>52</v>
      </c>
      <c r="I41" s="77"/>
    </row>
    <row r="42" spans="1:12">
      <c r="A42" s="634"/>
      <c r="B42" s="156" t="s">
        <v>73</v>
      </c>
      <c r="C42" s="184"/>
      <c r="D42" s="401" t="s">
        <v>52</v>
      </c>
      <c r="E42" s="401" t="s">
        <v>52</v>
      </c>
      <c r="F42" s="401" t="s">
        <v>52</v>
      </c>
      <c r="G42" s="401" t="s">
        <v>52</v>
      </c>
      <c r="H42" s="402" t="s">
        <v>52</v>
      </c>
      <c r="I42" s="77"/>
    </row>
    <row r="43" spans="1:12" ht="12" thickBot="1">
      <c r="A43" s="652"/>
      <c r="B43" s="158" t="s">
        <v>74</v>
      </c>
      <c r="C43" s="186"/>
      <c r="D43" s="321" t="s">
        <v>52</v>
      </c>
      <c r="E43" s="321" t="s">
        <v>52</v>
      </c>
      <c r="F43" s="321" t="s">
        <v>52</v>
      </c>
      <c r="G43" s="321" t="s">
        <v>52</v>
      </c>
      <c r="H43" s="322" t="s">
        <v>52</v>
      </c>
      <c r="I43" s="77"/>
    </row>
    <row r="44" spans="1:12" s="10" customFormat="1" ht="12" customHeight="1">
      <c r="A44" s="653" t="str">
        <f>Titles!$A$12</f>
        <v>1 Data for 2021 and 2022 based on 2016 Census Definitions and data for 2023 based on 2021 Census Definitions.</v>
      </c>
      <c r="B44" s="84"/>
      <c r="C44" s="367"/>
      <c r="D44" s="327"/>
      <c r="E44" s="54"/>
      <c r="F44" s="327"/>
      <c r="G44" s="327"/>
      <c r="H44" s="368"/>
      <c r="I44" s="230"/>
      <c r="J44" s="230"/>
      <c r="K44" s="309"/>
      <c r="L44" s="11"/>
    </row>
    <row r="45" spans="1:12">
      <c r="A45" s="635" t="s">
        <v>117</v>
      </c>
      <c r="B45" s="316"/>
      <c r="C45" s="316"/>
      <c r="D45" s="316"/>
      <c r="E45" s="361"/>
      <c r="F45" s="314"/>
      <c r="G45" s="314"/>
      <c r="H45" s="314"/>
      <c r="I45" s="77"/>
    </row>
    <row r="46" spans="1:12" s="315" customFormat="1" ht="10.9" customHeight="1">
      <c r="A46" s="654" t="str">
        <f>Titles!$A$10</f>
        <v>Source: CMHC Starts and Completion Survey, Market Absorption Survey</v>
      </c>
      <c r="B46" s="316"/>
      <c r="C46" s="316"/>
      <c r="D46" s="316"/>
      <c r="E46" s="329"/>
      <c r="F46" s="316"/>
      <c r="G46" s="316"/>
      <c r="H46" s="316"/>
    </row>
    <row r="47" spans="1:12" s="315" customFormat="1" ht="10.9" customHeight="1">
      <c r="A47" s="655"/>
    </row>
    <row r="48" spans="1:12" ht="12" customHeight="1">
      <c r="A48" s="656"/>
      <c r="B48" s="90"/>
      <c r="C48" s="90"/>
      <c r="D48" s="169"/>
      <c r="E48" s="169"/>
      <c r="F48" s="169"/>
      <c r="G48" s="194"/>
      <c r="H48" s="90"/>
      <c r="I48" s="13"/>
    </row>
    <row r="49" spans="1:9" ht="9.75" customHeight="1">
      <c r="I49" s="13"/>
    </row>
    <row r="61" spans="1:9">
      <c r="A61" s="653"/>
      <c r="B61" s="82"/>
      <c r="C61" s="367"/>
      <c r="D61" s="368"/>
      <c r="E61" s="368"/>
      <c r="F61" s="54"/>
    </row>
    <row r="62" spans="1:9" ht="15.5">
      <c r="A62" s="653"/>
      <c r="B62" s="170"/>
      <c r="C62" s="170"/>
      <c r="D62" s="170"/>
      <c r="E62" s="170"/>
      <c r="F62" s="54"/>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62"/>
  <sheetViews>
    <sheetView zoomScaleNormal="100" workbookViewId="0">
      <pane xSplit="3" ySplit="5" topLeftCell="D6" activePane="bottomRight" state="frozen"/>
      <selection pane="topRight"/>
      <selection pane="bottomLeft"/>
      <selection pane="bottomRight"/>
    </sheetView>
  </sheetViews>
  <sheetFormatPr defaultColWidth="11.53515625" defaultRowHeight="11.5"/>
  <cols>
    <col min="1" max="1" width="8.765625" style="623" customWidth="1"/>
    <col min="2" max="2" width="9.23046875" style="12" customWidth="1"/>
    <col min="3" max="3" width="8.765625" style="12" customWidth="1"/>
    <col min="4" max="8" width="9.765625" style="12" customWidth="1"/>
    <col min="9" max="16384" width="11.53515625" style="12"/>
  </cols>
  <sheetData>
    <row r="1" spans="1:9" s="177" customFormat="1" ht="16" customHeight="1">
      <c r="A1" s="644" t="s">
        <v>133</v>
      </c>
      <c r="B1" s="444"/>
      <c r="C1" s="444"/>
      <c r="D1" s="444"/>
      <c r="E1" s="444"/>
      <c r="F1" s="444"/>
      <c r="G1" s="444"/>
      <c r="H1" s="444"/>
      <c r="I1" s="445"/>
    </row>
    <row r="2" spans="1:9" s="177" customFormat="1" ht="16" customHeight="1">
      <c r="A2" s="645" t="s">
        <v>146</v>
      </c>
      <c r="B2" s="447"/>
      <c r="C2" s="447"/>
      <c r="D2" s="447"/>
      <c r="E2" s="447"/>
      <c r="F2" s="447"/>
      <c r="G2" s="447"/>
      <c r="H2" s="447"/>
      <c r="I2" s="448"/>
    </row>
    <row r="3" spans="1:9" s="177" customFormat="1" ht="16" customHeight="1" thickBot="1">
      <c r="A3" s="646"/>
      <c r="B3" s="484"/>
      <c r="C3" s="484"/>
      <c r="D3" s="484"/>
      <c r="E3" s="484"/>
      <c r="F3" s="484"/>
      <c r="G3" s="484"/>
      <c r="H3" s="484"/>
      <c r="I3" s="485"/>
    </row>
    <row r="4" spans="1:9">
      <c r="A4" s="647"/>
      <c r="B4" s="89"/>
      <c r="C4" s="119"/>
      <c r="D4" s="121"/>
      <c r="E4" s="121"/>
      <c r="F4" s="121"/>
      <c r="G4" s="121"/>
      <c r="H4" s="121"/>
      <c r="I4" s="719"/>
    </row>
    <row r="5" spans="1:9">
      <c r="A5" s="648" t="s">
        <v>96</v>
      </c>
      <c r="B5" s="141"/>
      <c r="C5" s="147"/>
      <c r="D5" s="148" t="s">
        <v>45</v>
      </c>
      <c r="E5" s="148" t="s">
        <v>34</v>
      </c>
      <c r="F5" s="148" t="s">
        <v>37</v>
      </c>
      <c r="G5" s="148" t="s">
        <v>118</v>
      </c>
      <c r="H5" s="148" t="s">
        <v>18</v>
      </c>
      <c r="I5" s="720" t="s">
        <v>222</v>
      </c>
    </row>
    <row r="6" spans="1:9" ht="13.5">
      <c r="A6" s="695" t="s">
        <v>203</v>
      </c>
      <c r="B6" s="178"/>
      <c r="C6" s="183"/>
      <c r="D6" s="379">
        <v>5694</v>
      </c>
      <c r="E6" s="379">
        <v>983</v>
      </c>
      <c r="F6" s="379">
        <v>2640</v>
      </c>
      <c r="G6" s="379">
        <v>639</v>
      </c>
      <c r="H6" s="379">
        <v>15017</v>
      </c>
      <c r="I6" s="590">
        <v>207</v>
      </c>
    </row>
    <row r="7" spans="1:9" ht="13.5">
      <c r="A7" s="696" t="s">
        <v>214</v>
      </c>
      <c r="B7" s="144"/>
      <c r="C7" s="116"/>
      <c r="D7" s="379">
        <v>5870</v>
      </c>
      <c r="E7" s="379">
        <v>937</v>
      </c>
      <c r="F7" s="379">
        <v>2659</v>
      </c>
      <c r="G7" s="379">
        <v>816</v>
      </c>
      <c r="H7" s="379">
        <v>17306</v>
      </c>
      <c r="I7" s="590">
        <v>166</v>
      </c>
    </row>
    <row r="8" spans="1:9">
      <c r="A8" s="632">
        <f>Titles!A21</f>
        <v>2021</v>
      </c>
      <c r="B8" s="108" t="s">
        <v>63</v>
      </c>
      <c r="C8" s="165"/>
      <c r="D8" s="190">
        <v>7704.0000000000009</v>
      </c>
      <c r="E8" s="190">
        <v>639</v>
      </c>
      <c r="F8" s="190">
        <v>3631.9999999999995</v>
      </c>
      <c r="G8" s="190">
        <v>523</v>
      </c>
      <c r="H8" s="190">
        <v>14516</v>
      </c>
      <c r="I8" s="217">
        <v>149.00000000000003</v>
      </c>
    </row>
    <row r="9" spans="1:9">
      <c r="A9" s="634"/>
      <c r="B9" s="112" t="s">
        <v>64</v>
      </c>
      <c r="C9" s="166"/>
      <c r="D9" s="190">
        <v>5741</v>
      </c>
      <c r="E9" s="190">
        <v>1283</v>
      </c>
      <c r="F9" s="190">
        <v>1525.0000000000002</v>
      </c>
      <c r="G9" s="190">
        <v>1680</v>
      </c>
      <c r="H9" s="190">
        <v>8576</v>
      </c>
      <c r="I9" s="217">
        <v>118</v>
      </c>
    </row>
    <row r="10" spans="1:9">
      <c r="A10" s="634"/>
      <c r="B10" s="156" t="s">
        <v>65</v>
      </c>
      <c r="C10" s="184"/>
      <c r="D10" s="190">
        <v>3602</v>
      </c>
      <c r="E10" s="190">
        <v>1247</v>
      </c>
      <c r="F10" s="190">
        <v>4224</v>
      </c>
      <c r="G10" s="190">
        <v>590</v>
      </c>
      <c r="H10" s="190">
        <v>13877</v>
      </c>
      <c r="I10" s="217">
        <v>152</v>
      </c>
    </row>
    <row r="11" spans="1:9">
      <c r="A11" s="650"/>
      <c r="B11" s="112" t="s">
        <v>66</v>
      </c>
      <c r="C11" s="166"/>
      <c r="D11" s="190">
        <v>4538</v>
      </c>
      <c r="E11" s="190">
        <v>772</v>
      </c>
      <c r="F11" s="190">
        <v>3958.9999999999995</v>
      </c>
      <c r="G11" s="190">
        <v>649.99999999999989</v>
      </c>
      <c r="H11" s="190">
        <v>14622.999999999998</v>
      </c>
      <c r="I11" s="217">
        <v>294.00000000000006</v>
      </c>
    </row>
    <row r="12" spans="1:9">
      <c r="A12" s="634"/>
      <c r="B12" s="112" t="s">
        <v>67</v>
      </c>
      <c r="C12" s="166"/>
      <c r="D12" s="190">
        <v>5754</v>
      </c>
      <c r="E12" s="190">
        <v>701</v>
      </c>
      <c r="F12" s="190">
        <v>4228</v>
      </c>
      <c r="G12" s="190">
        <v>585.00000000000011</v>
      </c>
      <c r="H12" s="190">
        <v>18488</v>
      </c>
      <c r="I12" s="217">
        <v>275</v>
      </c>
    </row>
    <row r="13" spans="1:9">
      <c r="A13" s="634"/>
      <c r="B13" s="156" t="s">
        <v>68</v>
      </c>
      <c r="C13" s="184"/>
      <c r="D13" s="190">
        <v>7963</v>
      </c>
      <c r="E13" s="190">
        <v>911</v>
      </c>
      <c r="F13" s="190">
        <v>2166</v>
      </c>
      <c r="G13" s="190">
        <v>447</v>
      </c>
      <c r="H13" s="190">
        <v>13592</v>
      </c>
      <c r="I13" s="217">
        <v>519</v>
      </c>
    </row>
    <row r="14" spans="1:9">
      <c r="A14" s="634"/>
      <c r="B14" s="112" t="s">
        <v>69</v>
      </c>
      <c r="C14" s="166"/>
      <c r="D14" s="190">
        <v>4826</v>
      </c>
      <c r="E14" s="190">
        <v>620</v>
      </c>
      <c r="F14" s="190">
        <v>1372</v>
      </c>
      <c r="G14" s="190">
        <v>729</v>
      </c>
      <c r="H14" s="190">
        <v>16737.000000000004</v>
      </c>
      <c r="I14" s="217">
        <v>239.00000000000003</v>
      </c>
    </row>
    <row r="15" spans="1:9">
      <c r="A15" s="634"/>
      <c r="B15" s="112" t="s">
        <v>70</v>
      </c>
      <c r="C15" s="166"/>
      <c r="D15" s="190">
        <v>5627</v>
      </c>
      <c r="E15" s="190">
        <v>618</v>
      </c>
      <c r="F15" s="190">
        <v>1131</v>
      </c>
      <c r="G15" s="190">
        <v>527</v>
      </c>
      <c r="H15" s="190">
        <v>12958</v>
      </c>
      <c r="I15" s="217">
        <v>116</v>
      </c>
    </row>
    <row r="16" spans="1:9">
      <c r="A16" s="634"/>
      <c r="B16" s="156" t="s">
        <v>71</v>
      </c>
      <c r="C16" s="184"/>
      <c r="D16" s="190">
        <v>7930</v>
      </c>
      <c r="E16" s="190">
        <v>977</v>
      </c>
      <c r="F16" s="190">
        <v>5394</v>
      </c>
      <c r="G16" s="190">
        <v>308</v>
      </c>
      <c r="H16" s="190">
        <v>11683</v>
      </c>
      <c r="I16" s="217">
        <v>115</v>
      </c>
    </row>
    <row r="17" spans="1:9">
      <c r="A17" s="634"/>
      <c r="B17" s="156" t="s">
        <v>72</v>
      </c>
      <c r="C17" s="184"/>
      <c r="D17" s="190">
        <v>3559</v>
      </c>
      <c r="E17" s="190">
        <v>1000</v>
      </c>
      <c r="F17" s="190">
        <v>1337.9999999999998</v>
      </c>
      <c r="G17" s="190">
        <v>510</v>
      </c>
      <c r="H17" s="190">
        <v>14967</v>
      </c>
      <c r="I17" s="217">
        <v>75</v>
      </c>
    </row>
    <row r="18" spans="1:9">
      <c r="A18" s="634"/>
      <c r="B18" s="156" t="s">
        <v>73</v>
      </c>
      <c r="C18" s="184"/>
      <c r="D18" s="190">
        <v>4705</v>
      </c>
      <c r="E18" s="190">
        <v>1923</v>
      </c>
      <c r="F18" s="190">
        <v>1333</v>
      </c>
      <c r="G18" s="190">
        <v>656</v>
      </c>
      <c r="H18" s="190">
        <v>26107.999999999996</v>
      </c>
      <c r="I18" s="217">
        <v>193</v>
      </c>
    </row>
    <row r="19" spans="1:9">
      <c r="A19" s="648"/>
      <c r="B19" s="144" t="s">
        <v>74</v>
      </c>
      <c r="C19" s="608"/>
      <c r="D19" s="607">
        <v>6100</v>
      </c>
      <c r="E19" s="609">
        <v>1045</v>
      </c>
      <c r="F19" s="610">
        <v>1786.9999999999998</v>
      </c>
      <c r="G19" s="611">
        <v>513</v>
      </c>
      <c r="H19" s="591">
        <v>13782</v>
      </c>
      <c r="I19" s="592">
        <v>210.00000000000003</v>
      </c>
    </row>
    <row r="20" spans="1:9">
      <c r="A20" s="651">
        <f>Titles!A22</f>
        <v>2022</v>
      </c>
      <c r="B20" s="108" t="s">
        <v>63</v>
      </c>
      <c r="C20" s="165"/>
      <c r="D20" s="190">
        <v>6253</v>
      </c>
      <c r="E20" s="190">
        <v>813</v>
      </c>
      <c r="F20" s="190">
        <v>932.99999999999989</v>
      </c>
      <c r="G20" s="190">
        <v>1930.0000000000002</v>
      </c>
      <c r="H20" s="190">
        <v>7550.0000000000009</v>
      </c>
      <c r="I20" s="217">
        <v>95</v>
      </c>
    </row>
    <row r="21" spans="1:9">
      <c r="A21" s="634"/>
      <c r="B21" s="112" t="s">
        <v>64</v>
      </c>
      <c r="C21" s="166"/>
      <c r="D21" s="190">
        <v>6808.0000000000009</v>
      </c>
      <c r="E21" s="190">
        <v>501</v>
      </c>
      <c r="F21" s="190">
        <v>2785</v>
      </c>
      <c r="G21" s="190">
        <v>1509</v>
      </c>
      <c r="H21" s="190">
        <v>14909</v>
      </c>
      <c r="I21" s="217">
        <v>117</v>
      </c>
    </row>
    <row r="22" spans="1:9">
      <c r="A22" s="634"/>
      <c r="B22" s="156" t="s">
        <v>65</v>
      </c>
      <c r="C22" s="184"/>
      <c r="D22" s="190">
        <v>4631</v>
      </c>
      <c r="E22" s="190">
        <v>874.99999999999989</v>
      </c>
      <c r="F22" s="190">
        <v>1220.0000000000002</v>
      </c>
      <c r="G22" s="190">
        <v>206.00000000000003</v>
      </c>
      <c r="H22" s="190">
        <v>16779</v>
      </c>
      <c r="I22" s="217">
        <v>33</v>
      </c>
    </row>
    <row r="23" spans="1:9">
      <c r="A23" s="650"/>
      <c r="B23" s="112" t="s">
        <v>66</v>
      </c>
      <c r="C23" s="166"/>
      <c r="D23" s="190">
        <v>5647</v>
      </c>
      <c r="E23" s="190">
        <v>1186.9999999999998</v>
      </c>
      <c r="F23" s="190">
        <v>5262</v>
      </c>
      <c r="G23" s="190">
        <v>634.00000000000011</v>
      </c>
      <c r="H23" s="190">
        <v>17005</v>
      </c>
      <c r="I23" s="217">
        <v>150</v>
      </c>
    </row>
    <row r="24" spans="1:9">
      <c r="A24" s="634"/>
      <c r="B24" s="112" t="s">
        <v>67</v>
      </c>
      <c r="C24" s="166"/>
      <c r="D24" s="190">
        <v>5167</v>
      </c>
      <c r="E24" s="190">
        <v>1396</v>
      </c>
      <c r="F24" s="190">
        <v>2713</v>
      </c>
      <c r="G24" s="190">
        <v>584</v>
      </c>
      <c r="H24" s="190">
        <v>20700.000000000004</v>
      </c>
      <c r="I24" s="217">
        <v>216.99999999999997</v>
      </c>
    </row>
    <row r="25" spans="1:9">
      <c r="A25" s="634"/>
      <c r="B25" s="156" t="s">
        <v>68</v>
      </c>
      <c r="C25" s="184"/>
      <c r="D25" s="190">
        <v>6038</v>
      </c>
      <c r="E25" s="190">
        <v>927.99999999999989</v>
      </c>
      <c r="F25" s="190">
        <v>5439.9999999999991</v>
      </c>
      <c r="G25" s="190">
        <v>415.00000000000006</v>
      </c>
      <c r="H25" s="190">
        <v>22134.999999999996</v>
      </c>
      <c r="I25" s="217">
        <v>366</v>
      </c>
    </row>
    <row r="26" spans="1:9">
      <c r="A26" s="634"/>
      <c r="B26" s="112" t="s">
        <v>69</v>
      </c>
      <c r="C26" s="166"/>
      <c r="D26" s="190">
        <v>5148</v>
      </c>
      <c r="E26" s="190">
        <v>938</v>
      </c>
      <c r="F26" s="190">
        <v>1837</v>
      </c>
      <c r="G26" s="190">
        <v>362</v>
      </c>
      <c r="H26" s="190">
        <v>22407</v>
      </c>
      <c r="I26" s="217">
        <v>105.00000000000001</v>
      </c>
    </row>
    <row r="27" spans="1:9">
      <c r="A27" s="634"/>
      <c r="B27" s="112" t="s">
        <v>70</v>
      </c>
      <c r="C27" s="166"/>
      <c r="D27" s="190">
        <v>4963</v>
      </c>
      <c r="E27" s="190">
        <v>722.99999999999989</v>
      </c>
      <c r="F27" s="190">
        <v>4221.9999999999991</v>
      </c>
      <c r="G27" s="190">
        <v>2639.9999999999995</v>
      </c>
      <c r="H27" s="190">
        <v>13858</v>
      </c>
      <c r="I27" s="217">
        <v>147.00000000000003</v>
      </c>
    </row>
    <row r="28" spans="1:9">
      <c r="A28" s="634"/>
      <c r="B28" s="156" t="s">
        <v>71</v>
      </c>
      <c r="C28" s="184"/>
      <c r="D28" s="190">
        <v>3382.0000000000005</v>
      </c>
      <c r="E28" s="190">
        <v>976</v>
      </c>
      <c r="F28" s="190">
        <v>1456</v>
      </c>
      <c r="G28" s="190">
        <v>250</v>
      </c>
      <c r="H28" s="190">
        <v>19394</v>
      </c>
      <c r="I28" s="217">
        <v>126</v>
      </c>
    </row>
    <row r="29" spans="1:9">
      <c r="A29" s="634"/>
      <c r="B29" s="156" t="s">
        <v>72</v>
      </c>
      <c r="C29" s="184"/>
      <c r="D29" s="190">
        <v>8520</v>
      </c>
      <c r="E29" s="190">
        <v>1871</v>
      </c>
      <c r="F29" s="190">
        <v>2511</v>
      </c>
      <c r="G29" s="190">
        <v>311</v>
      </c>
      <c r="H29" s="190">
        <v>20130</v>
      </c>
      <c r="I29" s="217">
        <v>328</v>
      </c>
    </row>
    <row r="30" spans="1:9">
      <c r="A30" s="634"/>
      <c r="B30" s="156" t="s">
        <v>73</v>
      </c>
      <c r="C30" s="184"/>
      <c r="D30" s="190">
        <v>9141</v>
      </c>
      <c r="E30" s="190">
        <v>552.99999999999989</v>
      </c>
      <c r="F30" s="190">
        <v>1589.9999999999998</v>
      </c>
      <c r="G30" s="190">
        <v>237.00000000000003</v>
      </c>
      <c r="H30" s="190">
        <v>19982</v>
      </c>
      <c r="I30" s="217">
        <v>163</v>
      </c>
    </row>
    <row r="31" spans="1:9">
      <c r="A31" s="648"/>
      <c r="B31" s="144" t="s">
        <v>74</v>
      </c>
      <c r="C31" s="608"/>
      <c r="D31" s="610">
        <v>4467.0000000000009</v>
      </c>
      <c r="E31" s="612">
        <v>554.99999999999989</v>
      </c>
      <c r="F31" s="610">
        <v>2041.9999999999998</v>
      </c>
      <c r="G31" s="607">
        <v>650</v>
      </c>
      <c r="H31" s="141">
        <v>12855.999999999998</v>
      </c>
      <c r="I31" s="592">
        <v>192</v>
      </c>
    </row>
    <row r="32" spans="1:9">
      <c r="A32" s="651">
        <f>Titles!A23</f>
        <v>2023</v>
      </c>
      <c r="B32" s="108" t="s">
        <v>63</v>
      </c>
      <c r="C32" s="165"/>
      <c r="D32" s="190">
        <v>3696.0000000000005</v>
      </c>
      <c r="E32" s="190">
        <v>461.99999999999994</v>
      </c>
      <c r="F32" s="190">
        <v>1232</v>
      </c>
      <c r="G32" s="190">
        <v>230</v>
      </c>
      <c r="H32" s="190">
        <v>16496.000000000004</v>
      </c>
      <c r="I32" s="217">
        <v>250</v>
      </c>
    </row>
    <row r="33" spans="1:12">
      <c r="A33" s="634"/>
      <c r="B33" s="112" t="s">
        <v>64</v>
      </c>
      <c r="C33" s="166"/>
      <c r="D33" s="190" t="s">
        <v>52</v>
      </c>
      <c r="E33" s="190" t="s">
        <v>52</v>
      </c>
      <c r="F33" s="190" t="s">
        <v>52</v>
      </c>
      <c r="G33" s="190" t="s">
        <v>52</v>
      </c>
      <c r="H33" s="190" t="s">
        <v>52</v>
      </c>
      <c r="I33" s="217" t="s">
        <v>52</v>
      </c>
    </row>
    <row r="34" spans="1:12">
      <c r="A34" s="634"/>
      <c r="B34" s="156" t="s">
        <v>65</v>
      </c>
      <c r="C34" s="184"/>
      <c r="D34" s="190" t="s">
        <v>52</v>
      </c>
      <c r="E34" s="190" t="s">
        <v>52</v>
      </c>
      <c r="F34" s="190" t="s">
        <v>52</v>
      </c>
      <c r="G34" s="190" t="s">
        <v>52</v>
      </c>
      <c r="H34" s="190" t="s">
        <v>52</v>
      </c>
      <c r="I34" s="217" t="s">
        <v>52</v>
      </c>
    </row>
    <row r="35" spans="1:12">
      <c r="A35" s="650"/>
      <c r="B35" s="112" t="s">
        <v>66</v>
      </c>
      <c r="C35" s="166"/>
      <c r="D35" s="190" t="s">
        <v>52</v>
      </c>
      <c r="E35" s="190" t="s">
        <v>52</v>
      </c>
      <c r="F35" s="190" t="s">
        <v>52</v>
      </c>
      <c r="G35" s="190" t="s">
        <v>52</v>
      </c>
      <c r="H35" s="190" t="s">
        <v>52</v>
      </c>
      <c r="I35" s="217" t="s">
        <v>52</v>
      </c>
    </row>
    <row r="36" spans="1:12">
      <c r="A36" s="634"/>
      <c r="B36" s="112" t="s">
        <v>67</v>
      </c>
      <c r="C36" s="166"/>
      <c r="D36" s="190" t="s">
        <v>52</v>
      </c>
      <c r="E36" s="190" t="s">
        <v>52</v>
      </c>
      <c r="F36" s="190" t="s">
        <v>52</v>
      </c>
      <c r="G36" s="190" t="s">
        <v>52</v>
      </c>
      <c r="H36" s="190" t="s">
        <v>52</v>
      </c>
      <c r="I36" s="217" t="s">
        <v>52</v>
      </c>
    </row>
    <row r="37" spans="1:12">
      <c r="A37" s="634"/>
      <c r="B37" s="156" t="s">
        <v>68</v>
      </c>
      <c r="C37" s="184"/>
      <c r="D37" s="190" t="s">
        <v>52</v>
      </c>
      <c r="E37" s="190" t="s">
        <v>52</v>
      </c>
      <c r="F37" s="190" t="s">
        <v>52</v>
      </c>
      <c r="G37" s="190" t="s">
        <v>52</v>
      </c>
      <c r="H37" s="190" t="s">
        <v>52</v>
      </c>
      <c r="I37" s="217" t="s">
        <v>52</v>
      </c>
    </row>
    <row r="38" spans="1:12">
      <c r="A38" s="634"/>
      <c r="B38" s="112" t="s">
        <v>69</v>
      </c>
      <c r="C38" s="166"/>
      <c r="D38" s="190" t="s">
        <v>52</v>
      </c>
      <c r="E38" s="190" t="s">
        <v>52</v>
      </c>
      <c r="F38" s="190" t="s">
        <v>52</v>
      </c>
      <c r="G38" s="190" t="s">
        <v>52</v>
      </c>
      <c r="H38" s="190" t="s">
        <v>52</v>
      </c>
      <c r="I38" s="217" t="s">
        <v>52</v>
      </c>
    </row>
    <row r="39" spans="1:12">
      <c r="A39" s="634"/>
      <c r="B39" s="112" t="s">
        <v>70</v>
      </c>
      <c r="C39" s="166"/>
      <c r="D39" s="190" t="s">
        <v>52</v>
      </c>
      <c r="E39" s="190" t="s">
        <v>52</v>
      </c>
      <c r="F39" s="190" t="s">
        <v>52</v>
      </c>
      <c r="G39" s="190" t="s">
        <v>52</v>
      </c>
      <c r="H39" s="190" t="s">
        <v>52</v>
      </c>
      <c r="I39" s="217" t="s">
        <v>52</v>
      </c>
    </row>
    <row r="40" spans="1:12">
      <c r="A40" s="634"/>
      <c r="B40" s="156" t="s">
        <v>71</v>
      </c>
      <c r="C40" s="184"/>
      <c r="D40" s="190" t="s">
        <v>52</v>
      </c>
      <c r="E40" s="190" t="s">
        <v>52</v>
      </c>
      <c r="F40" s="190" t="s">
        <v>52</v>
      </c>
      <c r="G40" s="190" t="s">
        <v>52</v>
      </c>
      <c r="H40" s="190" t="s">
        <v>52</v>
      </c>
      <c r="I40" s="217" t="s">
        <v>52</v>
      </c>
    </row>
    <row r="41" spans="1:12">
      <c r="A41" s="634"/>
      <c r="B41" s="156" t="s">
        <v>72</v>
      </c>
      <c r="C41" s="184"/>
      <c r="D41" s="190" t="s">
        <v>52</v>
      </c>
      <c r="E41" s="190" t="s">
        <v>52</v>
      </c>
      <c r="F41" s="190" t="s">
        <v>52</v>
      </c>
      <c r="G41" s="190" t="s">
        <v>52</v>
      </c>
      <c r="H41" s="190" t="s">
        <v>52</v>
      </c>
      <c r="I41" s="217" t="s">
        <v>52</v>
      </c>
    </row>
    <row r="42" spans="1:12">
      <c r="A42" s="634"/>
      <c r="B42" s="156" t="s">
        <v>73</v>
      </c>
      <c r="C42" s="184"/>
      <c r="D42" s="401" t="s">
        <v>52</v>
      </c>
      <c r="E42" s="401" t="s">
        <v>52</v>
      </c>
      <c r="F42" s="401" t="s">
        <v>52</v>
      </c>
      <c r="G42" s="401" t="s">
        <v>52</v>
      </c>
      <c r="H42" s="401" t="s">
        <v>52</v>
      </c>
      <c r="I42" s="402" t="s">
        <v>52</v>
      </c>
    </row>
    <row r="43" spans="1:12" ht="12" thickBot="1">
      <c r="A43" s="652"/>
      <c r="B43" s="158" t="s">
        <v>74</v>
      </c>
      <c r="C43" s="186"/>
      <c r="D43" s="321" t="s">
        <v>52</v>
      </c>
      <c r="E43" s="321" t="s">
        <v>52</v>
      </c>
      <c r="F43" s="321" t="s">
        <v>52</v>
      </c>
      <c r="G43" s="321" t="s">
        <v>52</v>
      </c>
      <c r="H43" s="321" t="s">
        <v>52</v>
      </c>
      <c r="I43" s="322" t="s">
        <v>52</v>
      </c>
    </row>
    <row r="44" spans="1:12" s="10" customFormat="1" ht="12" customHeight="1">
      <c r="A44" s="653" t="str">
        <f>Titles!$A$12</f>
        <v>1 Data for 2021 and 2022 based on 2016 Census Definitions and data for 2023 based on 2021 Census Definitions.</v>
      </c>
      <c r="B44" s="84"/>
      <c r="C44" s="367"/>
      <c r="D44" s="327"/>
      <c r="E44" s="54"/>
      <c r="F44" s="327"/>
      <c r="G44" s="327"/>
      <c r="H44" s="368"/>
      <c r="I44" s="77"/>
      <c r="J44" s="230"/>
      <c r="K44" s="309"/>
      <c r="L44" s="11"/>
    </row>
    <row r="45" spans="1:12">
      <c r="A45" s="635" t="s">
        <v>117</v>
      </c>
      <c r="B45" s="316"/>
      <c r="C45" s="316"/>
      <c r="D45" s="316"/>
      <c r="E45" s="361"/>
      <c r="F45" s="314"/>
      <c r="G45" s="314"/>
      <c r="H45" s="314"/>
      <c r="I45" s="315"/>
    </row>
    <row r="46" spans="1:12" s="315" customFormat="1" ht="10.9" customHeight="1">
      <c r="A46" s="654" t="str">
        <f>Titles!$A$10</f>
        <v>Source: CMHC Starts and Completion Survey, Market Absorption Survey</v>
      </c>
      <c r="B46" s="316"/>
      <c r="C46" s="316"/>
      <c r="D46" s="316"/>
      <c r="E46" s="329"/>
      <c r="F46" s="316"/>
      <c r="G46" s="316"/>
      <c r="H46" s="316"/>
    </row>
    <row r="47" spans="1:12" s="315" customFormat="1" ht="10.9" customHeight="1">
      <c r="A47" s="655"/>
    </row>
    <row r="48" spans="1:12" ht="12" customHeight="1">
      <c r="A48" s="656"/>
      <c r="B48" s="90"/>
      <c r="C48" s="90"/>
      <c r="D48" s="169"/>
      <c r="E48" s="169"/>
      <c r="F48" s="169"/>
      <c r="G48" s="194"/>
      <c r="H48" s="90"/>
      <c r="I48" s="13"/>
    </row>
    <row r="49" spans="1:9" ht="9.75" customHeight="1">
      <c r="I49" s="13"/>
    </row>
    <row r="61" spans="1:9">
      <c r="A61" s="653"/>
      <c r="B61" s="82"/>
      <c r="C61" s="367"/>
      <c r="D61" s="368"/>
      <c r="E61" s="368"/>
      <c r="F61" s="54"/>
    </row>
    <row r="62" spans="1:9" ht="15.5">
      <c r="A62" s="653"/>
      <c r="B62" s="170"/>
      <c r="C62" s="170"/>
      <c r="D62" s="170"/>
      <c r="E62" s="170"/>
      <c r="F62" s="54"/>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62"/>
  <sheetViews>
    <sheetView zoomScaleNormal="100" workbookViewId="0">
      <pane xSplit="3" ySplit="5" topLeftCell="D6" activePane="bottomRight" state="frozen"/>
      <selection pane="topRight"/>
      <selection pane="bottomLeft"/>
      <selection pane="bottomRight"/>
    </sheetView>
  </sheetViews>
  <sheetFormatPr defaultColWidth="11.53515625" defaultRowHeight="11.5"/>
  <cols>
    <col min="1" max="1" width="8.765625" style="623" customWidth="1"/>
    <col min="2" max="2" width="9.23046875" style="12" customWidth="1"/>
    <col min="3" max="4" width="8.765625" style="12" customWidth="1"/>
    <col min="5" max="8" width="11" style="12" customWidth="1"/>
    <col min="9" max="16384" width="11.53515625" style="12"/>
  </cols>
  <sheetData>
    <row r="1" spans="1:11" s="177" customFormat="1" ht="16" customHeight="1">
      <c r="A1" s="644" t="s">
        <v>134</v>
      </c>
      <c r="B1" s="444"/>
      <c r="C1" s="444"/>
      <c r="D1" s="444"/>
      <c r="E1" s="444"/>
      <c r="F1" s="444"/>
      <c r="G1" s="444"/>
      <c r="H1" s="444"/>
      <c r="I1" s="444"/>
      <c r="J1" s="444"/>
      <c r="K1" s="445"/>
    </row>
    <row r="2" spans="1:11" s="177" customFormat="1" ht="16" customHeight="1">
      <c r="A2" s="645" t="s">
        <v>146</v>
      </c>
      <c r="B2" s="447"/>
      <c r="C2" s="447"/>
      <c r="D2" s="447"/>
      <c r="E2" s="447"/>
      <c r="F2" s="447"/>
      <c r="G2" s="447"/>
      <c r="H2" s="447"/>
      <c r="I2" s="447"/>
      <c r="J2" s="447"/>
      <c r="K2" s="448"/>
    </row>
    <row r="3" spans="1:11" s="177" customFormat="1" ht="16" customHeight="1" thickBot="1">
      <c r="A3" s="646"/>
      <c r="B3" s="484"/>
      <c r="C3" s="484"/>
      <c r="D3" s="484"/>
      <c r="E3" s="484"/>
      <c r="F3" s="484"/>
      <c r="G3" s="484"/>
      <c r="H3" s="484"/>
      <c r="I3" s="484"/>
      <c r="J3" s="484"/>
      <c r="K3" s="485"/>
    </row>
    <row r="4" spans="1:11" ht="23.25" customHeight="1">
      <c r="A4" s="647"/>
      <c r="B4" s="89"/>
      <c r="C4" s="119"/>
      <c r="D4" s="407" t="s">
        <v>19</v>
      </c>
      <c r="E4" s="407" t="s">
        <v>23</v>
      </c>
      <c r="F4" s="496" t="s">
        <v>107</v>
      </c>
      <c r="G4" s="407" t="s">
        <v>42</v>
      </c>
      <c r="H4" s="407" t="s">
        <v>43</v>
      </c>
      <c r="I4" s="727" t="s">
        <v>217</v>
      </c>
      <c r="J4" s="741" t="s">
        <v>220</v>
      </c>
      <c r="K4" s="728" t="s">
        <v>221</v>
      </c>
    </row>
    <row r="5" spans="1:11">
      <c r="A5" s="648" t="s">
        <v>96</v>
      </c>
      <c r="B5" s="141"/>
      <c r="C5" s="147"/>
      <c r="D5" s="408"/>
      <c r="E5" s="408"/>
      <c r="F5" s="497"/>
      <c r="G5" s="408"/>
      <c r="H5" s="408"/>
      <c r="I5" s="148"/>
      <c r="J5" s="148"/>
      <c r="K5" s="720"/>
    </row>
    <row r="6" spans="1:11" ht="13.5">
      <c r="A6" s="695" t="s">
        <v>203</v>
      </c>
      <c r="B6" s="178"/>
      <c r="C6" s="183"/>
      <c r="D6" s="379">
        <v>12546</v>
      </c>
      <c r="E6" s="379">
        <v>3266</v>
      </c>
      <c r="F6" s="379">
        <v>1078</v>
      </c>
      <c r="G6" s="379">
        <v>26013</v>
      </c>
      <c r="H6" s="379">
        <v>4809</v>
      </c>
      <c r="I6" s="379">
        <v>1362</v>
      </c>
      <c r="J6" s="379">
        <v>690</v>
      </c>
      <c r="K6" s="590">
        <v>1084</v>
      </c>
    </row>
    <row r="7" spans="1:11" ht="13.5">
      <c r="A7" s="696" t="s">
        <v>214</v>
      </c>
      <c r="B7" s="144"/>
      <c r="C7" s="116"/>
      <c r="D7" s="379">
        <v>14586</v>
      </c>
      <c r="E7" s="379">
        <v>3382</v>
      </c>
      <c r="F7" s="379">
        <v>1467</v>
      </c>
      <c r="G7" s="379">
        <v>25983</v>
      </c>
      <c r="H7" s="379">
        <v>4787</v>
      </c>
      <c r="I7" s="379">
        <v>1232</v>
      </c>
      <c r="J7" s="379">
        <v>522</v>
      </c>
      <c r="K7" s="590">
        <v>1184</v>
      </c>
    </row>
    <row r="8" spans="1:11">
      <c r="A8" s="632">
        <f>Titles!A21</f>
        <v>2021</v>
      </c>
      <c r="B8" s="108" t="s">
        <v>63</v>
      </c>
      <c r="C8" s="165"/>
      <c r="D8" s="190">
        <v>11125</v>
      </c>
      <c r="E8" s="190">
        <v>1238</v>
      </c>
      <c r="F8" s="190">
        <v>1009.0000000000001</v>
      </c>
      <c r="G8" s="190">
        <v>18140</v>
      </c>
      <c r="H8" s="190">
        <v>2851</v>
      </c>
      <c r="I8" s="190">
        <v>2145</v>
      </c>
      <c r="J8" s="190">
        <v>1780.0000000000002</v>
      </c>
      <c r="K8" s="217">
        <v>801</v>
      </c>
    </row>
    <row r="9" spans="1:11">
      <c r="A9" s="634"/>
      <c r="B9" s="112" t="s">
        <v>64</v>
      </c>
      <c r="C9" s="166"/>
      <c r="D9" s="190">
        <v>12500</v>
      </c>
      <c r="E9" s="190">
        <v>3191</v>
      </c>
      <c r="F9" s="190">
        <v>1996</v>
      </c>
      <c r="G9" s="190">
        <v>27061.999999999996</v>
      </c>
      <c r="H9" s="190">
        <v>2056</v>
      </c>
      <c r="I9" s="190">
        <v>1283</v>
      </c>
      <c r="J9" s="190">
        <v>1203</v>
      </c>
      <c r="K9" s="217">
        <v>384</v>
      </c>
    </row>
    <row r="10" spans="1:11">
      <c r="A10" s="634"/>
      <c r="B10" s="156" t="s">
        <v>65</v>
      </c>
      <c r="C10" s="184"/>
      <c r="D10" s="190">
        <v>9893</v>
      </c>
      <c r="E10" s="190">
        <v>3086</v>
      </c>
      <c r="F10" s="190">
        <v>765</v>
      </c>
      <c r="G10" s="190">
        <v>44781</v>
      </c>
      <c r="H10" s="190">
        <v>7226.9999999999991</v>
      </c>
      <c r="I10" s="190">
        <v>2017</v>
      </c>
      <c r="J10" s="190">
        <v>534</v>
      </c>
      <c r="K10" s="217">
        <v>604</v>
      </c>
    </row>
    <row r="11" spans="1:11">
      <c r="A11" s="650"/>
      <c r="B11" s="112" t="s">
        <v>66</v>
      </c>
      <c r="C11" s="166"/>
      <c r="D11" s="190">
        <v>13959.999999999998</v>
      </c>
      <c r="E11" s="190">
        <v>1488</v>
      </c>
      <c r="F11" s="190">
        <v>626</v>
      </c>
      <c r="G11" s="190">
        <v>18987.000000000004</v>
      </c>
      <c r="H11" s="190">
        <v>4144</v>
      </c>
      <c r="I11" s="190">
        <v>722.00000000000011</v>
      </c>
      <c r="J11" s="190">
        <v>667</v>
      </c>
      <c r="K11" s="217">
        <v>2929.0000000000005</v>
      </c>
    </row>
    <row r="12" spans="1:11">
      <c r="A12" s="634"/>
      <c r="B12" s="112" t="s">
        <v>67</v>
      </c>
      <c r="C12" s="166"/>
      <c r="D12" s="190">
        <v>12275</v>
      </c>
      <c r="E12" s="190">
        <v>1107</v>
      </c>
      <c r="F12" s="190">
        <v>609</v>
      </c>
      <c r="G12" s="190">
        <v>30613.999999999996</v>
      </c>
      <c r="H12" s="190">
        <v>2340</v>
      </c>
      <c r="I12" s="190">
        <v>1491</v>
      </c>
      <c r="J12" s="190">
        <v>583</v>
      </c>
      <c r="K12" s="217">
        <v>767</v>
      </c>
    </row>
    <row r="13" spans="1:11">
      <c r="A13" s="634"/>
      <c r="B13" s="156" t="s">
        <v>68</v>
      </c>
      <c r="C13" s="184"/>
      <c r="D13" s="190">
        <v>12003</v>
      </c>
      <c r="E13" s="190">
        <v>3253</v>
      </c>
      <c r="F13" s="190">
        <v>1691</v>
      </c>
      <c r="G13" s="190">
        <v>45050.999999999993</v>
      </c>
      <c r="H13" s="190">
        <v>4077.9999999999995</v>
      </c>
      <c r="I13" s="190">
        <v>817</v>
      </c>
      <c r="J13" s="190">
        <v>444</v>
      </c>
      <c r="K13" s="217">
        <v>318</v>
      </c>
    </row>
    <row r="14" spans="1:11">
      <c r="A14" s="634"/>
      <c r="B14" s="112" t="s">
        <v>69</v>
      </c>
      <c r="C14" s="166"/>
      <c r="D14" s="190">
        <v>11306</v>
      </c>
      <c r="E14" s="190">
        <v>5474</v>
      </c>
      <c r="F14" s="190">
        <v>516</v>
      </c>
      <c r="G14" s="190">
        <v>24597</v>
      </c>
      <c r="H14" s="190">
        <v>7160</v>
      </c>
      <c r="I14" s="190">
        <v>2450</v>
      </c>
      <c r="J14" s="190">
        <v>896</v>
      </c>
      <c r="K14" s="217">
        <v>972</v>
      </c>
    </row>
    <row r="15" spans="1:11">
      <c r="A15" s="634"/>
      <c r="B15" s="112" t="s">
        <v>70</v>
      </c>
      <c r="C15" s="166"/>
      <c r="D15" s="190">
        <v>14627</v>
      </c>
      <c r="E15" s="190">
        <v>5236</v>
      </c>
      <c r="F15" s="190">
        <v>572.00000000000011</v>
      </c>
      <c r="G15" s="190">
        <v>22482.999999999996</v>
      </c>
      <c r="H15" s="190">
        <v>6936</v>
      </c>
      <c r="I15" s="190">
        <v>651</v>
      </c>
      <c r="J15" s="190">
        <v>586</v>
      </c>
      <c r="K15" s="217">
        <v>890</v>
      </c>
    </row>
    <row r="16" spans="1:11">
      <c r="A16" s="634"/>
      <c r="B16" s="156" t="s">
        <v>71</v>
      </c>
      <c r="C16" s="184"/>
      <c r="D16" s="190">
        <v>10564</v>
      </c>
      <c r="E16" s="190">
        <v>2465</v>
      </c>
      <c r="F16" s="190">
        <v>1478.9999999999998</v>
      </c>
      <c r="G16" s="190">
        <v>14203</v>
      </c>
      <c r="H16" s="190">
        <v>4998</v>
      </c>
      <c r="I16" s="190">
        <v>1989</v>
      </c>
      <c r="J16" s="190">
        <v>503</v>
      </c>
      <c r="K16" s="217">
        <v>2524</v>
      </c>
    </row>
    <row r="17" spans="1:11">
      <c r="A17" s="634"/>
      <c r="B17" s="156" t="s">
        <v>72</v>
      </c>
      <c r="C17" s="184"/>
      <c r="D17" s="190">
        <v>17567.999999999996</v>
      </c>
      <c r="E17" s="190">
        <v>1106</v>
      </c>
      <c r="F17" s="190">
        <v>829.00000000000011</v>
      </c>
      <c r="G17" s="190">
        <v>21154</v>
      </c>
      <c r="H17" s="190">
        <v>4078.0000000000005</v>
      </c>
      <c r="I17" s="190">
        <v>792</v>
      </c>
      <c r="J17" s="190">
        <v>158</v>
      </c>
      <c r="K17" s="217">
        <v>236</v>
      </c>
    </row>
    <row r="18" spans="1:11">
      <c r="A18" s="634"/>
      <c r="B18" s="156" t="s">
        <v>73</v>
      </c>
      <c r="C18" s="184"/>
      <c r="D18" s="190">
        <v>11587</v>
      </c>
      <c r="E18" s="190">
        <v>5039</v>
      </c>
      <c r="F18" s="190">
        <v>661</v>
      </c>
      <c r="G18" s="190">
        <v>18884.999999999996</v>
      </c>
      <c r="H18" s="190">
        <v>4215</v>
      </c>
      <c r="I18" s="190">
        <v>0</v>
      </c>
      <c r="J18" s="190">
        <v>308</v>
      </c>
      <c r="K18" s="217">
        <v>2304</v>
      </c>
    </row>
    <row r="19" spans="1:11">
      <c r="A19" s="648"/>
      <c r="B19" s="144" t="s">
        <v>74</v>
      </c>
      <c r="C19" s="608"/>
      <c r="D19" s="610">
        <v>13268</v>
      </c>
      <c r="E19" s="612">
        <v>6508</v>
      </c>
      <c r="F19" s="610">
        <v>2211.0000000000005</v>
      </c>
      <c r="G19" s="612">
        <v>26640</v>
      </c>
      <c r="H19" s="612">
        <v>7781.0000000000009</v>
      </c>
      <c r="I19" s="611">
        <v>2033.9999999999998</v>
      </c>
      <c r="J19" s="591">
        <v>1177</v>
      </c>
      <c r="K19" s="592">
        <v>242</v>
      </c>
    </row>
    <row r="20" spans="1:11">
      <c r="A20" s="651">
        <f>Titles!A22</f>
        <v>2022</v>
      </c>
      <c r="B20" s="108" t="s">
        <v>63</v>
      </c>
      <c r="C20" s="165"/>
      <c r="D20" s="190">
        <v>11899</v>
      </c>
      <c r="E20" s="190">
        <v>1293.9999999999998</v>
      </c>
      <c r="F20" s="190">
        <v>2039.0000000000002</v>
      </c>
      <c r="G20" s="190">
        <v>22497</v>
      </c>
      <c r="H20" s="190">
        <v>3638</v>
      </c>
      <c r="I20" s="190">
        <v>561</v>
      </c>
      <c r="J20" s="190">
        <v>303.00000000000006</v>
      </c>
      <c r="K20" s="217">
        <v>222.99999999999997</v>
      </c>
    </row>
    <row r="21" spans="1:11">
      <c r="A21" s="634"/>
      <c r="B21" s="112" t="s">
        <v>64</v>
      </c>
      <c r="C21" s="166"/>
      <c r="D21" s="190">
        <v>10645</v>
      </c>
      <c r="E21" s="190">
        <v>802</v>
      </c>
      <c r="F21" s="190">
        <v>1460.9999999999998</v>
      </c>
      <c r="G21" s="190">
        <v>16909</v>
      </c>
      <c r="H21" s="190">
        <v>5052.0000000000009</v>
      </c>
      <c r="I21" s="190">
        <v>634</v>
      </c>
      <c r="J21" s="190">
        <v>333</v>
      </c>
      <c r="K21" s="217">
        <v>2336.9999999999995</v>
      </c>
    </row>
    <row r="22" spans="1:11">
      <c r="A22" s="634"/>
      <c r="B22" s="156" t="s">
        <v>65</v>
      </c>
      <c r="C22" s="184"/>
      <c r="D22" s="190">
        <v>11856</v>
      </c>
      <c r="E22" s="190">
        <v>2400</v>
      </c>
      <c r="F22" s="190">
        <v>1025</v>
      </c>
      <c r="G22" s="190">
        <v>14153</v>
      </c>
      <c r="H22" s="190">
        <v>1468</v>
      </c>
      <c r="I22" s="190">
        <v>2516</v>
      </c>
      <c r="J22" s="190">
        <v>589.00000000000011</v>
      </c>
      <c r="K22" s="217">
        <v>677</v>
      </c>
    </row>
    <row r="23" spans="1:11">
      <c r="A23" s="650"/>
      <c r="B23" s="112" t="s">
        <v>66</v>
      </c>
      <c r="C23" s="166"/>
      <c r="D23" s="190">
        <v>19389</v>
      </c>
      <c r="E23" s="190">
        <v>3273.0000000000005</v>
      </c>
      <c r="F23" s="190">
        <v>2442</v>
      </c>
      <c r="G23" s="190">
        <v>30799</v>
      </c>
      <c r="H23" s="190">
        <v>3820</v>
      </c>
      <c r="I23" s="190">
        <v>3856</v>
      </c>
      <c r="J23" s="190">
        <v>423</v>
      </c>
      <c r="K23" s="217">
        <v>1323</v>
      </c>
    </row>
    <row r="24" spans="1:11">
      <c r="A24" s="634"/>
      <c r="B24" s="112" t="s">
        <v>67</v>
      </c>
      <c r="C24" s="166"/>
      <c r="D24" s="190">
        <v>20680.999999999996</v>
      </c>
      <c r="E24" s="190">
        <v>2118</v>
      </c>
      <c r="F24" s="190">
        <v>973</v>
      </c>
      <c r="G24" s="190">
        <v>24466</v>
      </c>
      <c r="H24" s="190">
        <v>3998.9999999999995</v>
      </c>
      <c r="I24" s="190">
        <v>1184.0000000000002</v>
      </c>
      <c r="J24" s="190">
        <v>526</v>
      </c>
      <c r="K24" s="217">
        <v>538.99999999999989</v>
      </c>
    </row>
    <row r="25" spans="1:11">
      <c r="A25" s="634"/>
      <c r="B25" s="156" t="s">
        <v>68</v>
      </c>
      <c r="C25" s="184"/>
      <c r="D25" s="190">
        <v>11969.999999999998</v>
      </c>
      <c r="E25" s="190">
        <v>8541</v>
      </c>
      <c r="F25" s="190">
        <v>1952</v>
      </c>
      <c r="G25" s="190">
        <v>32427.999999999996</v>
      </c>
      <c r="H25" s="190">
        <v>2640</v>
      </c>
      <c r="I25" s="190">
        <v>398</v>
      </c>
      <c r="J25" s="190">
        <v>170.99999999999997</v>
      </c>
      <c r="K25" s="217">
        <v>540.99999999999989</v>
      </c>
    </row>
    <row r="26" spans="1:11">
      <c r="A26" s="634"/>
      <c r="B26" s="112" t="s">
        <v>69</v>
      </c>
      <c r="C26" s="166"/>
      <c r="D26" s="190">
        <v>15730.999999999998</v>
      </c>
      <c r="E26" s="190">
        <v>1114</v>
      </c>
      <c r="F26" s="190">
        <v>1944</v>
      </c>
      <c r="G26" s="190">
        <v>23402</v>
      </c>
      <c r="H26" s="190">
        <v>11308</v>
      </c>
      <c r="I26" s="190">
        <v>222</v>
      </c>
      <c r="J26" s="190">
        <v>287.00000000000006</v>
      </c>
      <c r="K26" s="217">
        <v>1276</v>
      </c>
    </row>
    <row r="27" spans="1:11">
      <c r="A27" s="634"/>
      <c r="B27" s="112" t="s">
        <v>70</v>
      </c>
      <c r="C27" s="166"/>
      <c r="D27" s="190">
        <v>12937</v>
      </c>
      <c r="E27" s="190">
        <v>7584</v>
      </c>
      <c r="F27" s="190">
        <v>652</v>
      </c>
      <c r="G27" s="190">
        <v>23200.000000000004</v>
      </c>
      <c r="H27" s="190">
        <v>4492</v>
      </c>
      <c r="I27" s="190">
        <v>464</v>
      </c>
      <c r="J27" s="190">
        <v>1186</v>
      </c>
      <c r="K27" s="217">
        <v>3110.9999999999995</v>
      </c>
    </row>
    <row r="28" spans="1:11">
      <c r="A28" s="634"/>
      <c r="B28" s="156" t="s">
        <v>71</v>
      </c>
      <c r="C28" s="184"/>
      <c r="D28" s="190">
        <v>16647</v>
      </c>
      <c r="E28" s="190">
        <v>3076</v>
      </c>
      <c r="F28" s="190">
        <v>1912</v>
      </c>
      <c r="G28" s="190">
        <v>32025.000000000007</v>
      </c>
      <c r="H28" s="190">
        <v>3218</v>
      </c>
      <c r="I28" s="190">
        <v>2903</v>
      </c>
      <c r="J28" s="190">
        <v>153</v>
      </c>
      <c r="K28" s="217">
        <v>1851</v>
      </c>
    </row>
    <row r="29" spans="1:11">
      <c r="A29" s="634"/>
      <c r="B29" s="156" t="s">
        <v>72</v>
      </c>
      <c r="C29" s="184"/>
      <c r="D29" s="190">
        <v>23703.000000000004</v>
      </c>
      <c r="E29" s="190">
        <v>2474</v>
      </c>
      <c r="F29" s="190">
        <v>766</v>
      </c>
      <c r="G29" s="190">
        <v>25995</v>
      </c>
      <c r="H29" s="190">
        <v>7291</v>
      </c>
      <c r="I29" s="190">
        <v>573</v>
      </c>
      <c r="J29" s="190">
        <v>168</v>
      </c>
      <c r="K29" s="217">
        <v>609.00000000000011</v>
      </c>
    </row>
    <row r="30" spans="1:11">
      <c r="A30" s="634"/>
      <c r="B30" s="156" t="s">
        <v>73</v>
      </c>
      <c r="C30" s="184"/>
      <c r="D30" s="190">
        <v>8599</v>
      </c>
      <c r="E30" s="190">
        <v>3388</v>
      </c>
      <c r="F30" s="190">
        <v>693.00000000000011</v>
      </c>
      <c r="G30" s="190">
        <v>27965</v>
      </c>
      <c r="H30" s="190">
        <v>7265.0000000000009</v>
      </c>
      <c r="I30" s="190">
        <v>811</v>
      </c>
      <c r="J30" s="190">
        <v>1646.0000000000002</v>
      </c>
      <c r="K30" s="217">
        <v>220</v>
      </c>
    </row>
    <row r="31" spans="1:11">
      <c r="A31" s="648"/>
      <c r="B31" s="144" t="s">
        <v>74</v>
      </c>
      <c r="C31" s="608"/>
      <c r="D31" s="610">
        <v>9602</v>
      </c>
      <c r="E31" s="612">
        <v>4557</v>
      </c>
      <c r="F31" s="610">
        <v>1633</v>
      </c>
      <c r="G31" s="610">
        <v>37972</v>
      </c>
      <c r="H31" s="612">
        <v>3276.0000000000005</v>
      </c>
      <c r="I31" s="607">
        <v>368</v>
      </c>
      <c r="J31" s="141">
        <v>800</v>
      </c>
      <c r="K31" s="592">
        <v>1474</v>
      </c>
    </row>
    <row r="32" spans="1:11">
      <c r="A32" s="651">
        <f>Titles!A23</f>
        <v>2023</v>
      </c>
      <c r="B32" s="108" t="s">
        <v>63</v>
      </c>
      <c r="C32" s="165"/>
      <c r="D32" s="190">
        <v>7526.9999999999991</v>
      </c>
      <c r="E32" s="190">
        <v>4676</v>
      </c>
      <c r="F32" s="190">
        <v>182</v>
      </c>
      <c r="G32" s="190">
        <v>32536</v>
      </c>
      <c r="H32" s="190">
        <v>5635.9999999999991</v>
      </c>
      <c r="I32" s="190">
        <v>355</v>
      </c>
      <c r="J32" s="190">
        <v>210.00000000000003</v>
      </c>
      <c r="K32" s="217">
        <v>206</v>
      </c>
    </row>
    <row r="33" spans="1:12">
      <c r="A33" s="634"/>
      <c r="B33" s="112" t="s">
        <v>64</v>
      </c>
      <c r="C33" s="166"/>
      <c r="D33" s="190" t="s">
        <v>52</v>
      </c>
      <c r="E33" s="190" t="s">
        <v>52</v>
      </c>
      <c r="F33" s="190" t="s">
        <v>52</v>
      </c>
      <c r="G33" s="190" t="s">
        <v>52</v>
      </c>
      <c r="H33" s="190" t="s">
        <v>52</v>
      </c>
      <c r="I33" s="190" t="s">
        <v>52</v>
      </c>
      <c r="J33" s="190" t="s">
        <v>52</v>
      </c>
      <c r="K33" s="217" t="s">
        <v>52</v>
      </c>
    </row>
    <row r="34" spans="1:12">
      <c r="A34" s="634"/>
      <c r="B34" s="156" t="s">
        <v>65</v>
      </c>
      <c r="C34" s="184"/>
      <c r="D34" s="190" t="s">
        <v>52</v>
      </c>
      <c r="E34" s="190" t="s">
        <v>52</v>
      </c>
      <c r="F34" s="190" t="s">
        <v>52</v>
      </c>
      <c r="G34" s="190" t="s">
        <v>52</v>
      </c>
      <c r="H34" s="190" t="s">
        <v>52</v>
      </c>
      <c r="I34" s="190" t="s">
        <v>52</v>
      </c>
      <c r="J34" s="190" t="s">
        <v>52</v>
      </c>
      <c r="K34" s="217" t="s">
        <v>52</v>
      </c>
    </row>
    <row r="35" spans="1:12">
      <c r="A35" s="650"/>
      <c r="B35" s="112" t="s">
        <v>66</v>
      </c>
      <c r="C35" s="166"/>
      <c r="D35" s="190" t="s">
        <v>52</v>
      </c>
      <c r="E35" s="190" t="s">
        <v>52</v>
      </c>
      <c r="F35" s="190" t="s">
        <v>52</v>
      </c>
      <c r="G35" s="190" t="s">
        <v>52</v>
      </c>
      <c r="H35" s="190" t="s">
        <v>52</v>
      </c>
      <c r="I35" s="190" t="s">
        <v>52</v>
      </c>
      <c r="J35" s="190" t="s">
        <v>52</v>
      </c>
      <c r="K35" s="217" t="s">
        <v>52</v>
      </c>
    </row>
    <row r="36" spans="1:12">
      <c r="A36" s="634"/>
      <c r="B36" s="112" t="s">
        <v>67</v>
      </c>
      <c r="C36" s="166"/>
      <c r="D36" s="190" t="s">
        <v>52</v>
      </c>
      <c r="E36" s="190" t="s">
        <v>52</v>
      </c>
      <c r="F36" s="190" t="s">
        <v>52</v>
      </c>
      <c r="G36" s="190" t="s">
        <v>52</v>
      </c>
      <c r="H36" s="190" t="s">
        <v>52</v>
      </c>
      <c r="I36" s="190" t="s">
        <v>52</v>
      </c>
      <c r="J36" s="190" t="s">
        <v>52</v>
      </c>
      <c r="K36" s="217" t="s">
        <v>52</v>
      </c>
    </row>
    <row r="37" spans="1:12">
      <c r="A37" s="634"/>
      <c r="B37" s="156" t="s">
        <v>68</v>
      </c>
      <c r="C37" s="184"/>
      <c r="D37" s="190" t="s">
        <v>52</v>
      </c>
      <c r="E37" s="190" t="s">
        <v>52</v>
      </c>
      <c r="F37" s="190" t="s">
        <v>52</v>
      </c>
      <c r="G37" s="190" t="s">
        <v>52</v>
      </c>
      <c r="H37" s="190" t="s">
        <v>52</v>
      </c>
      <c r="I37" s="190" t="s">
        <v>52</v>
      </c>
      <c r="J37" s="190" t="s">
        <v>52</v>
      </c>
      <c r="K37" s="217" t="s">
        <v>52</v>
      </c>
    </row>
    <row r="38" spans="1:12">
      <c r="A38" s="634"/>
      <c r="B38" s="112" t="s">
        <v>69</v>
      </c>
      <c r="C38" s="166"/>
      <c r="D38" s="190" t="s">
        <v>52</v>
      </c>
      <c r="E38" s="190" t="s">
        <v>52</v>
      </c>
      <c r="F38" s="190" t="s">
        <v>52</v>
      </c>
      <c r="G38" s="190" t="s">
        <v>52</v>
      </c>
      <c r="H38" s="190" t="s">
        <v>52</v>
      </c>
      <c r="I38" s="190" t="s">
        <v>52</v>
      </c>
      <c r="J38" s="190" t="s">
        <v>52</v>
      </c>
      <c r="K38" s="217" t="s">
        <v>52</v>
      </c>
    </row>
    <row r="39" spans="1:12">
      <c r="A39" s="634"/>
      <c r="B39" s="112" t="s">
        <v>70</v>
      </c>
      <c r="C39" s="166"/>
      <c r="D39" s="190" t="s">
        <v>52</v>
      </c>
      <c r="E39" s="190" t="s">
        <v>52</v>
      </c>
      <c r="F39" s="190" t="s">
        <v>52</v>
      </c>
      <c r="G39" s="190" t="s">
        <v>52</v>
      </c>
      <c r="H39" s="190" t="s">
        <v>52</v>
      </c>
      <c r="I39" s="190" t="s">
        <v>52</v>
      </c>
      <c r="J39" s="190" t="s">
        <v>52</v>
      </c>
      <c r="K39" s="217" t="s">
        <v>52</v>
      </c>
    </row>
    <row r="40" spans="1:12">
      <c r="A40" s="634"/>
      <c r="B40" s="156" t="s">
        <v>71</v>
      </c>
      <c r="C40" s="184"/>
      <c r="D40" s="190" t="s">
        <v>52</v>
      </c>
      <c r="E40" s="190" t="s">
        <v>52</v>
      </c>
      <c r="F40" s="190" t="s">
        <v>52</v>
      </c>
      <c r="G40" s="190" t="s">
        <v>52</v>
      </c>
      <c r="H40" s="190" t="s">
        <v>52</v>
      </c>
      <c r="I40" s="190" t="s">
        <v>52</v>
      </c>
      <c r="J40" s="190" t="s">
        <v>52</v>
      </c>
      <c r="K40" s="217" t="s">
        <v>52</v>
      </c>
    </row>
    <row r="41" spans="1:12">
      <c r="A41" s="634"/>
      <c r="B41" s="156" t="s">
        <v>72</v>
      </c>
      <c r="C41" s="184"/>
      <c r="D41" s="190" t="s">
        <v>52</v>
      </c>
      <c r="E41" s="190" t="s">
        <v>52</v>
      </c>
      <c r="F41" s="190" t="s">
        <v>52</v>
      </c>
      <c r="G41" s="190" t="s">
        <v>52</v>
      </c>
      <c r="H41" s="190" t="s">
        <v>52</v>
      </c>
      <c r="I41" s="190" t="s">
        <v>52</v>
      </c>
      <c r="J41" s="190" t="s">
        <v>52</v>
      </c>
      <c r="K41" s="217" t="s">
        <v>52</v>
      </c>
    </row>
    <row r="42" spans="1:12">
      <c r="A42" s="634"/>
      <c r="B42" s="156" t="s">
        <v>73</v>
      </c>
      <c r="C42" s="184"/>
      <c r="D42" s="190" t="s">
        <v>52</v>
      </c>
      <c r="E42" s="190" t="s">
        <v>52</v>
      </c>
      <c r="F42" s="190" t="s">
        <v>52</v>
      </c>
      <c r="G42" s="190" t="s">
        <v>52</v>
      </c>
      <c r="H42" s="190" t="s">
        <v>52</v>
      </c>
      <c r="I42" s="401" t="s">
        <v>52</v>
      </c>
      <c r="J42" s="401" t="s">
        <v>52</v>
      </c>
      <c r="K42" s="402" t="s">
        <v>52</v>
      </c>
    </row>
    <row r="43" spans="1:12" ht="13.5" customHeight="1" thickBot="1">
      <c r="A43" s="652"/>
      <c r="B43" s="158" t="s">
        <v>74</v>
      </c>
      <c r="C43" s="186"/>
      <c r="D43" s="215" t="s">
        <v>52</v>
      </c>
      <c r="E43" s="215" t="s">
        <v>52</v>
      </c>
      <c r="F43" s="215" t="s">
        <v>52</v>
      </c>
      <c r="G43" s="215" t="s">
        <v>52</v>
      </c>
      <c r="H43" s="215" t="s">
        <v>52</v>
      </c>
      <c r="I43" s="321" t="s">
        <v>52</v>
      </c>
      <c r="J43" s="321" t="s">
        <v>52</v>
      </c>
      <c r="K43" s="322" t="s">
        <v>52</v>
      </c>
    </row>
    <row r="44" spans="1:12" s="189" customFormat="1" ht="12" customHeight="1">
      <c r="A44" s="659" t="str">
        <f>Titles!$A$12</f>
        <v>1 Data for 2021 and 2022 based on 2016 Census Definitions and data for 2023 based on 2021 Census Definitions.</v>
      </c>
      <c r="B44" s="391"/>
      <c r="C44" s="391"/>
      <c r="D44" s="391"/>
      <c r="E44" s="375"/>
      <c r="G44" s="391"/>
      <c r="H44" s="392"/>
      <c r="I44" s="391"/>
      <c r="J44" s="391"/>
      <c r="K44" s="306"/>
      <c r="L44" s="393"/>
    </row>
    <row r="45" spans="1:12" s="189" customFormat="1" ht="15" customHeight="1">
      <c r="A45" s="653" t="s">
        <v>120</v>
      </c>
      <c r="B45" s="394"/>
      <c r="C45" s="395"/>
      <c r="D45" s="396"/>
      <c r="E45" s="54"/>
      <c r="F45" s="396"/>
      <c r="G45" s="396"/>
      <c r="H45" s="397"/>
      <c r="I45" s="393"/>
    </row>
    <row r="46" spans="1:12" s="399" customFormat="1" ht="13.5" customHeight="1">
      <c r="A46" s="654" t="str">
        <f>Titles!$A$10</f>
        <v>Source: CMHC Starts and Completion Survey, Market Absorption Survey</v>
      </c>
      <c r="B46" s="317"/>
      <c r="C46" s="317"/>
      <c r="D46" s="317"/>
      <c r="E46" s="329"/>
      <c r="F46" s="398"/>
      <c r="G46" s="398"/>
      <c r="H46" s="398"/>
    </row>
    <row r="47" spans="1:12" s="315" customFormat="1" ht="10.9" customHeight="1">
      <c r="A47" s="654"/>
      <c r="B47" s="316"/>
      <c r="C47" s="316"/>
      <c r="D47" s="316"/>
      <c r="E47" s="329"/>
      <c r="F47" s="316"/>
      <c r="G47" s="316"/>
      <c r="H47" s="316"/>
    </row>
    <row r="48" spans="1:12" ht="12" customHeight="1">
      <c r="A48" s="656"/>
      <c r="B48" s="90"/>
      <c r="C48" s="90"/>
      <c r="D48" s="90"/>
      <c r="E48" s="169"/>
      <c r="G48" s="169"/>
      <c r="H48" s="90"/>
      <c r="I48" s="13"/>
    </row>
    <row r="49" spans="1:9" ht="9.75" customHeight="1">
      <c r="I49" s="13"/>
    </row>
    <row r="61" spans="1:9">
      <c r="A61" s="653"/>
      <c r="B61" s="82"/>
      <c r="C61" s="367"/>
      <c r="D61" s="367"/>
      <c r="E61" s="368"/>
      <c r="F61" s="368"/>
      <c r="G61" s="54"/>
    </row>
    <row r="62" spans="1:9" ht="15.5">
      <c r="A62" s="653"/>
      <c r="B62" s="170"/>
      <c r="C62" s="170"/>
      <c r="D62" s="170"/>
      <c r="E62" s="170"/>
      <c r="F62" s="170"/>
      <c r="G62" s="54"/>
    </row>
  </sheetData>
  <pageMargins left="0.7" right="0.7" top="0.75" bottom="0.75" header="0.3" footer="0.3"/>
  <pageSetup scale="95"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60"/>
  <sheetViews>
    <sheetView showGridLines="0" zoomScaleNormal="100" workbookViewId="0">
      <pane xSplit="3" ySplit="5" topLeftCell="D6" activePane="bottomRight" state="frozen"/>
      <selection pane="topRight"/>
      <selection pane="bottomLeft"/>
      <selection pane="bottomRight"/>
    </sheetView>
  </sheetViews>
  <sheetFormatPr defaultColWidth="11.53515625" defaultRowHeight="11.5"/>
  <cols>
    <col min="1" max="1" width="14.765625" style="12" customWidth="1"/>
    <col min="2" max="3" width="10.765625" style="12" customWidth="1"/>
    <col min="4" max="6" width="12.765625" style="12" customWidth="1"/>
    <col min="7" max="16384" width="11.53515625" style="12"/>
  </cols>
  <sheetData>
    <row r="1" spans="1:7" s="10" customFormat="1" ht="16" customHeight="1">
      <c r="A1" s="443" t="s">
        <v>135</v>
      </c>
      <c r="B1" s="444"/>
      <c r="C1" s="444"/>
      <c r="D1" s="444"/>
      <c r="E1" s="444"/>
      <c r="F1" s="445"/>
      <c r="G1" s="11"/>
    </row>
    <row r="2" spans="1:7" s="10" customFormat="1" ht="16" customHeight="1">
      <c r="A2" s="446" t="s">
        <v>146</v>
      </c>
      <c r="B2" s="447"/>
      <c r="C2" s="447"/>
      <c r="D2" s="447"/>
      <c r="E2" s="447"/>
      <c r="F2" s="448"/>
      <c r="G2" s="11"/>
    </row>
    <row r="3" spans="1:7" s="10" customFormat="1" ht="16" customHeight="1" thickBot="1">
      <c r="A3" s="452"/>
      <c r="B3" s="484"/>
      <c r="C3" s="484"/>
      <c r="D3" s="484"/>
      <c r="E3" s="484"/>
      <c r="F3" s="485"/>
      <c r="G3" s="11"/>
    </row>
    <row r="4" spans="1:7">
      <c r="A4" s="118"/>
      <c r="B4" s="92"/>
      <c r="C4" s="119"/>
      <c r="D4" s="121"/>
      <c r="E4" s="121"/>
      <c r="F4" s="122"/>
      <c r="G4" s="77"/>
    </row>
    <row r="5" spans="1:7">
      <c r="A5" s="146" t="s">
        <v>96</v>
      </c>
      <c r="B5" s="141"/>
      <c r="C5" s="147"/>
      <c r="D5" s="148" t="s">
        <v>27</v>
      </c>
      <c r="E5" s="148" t="s">
        <v>40</v>
      </c>
      <c r="F5" s="149" t="s">
        <v>42</v>
      </c>
      <c r="G5" s="77"/>
    </row>
    <row r="6" spans="1:7">
      <c r="A6" s="673">
        <f>Titles!A23</f>
        <v>2023</v>
      </c>
      <c r="B6" s="89"/>
      <c r="C6" s="100"/>
      <c r="D6" s="319"/>
      <c r="E6" s="319"/>
      <c r="F6" s="323"/>
      <c r="G6" s="77"/>
    </row>
    <row r="7" spans="1:7">
      <c r="A7" s="130" t="s">
        <v>78</v>
      </c>
      <c r="B7" s="134" t="s">
        <v>63</v>
      </c>
      <c r="C7" s="167"/>
      <c r="D7" s="190">
        <v>1807</v>
      </c>
      <c r="E7" s="190">
        <v>6641</v>
      </c>
      <c r="F7" s="217">
        <v>3292</v>
      </c>
      <c r="G7" s="77"/>
    </row>
    <row r="8" spans="1:7">
      <c r="A8" s="191"/>
      <c r="B8" s="112" t="s">
        <v>64</v>
      </c>
      <c r="C8" s="166"/>
      <c r="D8" s="190" t="s">
        <v>52</v>
      </c>
      <c r="E8" s="190" t="s">
        <v>52</v>
      </c>
      <c r="F8" s="217" t="s">
        <v>52</v>
      </c>
      <c r="G8" s="77"/>
    </row>
    <row r="9" spans="1:7">
      <c r="A9" s="192"/>
      <c r="B9" s="156" t="s">
        <v>65</v>
      </c>
      <c r="C9" s="184"/>
      <c r="D9" s="190" t="s">
        <v>52</v>
      </c>
      <c r="E9" s="190" t="s">
        <v>52</v>
      </c>
      <c r="F9" s="217" t="s">
        <v>52</v>
      </c>
      <c r="G9" s="77"/>
    </row>
    <row r="10" spans="1:7">
      <c r="A10" s="193"/>
      <c r="B10" s="112" t="s">
        <v>66</v>
      </c>
      <c r="C10" s="166"/>
      <c r="D10" s="190" t="s">
        <v>52</v>
      </c>
      <c r="E10" s="190" t="s">
        <v>52</v>
      </c>
      <c r="F10" s="217" t="s">
        <v>52</v>
      </c>
      <c r="G10" s="77"/>
    </row>
    <row r="11" spans="1:7">
      <c r="A11" s="111"/>
      <c r="B11" s="112" t="s">
        <v>67</v>
      </c>
      <c r="C11" s="166"/>
      <c r="D11" s="190" t="s">
        <v>52</v>
      </c>
      <c r="E11" s="190" t="s">
        <v>52</v>
      </c>
      <c r="F11" s="217" t="s">
        <v>52</v>
      </c>
      <c r="G11" s="77"/>
    </row>
    <row r="12" spans="1:7">
      <c r="A12" s="192"/>
      <c r="B12" s="156" t="s">
        <v>68</v>
      </c>
      <c r="C12" s="184"/>
      <c r="D12" s="190" t="s">
        <v>52</v>
      </c>
      <c r="E12" s="190" t="s">
        <v>52</v>
      </c>
      <c r="F12" s="217" t="s">
        <v>52</v>
      </c>
      <c r="G12" s="77"/>
    </row>
    <row r="13" spans="1:7">
      <c r="A13" s="155"/>
      <c r="B13" s="112" t="s">
        <v>69</v>
      </c>
      <c r="C13" s="166"/>
      <c r="D13" s="190" t="s">
        <v>52</v>
      </c>
      <c r="E13" s="190" t="s">
        <v>52</v>
      </c>
      <c r="F13" s="217" t="s">
        <v>52</v>
      </c>
      <c r="G13" s="77"/>
    </row>
    <row r="14" spans="1:7">
      <c r="A14" s="111"/>
      <c r="B14" s="112" t="s">
        <v>70</v>
      </c>
      <c r="C14" s="166"/>
      <c r="D14" s="190" t="s">
        <v>52</v>
      </c>
      <c r="E14" s="190" t="s">
        <v>52</v>
      </c>
      <c r="F14" s="217" t="s">
        <v>52</v>
      </c>
      <c r="G14" s="77"/>
    </row>
    <row r="15" spans="1:7">
      <c r="A15" s="111"/>
      <c r="B15" s="156" t="s">
        <v>71</v>
      </c>
      <c r="C15" s="184"/>
      <c r="D15" s="190" t="s">
        <v>52</v>
      </c>
      <c r="E15" s="190" t="s">
        <v>52</v>
      </c>
      <c r="F15" s="217" t="s">
        <v>52</v>
      </c>
      <c r="G15" s="77"/>
    </row>
    <row r="16" spans="1:7">
      <c r="A16" s="111"/>
      <c r="B16" s="156" t="s">
        <v>72</v>
      </c>
      <c r="C16" s="184"/>
      <c r="D16" s="190" t="s">
        <v>52</v>
      </c>
      <c r="E16" s="190" t="s">
        <v>52</v>
      </c>
      <c r="F16" s="217" t="s">
        <v>52</v>
      </c>
      <c r="G16" s="77"/>
    </row>
    <row r="17" spans="1:7">
      <c r="A17" s="111"/>
      <c r="B17" s="156" t="s">
        <v>73</v>
      </c>
      <c r="C17" s="184"/>
      <c r="D17" s="190" t="s">
        <v>52</v>
      </c>
      <c r="E17" s="190" t="s">
        <v>52</v>
      </c>
      <c r="F17" s="217" t="s">
        <v>52</v>
      </c>
      <c r="G17" s="77"/>
    </row>
    <row r="18" spans="1:7">
      <c r="A18" s="188"/>
      <c r="B18" s="144" t="s">
        <v>74</v>
      </c>
      <c r="C18" s="185"/>
      <c r="D18" s="287" t="s">
        <v>52</v>
      </c>
      <c r="E18" s="287" t="s">
        <v>52</v>
      </c>
      <c r="F18" s="217" t="s">
        <v>52</v>
      </c>
      <c r="G18" s="77"/>
    </row>
    <row r="19" spans="1:7">
      <c r="A19" s="130" t="s">
        <v>49</v>
      </c>
      <c r="B19" s="134" t="s">
        <v>63</v>
      </c>
      <c r="C19" s="167"/>
      <c r="D19" s="286">
        <v>14777.000000000002</v>
      </c>
      <c r="E19" s="286">
        <v>27660</v>
      </c>
      <c r="F19" s="216">
        <v>29244</v>
      </c>
      <c r="G19" s="77"/>
    </row>
    <row r="20" spans="1:7">
      <c r="A20" s="191"/>
      <c r="B20" s="112" t="s">
        <v>64</v>
      </c>
      <c r="C20" s="166"/>
      <c r="D20" s="190" t="s">
        <v>52</v>
      </c>
      <c r="E20" s="190" t="s">
        <v>52</v>
      </c>
      <c r="F20" s="217" t="s">
        <v>52</v>
      </c>
      <c r="G20" s="77"/>
    </row>
    <row r="21" spans="1:7">
      <c r="A21" s="192"/>
      <c r="B21" s="156" t="s">
        <v>65</v>
      </c>
      <c r="C21" s="184"/>
      <c r="D21" s="190" t="s">
        <v>52</v>
      </c>
      <c r="E21" s="190" t="s">
        <v>52</v>
      </c>
      <c r="F21" s="217" t="s">
        <v>52</v>
      </c>
      <c r="G21" s="77"/>
    </row>
    <row r="22" spans="1:7">
      <c r="A22" s="193"/>
      <c r="B22" s="112" t="s">
        <v>66</v>
      </c>
      <c r="C22" s="166"/>
      <c r="D22" s="190" t="s">
        <v>52</v>
      </c>
      <c r="E22" s="190" t="s">
        <v>52</v>
      </c>
      <c r="F22" s="217" t="s">
        <v>52</v>
      </c>
      <c r="G22" s="77"/>
    </row>
    <row r="23" spans="1:7">
      <c r="A23" s="111"/>
      <c r="B23" s="112" t="s">
        <v>67</v>
      </c>
      <c r="C23" s="166"/>
      <c r="D23" s="190" t="s">
        <v>52</v>
      </c>
      <c r="E23" s="190" t="s">
        <v>52</v>
      </c>
      <c r="F23" s="217" t="s">
        <v>52</v>
      </c>
      <c r="G23" s="77"/>
    </row>
    <row r="24" spans="1:7">
      <c r="A24" s="192"/>
      <c r="B24" s="156" t="s">
        <v>68</v>
      </c>
      <c r="C24" s="184"/>
      <c r="D24" s="190" t="s">
        <v>52</v>
      </c>
      <c r="E24" s="190" t="s">
        <v>52</v>
      </c>
      <c r="F24" s="217" t="s">
        <v>52</v>
      </c>
      <c r="G24" s="77"/>
    </row>
    <row r="25" spans="1:7">
      <c r="A25" s="155"/>
      <c r="B25" s="112" t="s">
        <v>69</v>
      </c>
      <c r="C25" s="166"/>
      <c r="D25" s="190" t="s">
        <v>52</v>
      </c>
      <c r="E25" s="190" t="s">
        <v>52</v>
      </c>
      <c r="F25" s="217" t="s">
        <v>52</v>
      </c>
      <c r="G25" s="77"/>
    </row>
    <row r="26" spans="1:7">
      <c r="A26" s="111"/>
      <c r="B26" s="112" t="s">
        <v>70</v>
      </c>
      <c r="C26" s="166"/>
      <c r="D26" s="190" t="s">
        <v>52</v>
      </c>
      <c r="E26" s="190" t="s">
        <v>52</v>
      </c>
      <c r="F26" s="217" t="s">
        <v>52</v>
      </c>
      <c r="G26" s="77"/>
    </row>
    <row r="27" spans="1:7">
      <c r="A27" s="111"/>
      <c r="B27" s="156" t="s">
        <v>71</v>
      </c>
      <c r="C27" s="184"/>
      <c r="D27" s="190" t="s">
        <v>52</v>
      </c>
      <c r="E27" s="190" t="s">
        <v>52</v>
      </c>
      <c r="F27" s="217" t="s">
        <v>52</v>
      </c>
      <c r="G27" s="77"/>
    </row>
    <row r="28" spans="1:7">
      <c r="A28" s="111"/>
      <c r="B28" s="156" t="s">
        <v>72</v>
      </c>
      <c r="C28" s="184"/>
      <c r="D28" s="190" t="s">
        <v>52</v>
      </c>
      <c r="E28" s="190" t="s">
        <v>52</v>
      </c>
      <c r="F28" s="217" t="s">
        <v>52</v>
      </c>
      <c r="G28" s="77"/>
    </row>
    <row r="29" spans="1:7">
      <c r="A29" s="111"/>
      <c r="B29" s="156" t="s">
        <v>73</v>
      </c>
      <c r="C29" s="184"/>
      <c r="D29" s="190" t="s">
        <v>52</v>
      </c>
      <c r="E29" s="190" t="s">
        <v>52</v>
      </c>
      <c r="F29" s="217" t="s">
        <v>52</v>
      </c>
      <c r="G29" s="77"/>
    </row>
    <row r="30" spans="1:7">
      <c r="A30" s="188"/>
      <c r="B30" s="144" t="s">
        <v>74</v>
      </c>
      <c r="C30" s="185"/>
      <c r="D30" s="287" t="s">
        <v>52</v>
      </c>
      <c r="E30" s="287" t="s">
        <v>52</v>
      </c>
      <c r="F30" s="320" t="s">
        <v>52</v>
      </c>
      <c r="G30" s="77"/>
    </row>
    <row r="31" spans="1:7">
      <c r="A31" s="130" t="s">
        <v>46</v>
      </c>
      <c r="B31" s="134" t="s">
        <v>63</v>
      </c>
      <c r="C31" s="167"/>
      <c r="D31" s="286">
        <v>16584</v>
      </c>
      <c r="E31" s="286">
        <v>34301</v>
      </c>
      <c r="F31" s="216">
        <v>32536</v>
      </c>
      <c r="G31" s="77"/>
    </row>
    <row r="32" spans="1:7">
      <c r="A32" s="191"/>
      <c r="B32" s="112" t="s">
        <v>64</v>
      </c>
      <c r="C32" s="166"/>
      <c r="D32" s="190" t="s">
        <v>52</v>
      </c>
      <c r="E32" s="190" t="s">
        <v>52</v>
      </c>
      <c r="F32" s="217" t="s">
        <v>52</v>
      </c>
      <c r="G32" s="77"/>
    </row>
    <row r="33" spans="1:8">
      <c r="A33" s="192"/>
      <c r="B33" s="156" t="s">
        <v>65</v>
      </c>
      <c r="C33" s="184"/>
      <c r="D33" s="190" t="s">
        <v>52</v>
      </c>
      <c r="E33" s="190" t="s">
        <v>52</v>
      </c>
      <c r="F33" s="217" t="s">
        <v>52</v>
      </c>
      <c r="G33" s="77"/>
    </row>
    <row r="34" spans="1:8">
      <c r="A34" s="193"/>
      <c r="B34" s="112" t="s">
        <v>66</v>
      </c>
      <c r="C34" s="166"/>
      <c r="D34" s="190" t="s">
        <v>52</v>
      </c>
      <c r="E34" s="190" t="s">
        <v>52</v>
      </c>
      <c r="F34" s="217" t="s">
        <v>52</v>
      </c>
      <c r="G34" s="77"/>
    </row>
    <row r="35" spans="1:8">
      <c r="A35" s="111"/>
      <c r="B35" s="112" t="s">
        <v>67</v>
      </c>
      <c r="C35" s="166"/>
      <c r="D35" s="190" t="s">
        <v>52</v>
      </c>
      <c r="E35" s="190" t="s">
        <v>52</v>
      </c>
      <c r="F35" s="217" t="s">
        <v>52</v>
      </c>
      <c r="G35" s="77"/>
    </row>
    <row r="36" spans="1:8">
      <c r="A36" s="192"/>
      <c r="B36" s="156" t="s">
        <v>68</v>
      </c>
      <c r="C36" s="184"/>
      <c r="D36" s="190" t="s">
        <v>52</v>
      </c>
      <c r="E36" s="190" t="s">
        <v>52</v>
      </c>
      <c r="F36" s="217" t="s">
        <v>52</v>
      </c>
      <c r="G36" s="77"/>
    </row>
    <row r="37" spans="1:8">
      <c r="A37" s="155"/>
      <c r="B37" s="112" t="s">
        <v>69</v>
      </c>
      <c r="C37" s="166"/>
      <c r="D37" s="190" t="s">
        <v>52</v>
      </c>
      <c r="E37" s="190" t="s">
        <v>52</v>
      </c>
      <c r="F37" s="217" t="s">
        <v>52</v>
      </c>
      <c r="G37" s="77"/>
    </row>
    <row r="38" spans="1:8">
      <c r="A38" s="111"/>
      <c r="B38" s="112" t="s">
        <v>70</v>
      </c>
      <c r="C38" s="166"/>
      <c r="D38" s="190" t="s">
        <v>52</v>
      </c>
      <c r="E38" s="190" t="s">
        <v>52</v>
      </c>
      <c r="F38" s="217" t="s">
        <v>52</v>
      </c>
      <c r="G38" s="77"/>
    </row>
    <row r="39" spans="1:8">
      <c r="A39" s="111"/>
      <c r="B39" s="156" t="s">
        <v>71</v>
      </c>
      <c r="C39" s="184"/>
      <c r="D39" s="190" t="s">
        <v>52</v>
      </c>
      <c r="E39" s="190" t="s">
        <v>52</v>
      </c>
      <c r="F39" s="217" t="s">
        <v>52</v>
      </c>
      <c r="G39" s="77"/>
    </row>
    <row r="40" spans="1:8">
      <c r="A40" s="111"/>
      <c r="B40" s="156" t="s">
        <v>72</v>
      </c>
      <c r="C40" s="184"/>
      <c r="D40" s="190" t="s">
        <v>52</v>
      </c>
      <c r="E40" s="190" t="s">
        <v>52</v>
      </c>
      <c r="F40" s="217" t="s">
        <v>52</v>
      </c>
      <c r="G40" s="77"/>
    </row>
    <row r="41" spans="1:8">
      <c r="A41" s="111"/>
      <c r="B41" s="156" t="s">
        <v>73</v>
      </c>
      <c r="C41" s="184"/>
      <c r="D41" s="190" t="s">
        <v>52</v>
      </c>
      <c r="E41" s="190" t="s">
        <v>52</v>
      </c>
      <c r="F41" s="217" t="s">
        <v>52</v>
      </c>
      <c r="G41" s="77"/>
    </row>
    <row r="42" spans="1:8" ht="12" thickBot="1">
      <c r="A42" s="187"/>
      <c r="B42" s="158" t="s">
        <v>74</v>
      </c>
      <c r="C42" s="186"/>
      <c r="D42" s="321" t="s">
        <v>52</v>
      </c>
      <c r="E42" s="321" t="s">
        <v>52</v>
      </c>
      <c r="F42" s="322" t="s">
        <v>52</v>
      </c>
      <c r="G42" s="77"/>
    </row>
    <row r="43" spans="1:8" ht="12" customHeight="1">
      <c r="A43" s="53" t="str">
        <f>Titles!$A$14</f>
        <v>2023 data based on 2021 Census Definitions.</v>
      </c>
      <c r="B43" s="89"/>
      <c r="C43" s="89"/>
      <c r="D43" s="54"/>
      <c r="F43" s="308"/>
      <c r="G43" s="195"/>
      <c r="H43" s="89"/>
    </row>
    <row r="44" spans="1:8" ht="12" customHeight="1">
      <c r="A44" s="91" t="str">
        <f>Titles!$A$10</f>
        <v>Source: CMHC Starts and Completion Survey, Market Absorption Survey</v>
      </c>
      <c r="B44" s="90"/>
      <c r="C44" s="90"/>
      <c r="D44" s="169"/>
      <c r="E44" s="90"/>
      <c r="F44" s="90"/>
    </row>
    <row r="45" spans="1:8">
      <c r="D45" s="189"/>
    </row>
    <row r="59" spans="1:6">
      <c r="A59" s="53"/>
      <c r="B59" s="82"/>
      <c r="C59" s="367"/>
      <c r="D59" s="368"/>
      <c r="E59" s="368"/>
      <c r="F59" s="54"/>
    </row>
    <row r="60" spans="1:6" ht="15.5">
      <c r="A60" s="53"/>
      <c r="B60" s="170"/>
      <c r="C60" s="170"/>
      <c r="D60" s="170"/>
      <c r="E60" s="170"/>
      <c r="F60" s="54"/>
    </row>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47"/>
  <sheetViews>
    <sheetView showGridLines="0" zoomScale="115" zoomScaleNormal="115" workbookViewId="0">
      <pane xSplit="3" ySplit="10" topLeftCell="D11" activePane="bottomRight" state="frozen"/>
      <selection pane="topRight"/>
      <selection pane="bottomLeft"/>
      <selection pane="bottomRight"/>
    </sheetView>
  </sheetViews>
  <sheetFormatPr defaultColWidth="11.53515625" defaultRowHeight="11.5"/>
  <cols>
    <col min="1" max="1" width="4.765625" style="623" customWidth="1"/>
    <col min="2" max="3" width="7.23046875" style="12" customWidth="1"/>
    <col min="4" max="5" width="9.765625" style="12" customWidth="1"/>
    <col min="6" max="6" width="8.765625" style="12" customWidth="1"/>
    <col min="7" max="8" width="9.765625" style="12" customWidth="1"/>
    <col min="9" max="9" width="8.765625" style="12" customWidth="1"/>
    <col min="10" max="16384" width="11.53515625" style="12"/>
  </cols>
  <sheetData>
    <row r="1" spans="1:10" s="10" customFormat="1" ht="16.5" customHeight="1">
      <c r="A1" s="662" t="s">
        <v>136</v>
      </c>
      <c r="B1" s="459"/>
      <c r="C1" s="459"/>
      <c r="D1" s="459"/>
      <c r="E1" s="459"/>
      <c r="F1" s="459"/>
      <c r="G1" s="459"/>
      <c r="H1" s="459"/>
      <c r="I1" s="460"/>
      <c r="J1" s="11"/>
    </row>
    <row r="2" spans="1:10" s="10" customFormat="1" ht="16.5" customHeight="1">
      <c r="A2" s="663" t="s">
        <v>112</v>
      </c>
      <c r="B2" s="461"/>
      <c r="C2" s="461"/>
      <c r="D2" s="461"/>
      <c r="E2" s="461"/>
      <c r="F2" s="461"/>
      <c r="G2" s="461"/>
      <c r="H2" s="461"/>
      <c r="I2" s="462"/>
      <c r="J2" s="11"/>
    </row>
    <row r="3" spans="1:10" s="10" customFormat="1" ht="17.5">
      <c r="A3" s="663" t="s">
        <v>147</v>
      </c>
      <c r="B3" s="463"/>
      <c r="C3" s="463"/>
      <c r="D3" s="463"/>
      <c r="E3" s="463"/>
      <c r="F3" s="463"/>
      <c r="G3" s="463"/>
      <c r="H3" s="463"/>
      <c r="I3" s="464"/>
      <c r="J3" s="11"/>
    </row>
    <row r="4" spans="1:10" s="10" customFormat="1" ht="16" thickBot="1">
      <c r="A4" s="664"/>
      <c r="B4" s="492"/>
      <c r="C4" s="492"/>
      <c r="D4" s="492"/>
      <c r="E4" s="492"/>
      <c r="F4" s="492"/>
      <c r="G4" s="492"/>
      <c r="H4" s="492"/>
      <c r="I4" s="493"/>
      <c r="J4" s="11"/>
    </row>
    <row r="5" spans="1:10">
      <c r="A5" s="649"/>
      <c r="B5" s="89"/>
      <c r="C5" s="119"/>
      <c r="D5" s="498" t="s">
        <v>94</v>
      </c>
      <c r="E5" s="418"/>
      <c r="F5" s="419"/>
      <c r="G5" s="499" t="s">
        <v>87</v>
      </c>
      <c r="H5" s="420"/>
      <c r="I5" s="421"/>
      <c r="J5" s="77"/>
    </row>
    <row r="6" spans="1:10" ht="12" customHeight="1">
      <c r="A6" s="649"/>
      <c r="B6" s="89"/>
      <c r="C6" s="100"/>
      <c r="D6" s="500"/>
      <c r="E6" s="499"/>
      <c r="F6" s="501"/>
      <c r="G6" s="502"/>
      <c r="H6" s="503"/>
      <c r="I6" s="504"/>
      <c r="J6" s="77"/>
    </row>
    <row r="7" spans="1:10" ht="12" customHeight="1">
      <c r="A7" s="649"/>
      <c r="B7" s="89"/>
      <c r="C7" s="100"/>
      <c r="D7" s="505"/>
      <c r="E7" s="506"/>
      <c r="F7" s="346"/>
      <c r="G7" s="505"/>
      <c r="H7" s="506"/>
      <c r="I7" s="507"/>
      <c r="J7" s="77"/>
    </row>
    <row r="8" spans="1:10" ht="12" customHeight="1">
      <c r="A8" s="660" t="s">
        <v>75</v>
      </c>
      <c r="B8" s="89"/>
      <c r="C8" s="100"/>
      <c r="D8" s="332" t="s">
        <v>115</v>
      </c>
      <c r="E8" s="331" t="s">
        <v>88</v>
      </c>
      <c r="F8" s="332" t="s">
        <v>91</v>
      </c>
      <c r="G8" s="332" t="s">
        <v>89</v>
      </c>
      <c r="H8" s="331" t="s">
        <v>88</v>
      </c>
      <c r="I8" s="333" t="s">
        <v>91</v>
      </c>
      <c r="J8" s="77"/>
    </row>
    <row r="9" spans="1:10" ht="12" customHeight="1">
      <c r="A9" s="647"/>
      <c r="B9" s="89"/>
      <c r="C9" s="100"/>
      <c r="D9" s="332" t="s">
        <v>116</v>
      </c>
      <c r="E9" s="332" t="s">
        <v>90</v>
      </c>
      <c r="F9" s="332" t="s">
        <v>113</v>
      </c>
      <c r="G9" s="332" t="s">
        <v>92</v>
      </c>
      <c r="H9" s="332" t="s">
        <v>90</v>
      </c>
      <c r="I9" s="333" t="s">
        <v>113</v>
      </c>
      <c r="J9" s="77"/>
    </row>
    <row r="10" spans="1:10" ht="12.75" customHeight="1">
      <c r="A10" s="647"/>
      <c r="B10" s="89"/>
      <c r="C10" s="100"/>
      <c r="E10" s="332" t="s">
        <v>93</v>
      </c>
      <c r="F10" s="100"/>
      <c r="H10" s="332" t="s">
        <v>93</v>
      </c>
      <c r="I10" s="409"/>
      <c r="J10" s="77"/>
    </row>
    <row r="11" spans="1:10" ht="12" customHeight="1">
      <c r="A11" s="665">
        <f>Titles!A22</f>
        <v>2022</v>
      </c>
      <c r="B11" s="334" t="s">
        <v>59</v>
      </c>
      <c r="C11" s="335"/>
      <c r="D11" s="349">
        <v>86</v>
      </c>
      <c r="E11" s="350">
        <v>3720</v>
      </c>
      <c r="F11" s="351">
        <v>44883</v>
      </c>
      <c r="G11" s="349">
        <v>89</v>
      </c>
      <c r="H11" s="351">
        <v>4136</v>
      </c>
      <c r="I11" s="352">
        <v>154264</v>
      </c>
      <c r="J11" s="77"/>
    </row>
    <row r="12" spans="1:10" ht="12" customHeight="1">
      <c r="A12" s="661"/>
      <c r="B12" s="336" t="s">
        <v>60</v>
      </c>
      <c r="C12" s="337"/>
      <c r="D12" s="350">
        <v>82</v>
      </c>
      <c r="E12" s="350">
        <v>3962</v>
      </c>
      <c r="F12" s="350">
        <v>48370</v>
      </c>
      <c r="G12" s="350">
        <v>94</v>
      </c>
      <c r="H12" s="351">
        <v>2754</v>
      </c>
      <c r="I12" s="352">
        <v>159690</v>
      </c>
      <c r="J12" s="77"/>
    </row>
    <row r="13" spans="1:10" ht="12" customHeight="1">
      <c r="A13" s="661"/>
      <c r="B13" s="338" t="s">
        <v>61</v>
      </c>
      <c r="C13" s="337"/>
      <c r="D13" s="351">
        <v>80</v>
      </c>
      <c r="E13" s="351">
        <v>4298</v>
      </c>
      <c r="F13" s="351">
        <v>51361</v>
      </c>
      <c r="G13" s="351">
        <v>92</v>
      </c>
      <c r="H13" s="351">
        <v>2876</v>
      </c>
      <c r="I13" s="352">
        <v>167572</v>
      </c>
      <c r="J13" s="77"/>
    </row>
    <row r="14" spans="1:10" ht="12" customHeight="1">
      <c r="A14" s="666"/>
      <c r="B14" s="339" t="s">
        <v>62</v>
      </c>
      <c r="C14" s="340"/>
      <c r="D14" s="353">
        <v>78</v>
      </c>
      <c r="E14" s="354">
        <v>5161</v>
      </c>
      <c r="F14" s="354">
        <v>49930</v>
      </c>
      <c r="G14" s="353">
        <v>90</v>
      </c>
      <c r="H14" s="354">
        <v>2880</v>
      </c>
      <c r="I14" s="355">
        <v>174547</v>
      </c>
      <c r="J14" s="77"/>
    </row>
    <row r="15" spans="1:10" ht="12" customHeight="1">
      <c r="A15" s="665">
        <f>Titles!A23</f>
        <v>2023</v>
      </c>
      <c r="B15" s="334" t="s">
        <v>59</v>
      </c>
      <c r="C15" s="335"/>
      <c r="D15" s="349"/>
      <c r="E15" s="350"/>
      <c r="F15" s="351"/>
      <c r="G15" s="349"/>
      <c r="H15" s="351"/>
      <c r="I15" s="352"/>
      <c r="J15" s="77"/>
    </row>
    <row r="16" spans="1:10" ht="12" customHeight="1">
      <c r="A16" s="661"/>
      <c r="B16" s="336" t="s">
        <v>60</v>
      </c>
      <c r="C16" s="337"/>
      <c r="D16" s="350"/>
      <c r="E16" s="350"/>
      <c r="F16" s="350"/>
      <c r="G16" s="350"/>
      <c r="H16" s="351"/>
      <c r="I16" s="352"/>
      <c r="J16" s="77"/>
    </row>
    <row r="17" spans="1:10" ht="12" customHeight="1">
      <c r="A17" s="661"/>
      <c r="B17" s="338" t="s">
        <v>61</v>
      </c>
      <c r="C17" s="337"/>
      <c r="D17" s="351"/>
      <c r="E17" s="351"/>
      <c r="F17" s="351"/>
      <c r="G17" s="351"/>
      <c r="H17" s="351"/>
      <c r="I17" s="352"/>
      <c r="J17" s="77"/>
    </row>
    <row r="18" spans="1:10" ht="12" customHeight="1">
      <c r="A18" s="666"/>
      <c r="B18" s="339" t="s">
        <v>62</v>
      </c>
      <c r="C18" s="340"/>
      <c r="D18" s="353"/>
      <c r="E18" s="354"/>
      <c r="F18" s="354"/>
      <c r="G18" s="353"/>
      <c r="H18" s="354"/>
      <c r="I18" s="355"/>
      <c r="J18" s="77"/>
    </row>
    <row r="19" spans="1:10" ht="12" customHeight="1">
      <c r="A19" s="665">
        <f>Titles!A22</f>
        <v>2022</v>
      </c>
      <c r="B19" s="334" t="s">
        <v>63</v>
      </c>
      <c r="C19" s="341"/>
      <c r="D19" s="356">
        <v>84</v>
      </c>
      <c r="E19" s="351">
        <v>3968</v>
      </c>
      <c r="F19" s="356">
        <v>45050</v>
      </c>
      <c r="G19" s="356">
        <v>93</v>
      </c>
      <c r="H19" s="356">
        <v>3998</v>
      </c>
      <c r="I19" s="357">
        <v>154811</v>
      </c>
      <c r="J19" s="77"/>
    </row>
    <row r="20" spans="1:10" ht="12" customHeight="1">
      <c r="A20" s="661"/>
      <c r="B20" s="336" t="s">
        <v>64</v>
      </c>
      <c r="C20" s="342"/>
      <c r="D20" s="351">
        <v>87</v>
      </c>
      <c r="E20" s="351">
        <v>3815</v>
      </c>
      <c r="F20" s="351">
        <v>44613</v>
      </c>
      <c r="G20" s="351">
        <v>92</v>
      </c>
      <c r="H20" s="351">
        <v>4090</v>
      </c>
      <c r="I20" s="352">
        <v>156078</v>
      </c>
      <c r="J20" s="77"/>
    </row>
    <row r="21" spans="1:10" ht="12" customHeight="1">
      <c r="A21" s="661"/>
      <c r="B21" s="343" t="s">
        <v>65</v>
      </c>
      <c r="C21" s="344"/>
      <c r="D21" s="351">
        <v>86</v>
      </c>
      <c r="E21" s="350">
        <v>3720</v>
      </c>
      <c r="F21" s="351">
        <v>44883</v>
      </c>
      <c r="G21" s="351">
        <v>92</v>
      </c>
      <c r="H21" s="351">
        <v>4136</v>
      </c>
      <c r="I21" s="352">
        <v>154264</v>
      </c>
      <c r="J21" s="77"/>
    </row>
    <row r="22" spans="1:10" ht="12" customHeight="1">
      <c r="A22" s="667"/>
      <c r="B22" s="336" t="s">
        <v>66</v>
      </c>
      <c r="C22" s="342"/>
      <c r="D22" s="351">
        <v>85</v>
      </c>
      <c r="E22" s="350">
        <v>3685</v>
      </c>
      <c r="F22" s="351">
        <v>46184</v>
      </c>
      <c r="G22" s="351">
        <v>95</v>
      </c>
      <c r="H22" s="351">
        <v>3417</v>
      </c>
      <c r="I22" s="352">
        <v>157457</v>
      </c>
      <c r="J22" s="77"/>
    </row>
    <row r="23" spans="1:10" ht="12" customHeight="1">
      <c r="A23" s="661"/>
      <c r="B23" s="336" t="s">
        <v>67</v>
      </c>
      <c r="C23" s="342"/>
      <c r="D23" s="351">
        <v>83</v>
      </c>
      <c r="E23" s="350">
        <v>3705</v>
      </c>
      <c r="F23" s="351">
        <v>47322</v>
      </c>
      <c r="G23" s="351">
        <v>95</v>
      </c>
      <c r="H23" s="351">
        <v>2949</v>
      </c>
      <c r="I23" s="352">
        <v>155977</v>
      </c>
      <c r="J23" s="77"/>
    </row>
    <row r="24" spans="1:10" ht="12" customHeight="1">
      <c r="A24" s="661"/>
      <c r="B24" s="343" t="s">
        <v>68</v>
      </c>
      <c r="C24" s="344"/>
      <c r="D24" s="350">
        <v>79</v>
      </c>
      <c r="E24" s="350">
        <v>3962</v>
      </c>
      <c r="F24" s="350">
        <v>48370</v>
      </c>
      <c r="G24" s="350">
        <v>91</v>
      </c>
      <c r="H24" s="351">
        <v>2754</v>
      </c>
      <c r="I24" s="352">
        <v>159690</v>
      </c>
      <c r="J24" s="77"/>
    </row>
    <row r="25" spans="1:10" ht="12" customHeight="1">
      <c r="A25" s="661"/>
      <c r="B25" s="336" t="s">
        <v>69</v>
      </c>
      <c r="C25" s="342"/>
      <c r="D25" s="351">
        <v>80</v>
      </c>
      <c r="E25" s="351">
        <v>4054</v>
      </c>
      <c r="F25" s="351">
        <v>49392</v>
      </c>
      <c r="G25" s="351">
        <v>95</v>
      </c>
      <c r="H25" s="351">
        <v>2643</v>
      </c>
      <c r="I25" s="352">
        <v>159693</v>
      </c>
      <c r="J25" s="77"/>
    </row>
    <row r="26" spans="1:10" ht="12" customHeight="1">
      <c r="A26" s="661"/>
      <c r="B26" s="336" t="s">
        <v>70</v>
      </c>
      <c r="C26" s="342"/>
      <c r="D26" s="351">
        <v>79</v>
      </c>
      <c r="E26" s="351">
        <v>4080</v>
      </c>
      <c r="F26" s="351">
        <v>50380</v>
      </c>
      <c r="G26" s="351">
        <v>88</v>
      </c>
      <c r="H26" s="351">
        <v>2946</v>
      </c>
      <c r="I26" s="352">
        <v>162023</v>
      </c>
      <c r="J26" s="77"/>
    </row>
    <row r="27" spans="1:10" ht="12" customHeight="1">
      <c r="A27" s="661"/>
      <c r="B27" s="343" t="s">
        <v>71</v>
      </c>
      <c r="C27" s="344"/>
      <c r="D27" s="351">
        <v>79</v>
      </c>
      <c r="E27" s="351">
        <v>4298</v>
      </c>
      <c r="F27" s="351">
        <v>51361</v>
      </c>
      <c r="G27" s="351">
        <v>94</v>
      </c>
      <c r="H27" s="351">
        <v>2876</v>
      </c>
      <c r="I27" s="352">
        <v>167572</v>
      </c>
      <c r="J27" s="77"/>
    </row>
    <row r="28" spans="1:10" ht="12" customHeight="1">
      <c r="A28" s="661"/>
      <c r="B28" s="343" t="s">
        <v>72</v>
      </c>
      <c r="C28" s="344"/>
      <c r="D28" s="351">
        <v>80</v>
      </c>
      <c r="E28" s="351">
        <v>4493</v>
      </c>
      <c r="F28" s="351">
        <v>51648</v>
      </c>
      <c r="G28" s="351">
        <v>93</v>
      </c>
      <c r="H28" s="351">
        <v>2832</v>
      </c>
      <c r="I28" s="600">
        <v>168078</v>
      </c>
      <c r="J28" s="77"/>
    </row>
    <row r="29" spans="1:10" ht="12" customHeight="1">
      <c r="A29" s="661"/>
      <c r="B29" s="343" t="s">
        <v>73</v>
      </c>
      <c r="C29" s="344"/>
      <c r="D29" s="351">
        <v>77</v>
      </c>
      <c r="E29" s="351">
        <v>4822</v>
      </c>
      <c r="F29" s="351">
        <v>51335</v>
      </c>
      <c r="G29" s="351">
        <v>86</v>
      </c>
      <c r="H29" s="351">
        <v>2940</v>
      </c>
      <c r="I29" s="352">
        <v>172731</v>
      </c>
      <c r="J29" s="77"/>
    </row>
    <row r="30" spans="1:10" ht="12" customHeight="1" thickBot="1">
      <c r="A30" s="666"/>
      <c r="B30" s="345" t="s">
        <v>74</v>
      </c>
      <c r="C30" s="346"/>
      <c r="D30" s="358">
        <v>77</v>
      </c>
      <c r="E30" s="358">
        <v>5161</v>
      </c>
      <c r="F30" s="358">
        <v>49930</v>
      </c>
      <c r="G30" s="358">
        <v>91</v>
      </c>
      <c r="H30" s="358">
        <v>2880</v>
      </c>
      <c r="I30" s="359">
        <v>174547</v>
      </c>
      <c r="J30" s="77"/>
    </row>
    <row r="31" spans="1:10" ht="12" customHeight="1">
      <c r="A31" s="665">
        <f>Titles!A23</f>
        <v>2023</v>
      </c>
      <c r="B31" s="334" t="s">
        <v>63</v>
      </c>
      <c r="C31" s="341"/>
      <c r="D31" s="356">
        <v>78</v>
      </c>
      <c r="E31" s="351">
        <v>5169</v>
      </c>
      <c r="F31" s="356">
        <v>45980</v>
      </c>
      <c r="G31" s="356">
        <v>93</v>
      </c>
      <c r="H31" s="356">
        <v>2788</v>
      </c>
      <c r="I31" s="357">
        <v>175140</v>
      </c>
      <c r="J31" s="77"/>
    </row>
    <row r="32" spans="1:10" ht="12" customHeight="1">
      <c r="A32" s="661"/>
      <c r="B32" s="336" t="s">
        <v>64</v>
      </c>
      <c r="C32" s="342"/>
      <c r="D32" s="351"/>
      <c r="E32" s="351"/>
      <c r="F32" s="351"/>
      <c r="G32" s="351"/>
      <c r="H32" s="351"/>
      <c r="I32" s="352"/>
      <c r="J32" s="77"/>
    </row>
    <row r="33" spans="1:10" ht="12" customHeight="1">
      <c r="A33" s="661"/>
      <c r="B33" s="343" t="s">
        <v>65</v>
      </c>
      <c r="C33" s="344"/>
      <c r="D33" s="351"/>
      <c r="E33" s="350"/>
      <c r="F33" s="351"/>
      <c r="G33" s="351"/>
      <c r="H33" s="351"/>
      <c r="I33" s="352"/>
      <c r="J33" s="77"/>
    </row>
    <row r="34" spans="1:10" ht="12" customHeight="1">
      <c r="A34" s="667"/>
      <c r="B34" s="336" t="s">
        <v>66</v>
      </c>
      <c r="C34" s="342"/>
      <c r="D34" s="351"/>
      <c r="E34" s="350"/>
      <c r="F34" s="351"/>
      <c r="G34" s="351"/>
      <c r="H34" s="351"/>
      <c r="I34" s="352"/>
      <c r="J34" s="77"/>
    </row>
    <row r="35" spans="1:10" ht="12" customHeight="1">
      <c r="A35" s="661"/>
      <c r="B35" s="336" t="s">
        <v>67</v>
      </c>
      <c r="C35" s="342"/>
      <c r="D35" s="351"/>
      <c r="E35" s="350"/>
      <c r="F35" s="351"/>
      <c r="G35" s="351"/>
      <c r="H35" s="351"/>
      <c r="I35" s="352"/>
      <c r="J35" s="77"/>
    </row>
    <row r="36" spans="1:10" ht="12" customHeight="1">
      <c r="A36" s="661"/>
      <c r="B36" s="343" t="s">
        <v>68</v>
      </c>
      <c r="C36" s="344"/>
      <c r="D36" s="350"/>
      <c r="E36" s="350"/>
      <c r="F36" s="350"/>
      <c r="G36" s="350"/>
      <c r="H36" s="351"/>
      <c r="I36" s="352"/>
      <c r="J36" s="77"/>
    </row>
    <row r="37" spans="1:10" ht="12" customHeight="1">
      <c r="A37" s="661"/>
      <c r="B37" s="336" t="s">
        <v>69</v>
      </c>
      <c r="C37" s="342"/>
      <c r="D37" s="351"/>
      <c r="E37" s="351"/>
      <c r="F37" s="351"/>
      <c r="G37" s="351"/>
      <c r="H37" s="351"/>
      <c r="I37" s="352"/>
      <c r="J37" s="77"/>
    </row>
    <row r="38" spans="1:10" ht="12" customHeight="1">
      <c r="A38" s="661"/>
      <c r="B38" s="336" t="s">
        <v>70</v>
      </c>
      <c r="C38" s="342"/>
      <c r="D38" s="351"/>
      <c r="E38" s="351"/>
      <c r="F38" s="351"/>
      <c r="G38" s="351"/>
      <c r="H38" s="351"/>
      <c r="I38" s="352"/>
      <c r="J38" s="77"/>
    </row>
    <row r="39" spans="1:10" ht="12" customHeight="1">
      <c r="A39" s="661"/>
      <c r="B39" s="343" t="s">
        <v>71</v>
      </c>
      <c r="C39" s="344"/>
      <c r="D39" s="351"/>
      <c r="E39" s="351"/>
      <c r="F39" s="351"/>
      <c r="G39" s="351"/>
      <c r="H39" s="351"/>
      <c r="I39" s="352"/>
      <c r="J39" s="77"/>
    </row>
    <row r="40" spans="1:10" ht="12" customHeight="1">
      <c r="A40" s="661"/>
      <c r="B40" s="343" t="s">
        <v>72</v>
      </c>
      <c r="C40" s="344"/>
      <c r="D40" s="351"/>
      <c r="E40" s="351"/>
      <c r="F40" s="351"/>
      <c r="G40" s="351"/>
      <c r="H40" s="351"/>
      <c r="I40" s="600"/>
      <c r="J40" s="77"/>
    </row>
    <row r="41" spans="1:10" ht="12" customHeight="1">
      <c r="A41" s="661"/>
      <c r="B41" s="343" t="s">
        <v>73</v>
      </c>
      <c r="C41" s="344"/>
      <c r="D41" s="351"/>
      <c r="E41" s="351"/>
      <c r="F41" s="351"/>
      <c r="G41" s="351"/>
      <c r="H41" s="351"/>
      <c r="I41" s="352"/>
      <c r="J41" s="77"/>
    </row>
    <row r="42" spans="1:10" ht="12" customHeight="1" thickBot="1">
      <c r="A42" s="668"/>
      <c r="B42" s="347" t="s">
        <v>74</v>
      </c>
      <c r="C42" s="348"/>
      <c r="D42" s="358"/>
      <c r="E42" s="358"/>
      <c r="F42" s="358"/>
      <c r="G42" s="358"/>
      <c r="H42" s="358"/>
      <c r="I42" s="359"/>
      <c r="J42" s="77"/>
    </row>
    <row r="43" spans="1:10" ht="12" customHeight="1">
      <c r="A43" s="745" t="s">
        <v>247</v>
      </c>
      <c r="B43" s="89"/>
      <c r="C43" s="89"/>
      <c r="D43" s="308"/>
      <c r="F43" s="54"/>
      <c r="G43" s="308"/>
      <c r="H43" s="195"/>
      <c r="I43" s="369"/>
      <c r="J43" s="77"/>
    </row>
    <row r="44" spans="1:10" ht="12" customHeight="1">
      <c r="A44" s="745" t="s">
        <v>246</v>
      </c>
      <c r="B44" s="89"/>
      <c r="C44" s="89"/>
      <c r="D44" s="308"/>
      <c r="F44" s="54"/>
      <c r="G44" s="308"/>
      <c r="H44" s="195"/>
      <c r="I44" s="89"/>
    </row>
    <row r="45" spans="1:10" s="389" customFormat="1" ht="12" customHeight="1">
      <c r="A45" s="653" t="str">
        <f>Titles!$A$10</f>
        <v>Source: CMHC Starts and Completion Survey, Market Absorption Survey</v>
      </c>
      <c r="B45" s="388"/>
      <c r="C45" s="388"/>
      <c r="D45" s="400"/>
      <c r="E45" s="400"/>
      <c r="F45" s="169"/>
      <c r="G45" s="388"/>
      <c r="H45" s="388"/>
      <c r="I45" s="388"/>
    </row>
    <row r="46" spans="1:10" ht="12" customHeight="1">
      <c r="A46" s="669"/>
      <c r="B46" s="370"/>
      <c r="C46" s="370"/>
      <c r="D46" s="371"/>
      <c r="E46" s="371"/>
      <c r="F46" s="372"/>
      <c r="G46" s="324"/>
      <c r="H46" s="90"/>
      <c r="I46" s="90"/>
    </row>
    <row r="47" spans="1:10" ht="9.75" customHeight="1"/>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J15:IV15" numberStoredAsText="1"/>
    <ignoredError sqref="A45"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abSelected="1" workbookViewId="0"/>
  </sheetViews>
  <sheetFormatPr defaultColWidth="6.765625" defaultRowHeight="15.5"/>
  <cols>
    <col min="1" max="1" width="3.23046875" style="534" customWidth="1"/>
    <col min="2" max="2" width="121.53515625" style="547" customWidth="1"/>
    <col min="3" max="3" width="9.4609375" style="534" customWidth="1"/>
    <col min="4" max="4" width="3.07421875" style="534" customWidth="1"/>
    <col min="5" max="5" width="6.765625" style="534" customWidth="1"/>
    <col min="6" max="16384" width="6.765625" style="534"/>
  </cols>
  <sheetData>
    <row r="1" spans="1:5" ht="15" customHeight="1">
      <c r="A1" s="529"/>
      <c r="B1" s="530" t="s">
        <v>151</v>
      </c>
      <c r="C1" s="531"/>
      <c r="D1" s="532"/>
      <c r="E1" s="533"/>
    </row>
    <row r="2" spans="1:5" ht="31.5" customHeight="1">
      <c r="A2" s="535"/>
      <c r="B2" s="536" t="s">
        <v>158</v>
      </c>
      <c r="C2" s="536"/>
      <c r="E2" s="533"/>
    </row>
    <row r="3" spans="1:5" s="538" customFormat="1" ht="18" customHeight="1">
      <c r="A3" s="537"/>
      <c r="B3" s="531"/>
      <c r="C3" s="531"/>
      <c r="E3" s="539"/>
    </row>
    <row r="4" spans="1:5">
      <c r="A4" s="535"/>
      <c r="B4" s="540" t="s">
        <v>202</v>
      </c>
      <c r="E4" s="533"/>
    </row>
    <row r="5" spans="1:5">
      <c r="A5" s="535"/>
      <c r="B5" s="540" t="s">
        <v>209</v>
      </c>
      <c r="E5" s="533"/>
    </row>
    <row r="6" spans="1:5">
      <c r="A6" s="535"/>
      <c r="B6" s="541"/>
      <c r="E6" s="533"/>
    </row>
    <row r="7" spans="1:5">
      <c r="A7" s="535"/>
      <c r="B7" s="541" t="s">
        <v>152</v>
      </c>
      <c r="E7" s="533"/>
    </row>
    <row r="8" spans="1:5">
      <c r="A8" s="535"/>
      <c r="B8" s="542" t="s">
        <v>153</v>
      </c>
      <c r="E8" s="533"/>
    </row>
    <row r="9" spans="1:5">
      <c r="A9" s="535"/>
      <c r="B9" s="542"/>
      <c r="E9" s="533"/>
    </row>
    <row r="10" spans="1:5">
      <c r="A10" s="535"/>
      <c r="B10" s="543" t="s">
        <v>186</v>
      </c>
      <c r="E10" s="533"/>
    </row>
    <row r="11" spans="1:5">
      <c r="A11" s="535"/>
      <c r="B11" s="542"/>
      <c r="E11" s="533"/>
    </row>
    <row r="12" spans="1:5" ht="15" customHeight="1">
      <c r="A12" s="535"/>
      <c r="B12" s="543" t="s">
        <v>159</v>
      </c>
      <c r="E12" s="533"/>
    </row>
    <row r="13" spans="1:5">
      <c r="A13" s="535"/>
      <c r="B13" s="544"/>
      <c r="E13" s="533"/>
    </row>
    <row r="14" spans="1:5" ht="14.5" customHeight="1">
      <c r="B14" s="543" t="s">
        <v>160</v>
      </c>
      <c r="E14" s="533"/>
    </row>
    <row r="15" spans="1:5">
      <c r="B15" s="544"/>
      <c r="E15" s="533"/>
    </row>
    <row r="16" spans="1:5" ht="15" customHeight="1">
      <c r="B16" s="543" t="s">
        <v>161</v>
      </c>
      <c r="E16" s="533"/>
    </row>
    <row r="17" spans="2:5" ht="15" customHeight="1">
      <c r="B17" s="545"/>
      <c r="E17" s="533"/>
    </row>
    <row r="18" spans="2:5" ht="15" customHeight="1">
      <c r="B18" s="543" t="s">
        <v>162</v>
      </c>
      <c r="E18" s="533"/>
    </row>
    <row r="19" spans="2:5" ht="15" customHeight="1">
      <c r="B19" s="545"/>
      <c r="E19" s="533"/>
    </row>
    <row r="20" spans="2:5" ht="15" customHeight="1">
      <c r="B20" s="543" t="s">
        <v>163</v>
      </c>
      <c r="E20" s="533"/>
    </row>
    <row r="21" spans="2:5" ht="15" customHeight="1">
      <c r="B21" s="545"/>
      <c r="E21" s="533"/>
    </row>
    <row r="22" spans="2:5" ht="15" customHeight="1">
      <c r="B22" s="543" t="s">
        <v>164</v>
      </c>
      <c r="E22" s="533"/>
    </row>
    <row r="23" spans="2:5" ht="15" customHeight="1">
      <c r="B23" s="545"/>
      <c r="E23" s="533"/>
    </row>
    <row r="24" spans="2:5" ht="15" customHeight="1">
      <c r="B24" s="543" t="s">
        <v>165</v>
      </c>
      <c r="E24" s="533"/>
    </row>
    <row r="25" spans="2:5" ht="15" customHeight="1">
      <c r="B25" s="545"/>
      <c r="E25" s="533"/>
    </row>
    <row r="26" spans="2:5" ht="15" customHeight="1">
      <c r="B26" s="546" t="s">
        <v>166</v>
      </c>
      <c r="E26" s="533"/>
    </row>
    <row r="27" spans="2:5" ht="15" customHeight="1">
      <c r="B27" s="545"/>
      <c r="E27" s="533"/>
    </row>
    <row r="28" spans="2:5" ht="15" customHeight="1">
      <c r="B28" s="543" t="s">
        <v>167</v>
      </c>
      <c r="E28" s="533"/>
    </row>
    <row r="29" spans="2:5" ht="15" customHeight="1">
      <c r="B29" s="545"/>
      <c r="E29" s="533"/>
    </row>
    <row r="30" spans="2:5" ht="15" customHeight="1">
      <c r="B30" s="558" t="s">
        <v>168</v>
      </c>
      <c r="E30" s="533"/>
    </row>
    <row r="31" spans="2:5" ht="15" customHeight="1">
      <c r="B31" s="559"/>
      <c r="E31" s="533"/>
    </row>
    <row r="32" spans="2:5" ht="15" customHeight="1">
      <c r="B32" s="559" t="s">
        <v>169</v>
      </c>
      <c r="E32" s="533"/>
    </row>
    <row r="33" spans="1:5" ht="15" customHeight="1">
      <c r="B33" s="559"/>
      <c r="E33" s="533"/>
    </row>
    <row r="34" spans="1:5" ht="15" customHeight="1">
      <c r="B34" s="559" t="s">
        <v>154</v>
      </c>
      <c r="E34" s="533"/>
    </row>
    <row r="35" spans="1:5" ht="15" customHeight="1">
      <c r="B35" s="559"/>
      <c r="E35" s="533"/>
    </row>
    <row r="36" spans="1:5" ht="15" customHeight="1">
      <c r="B36" s="543" t="s">
        <v>155</v>
      </c>
      <c r="E36" s="533"/>
    </row>
    <row r="37" spans="1:5" ht="15" customHeight="1">
      <c r="B37" s="545"/>
      <c r="E37" s="533"/>
    </row>
    <row r="38" spans="1:5" ht="15" customHeight="1">
      <c r="B38" s="543" t="s">
        <v>156</v>
      </c>
      <c r="E38" s="533"/>
    </row>
    <row r="39" spans="1:5" ht="15" customHeight="1">
      <c r="B39" s="545"/>
      <c r="E39" s="533"/>
    </row>
    <row r="40" spans="1:5" ht="15" customHeight="1">
      <c r="B40" s="543" t="s">
        <v>157</v>
      </c>
      <c r="E40" s="533"/>
    </row>
    <row r="41" spans="1:5">
      <c r="A41" s="555"/>
      <c r="B41" s="557"/>
      <c r="C41" s="555"/>
      <c r="D41" s="556"/>
    </row>
  </sheetData>
  <hyperlinks>
    <hyperlink ref="B12" location="'Table 1'!Print_Area" display="Table 1: Housing Start Data in Centres 10,000 Population and Over" xr:uid="{00000000-0004-0000-0100-000000000000}"/>
    <hyperlink ref="B14" location="'Table 2'!A1" display="Table 2: Housing Start Data in Centres 10,000 Population and Over (Cumulative)" xr:uid="{00000000-0004-0000-0100-000001000000}"/>
    <hyperlink ref="B16" location="'Table 3'!A1" display="Table 3: Dwelling Starts in Urban Centres and Canada, Seasonally Adjusted at Annual Rates " xr:uid="{00000000-0004-0000-0100-000002000000}"/>
    <hyperlink ref="B18" location="'Table 4'!A1" display="Table 4: Dwelling Starts in Urban Centres, by Region, Seasonally Adjusted at Annual Rates " xr:uid="{00000000-0004-0000-0100-000003000000}"/>
    <hyperlink ref="B20" location="'Table 5'!A1" display="Table 5: Dwelling Starts in Urban Centres,  by Region, Seasonally Adjusted at Annual Rates " xr:uid="{00000000-0004-0000-0100-000004000000}"/>
    <hyperlink ref="B22" location="'Table 6'!A1" display="Table 6: Dwelling Starts in Urban Centres, Atlantic Provinces, Seasonally Adjusted at Annual Rates " xr:uid="{00000000-0004-0000-0100-000005000000}"/>
    <hyperlink ref="B24" location="'Table 7'!A1" display="Table 7: Dwelling Starts in Urban Centres, Prairie Provinces, Seasonally Adjusted at Annual Rates" xr:uid="{00000000-0004-0000-0100-000006000000}"/>
    <hyperlink ref="B26" location="'Table 8'!A1" display="Table 8 to Table 15: Dwelling Starts - Seasonally Adjusted at Annual Rates" xr:uid="{00000000-0004-0000-0100-000007000000}"/>
    <hyperlink ref="B36" location="'Survey Coverage'!A1" display="Survey Coverage" xr:uid="{00000000-0004-0000-0100-000008000000}"/>
    <hyperlink ref="B38" location="Definitions!A1" display="Concepts and Definitions " xr:uid="{00000000-0004-0000-0100-000009000000}"/>
    <hyperlink ref="B40" location="'Type of Dwelling'!A1" display="Type of Dwelling" xr:uid="{00000000-0004-0000-0100-00000A000000}"/>
    <hyperlink ref="B28" location="'Table 16'!Print_Area" display="Table 16: Absorption of Homeowner and Condominium Units by Dwelling Type,in Metropolitan Areas, Large Urban Centres and Census Agglomerations" xr:uid="{00000000-0004-0000-0100-00000B000000}"/>
    <hyperlink ref="B30" location="'Tables 17-18'!Print_Area" display="Table 17-18: Dwelling Starts in Urban Centres and Canada, Seasonally Adjusted at Annual Rates" xr:uid="{00000000-0004-0000-0100-00000C000000}"/>
    <hyperlink ref="B32" location="'Tables 19-20'!Print_Area" display="Table 19-20: Dwelling Starts in Canada1, Atlantic Provinces, Seasonally Adjusted at Annual Rates" xr:uid="{00000000-0004-0000-0100-00000D000000}"/>
    <hyperlink ref="B34" location="Symbols!A1" display="Symbols  " xr:uid="{00000000-0004-0000-0100-00000E000000}"/>
    <hyperlink ref="B10" location="Notes!A1" display="Note to readers " xr:uid="{00000000-0004-0000-0100-00000F000000}"/>
  </hyperlinks>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O57"/>
  <sheetViews>
    <sheetView showGridLines="0" zoomScaleNormal="100" workbookViewId="0"/>
  </sheetViews>
  <sheetFormatPr defaultColWidth="11.53515625" defaultRowHeight="15.5"/>
  <cols>
    <col min="1" max="1" width="4.23046875" customWidth="1"/>
    <col min="2" max="2" width="8.53515625" customWidth="1"/>
    <col min="3" max="3" width="8.4609375" customWidth="1"/>
    <col min="4" max="4" width="7.3046875" customWidth="1"/>
    <col min="5" max="5" width="6.23046875" customWidth="1"/>
    <col min="6" max="6" width="6.84375" customWidth="1"/>
    <col min="7" max="7" width="7.3046875" customWidth="1"/>
    <col min="8" max="8" width="6.3046875" customWidth="1"/>
    <col min="9" max="9" width="6.23046875" customWidth="1"/>
    <col min="10" max="10" width="7.3046875" customWidth="1"/>
    <col min="11" max="11" width="6.23046875" customWidth="1"/>
    <col min="12" max="12" width="6.3046875" customWidth="1"/>
    <col min="13" max="13" width="7.69140625" customWidth="1"/>
  </cols>
  <sheetData>
    <row r="1" spans="1:13" ht="16" customHeight="1">
      <c r="A1" s="434" t="s">
        <v>138</v>
      </c>
      <c r="B1" s="435"/>
      <c r="C1" s="435"/>
      <c r="D1" s="435"/>
      <c r="E1" s="435"/>
      <c r="F1" s="435"/>
      <c r="G1" s="435"/>
      <c r="H1" s="435"/>
      <c r="I1" s="435"/>
      <c r="J1" s="435"/>
      <c r="K1" s="435"/>
      <c r="L1" s="436"/>
    </row>
    <row r="2" spans="1:13" ht="16" customHeight="1">
      <c r="A2" s="437" t="s">
        <v>95</v>
      </c>
      <c r="B2" s="438"/>
      <c r="C2" s="438"/>
      <c r="D2" s="438"/>
      <c r="E2" s="438"/>
      <c r="F2" s="438"/>
      <c r="G2" s="438"/>
      <c r="H2" s="438"/>
      <c r="I2" s="438"/>
      <c r="J2" s="438"/>
      <c r="K2" s="438"/>
      <c r="L2" s="439"/>
    </row>
    <row r="3" spans="1:13" ht="16" customHeight="1">
      <c r="A3" s="508"/>
      <c r="B3" s="509"/>
      <c r="C3" s="510"/>
      <c r="D3" s="510"/>
      <c r="E3" s="510"/>
      <c r="F3" s="510"/>
      <c r="G3" s="510"/>
      <c r="H3" s="510"/>
      <c r="I3" s="510"/>
      <c r="J3" s="510"/>
      <c r="K3" s="510"/>
      <c r="L3" s="511"/>
    </row>
    <row r="4" spans="1:13" ht="16" customHeight="1" thickBot="1">
      <c r="A4" s="512"/>
      <c r="B4" s="513"/>
      <c r="C4" s="514"/>
      <c r="D4" s="514"/>
      <c r="E4" s="514"/>
      <c r="F4" s="514"/>
      <c r="G4" s="514"/>
      <c r="H4" s="514"/>
      <c r="I4" s="514"/>
      <c r="J4" s="514"/>
      <c r="K4" s="514"/>
      <c r="L4" s="515"/>
    </row>
    <row r="5" spans="1:13" ht="12" customHeight="1">
      <c r="A5" s="50"/>
      <c r="B5" s="229"/>
      <c r="C5" s="56"/>
      <c r="D5" s="468" t="s">
        <v>99</v>
      </c>
      <c r="E5" s="469"/>
      <c r="F5" s="470"/>
      <c r="G5" s="468" t="s">
        <v>98</v>
      </c>
      <c r="H5" s="469"/>
      <c r="I5" s="470"/>
      <c r="J5" s="468" t="s">
        <v>14</v>
      </c>
      <c r="K5" s="469"/>
      <c r="L5" s="471"/>
    </row>
    <row r="6" spans="1:13" ht="12" customHeight="1">
      <c r="A6" s="50"/>
      <c r="B6" s="229"/>
      <c r="C6" s="56"/>
      <c r="D6" s="468" t="s">
        <v>100</v>
      </c>
      <c r="E6" s="422"/>
      <c r="F6" s="516"/>
      <c r="G6" s="468"/>
      <c r="H6" s="469"/>
      <c r="I6" s="470"/>
      <c r="J6" s="411"/>
      <c r="K6" s="52"/>
      <c r="L6" s="412"/>
    </row>
    <row r="7" spans="1:13" ht="24.75" customHeight="1">
      <c r="A7" s="48" t="s">
        <v>96</v>
      </c>
      <c r="B7" s="230"/>
      <c r="C7" s="56"/>
      <c r="D7" s="517"/>
      <c r="E7" s="518"/>
      <c r="F7" s="519"/>
      <c r="G7" s="472"/>
      <c r="H7" s="473"/>
      <c r="I7" s="474"/>
      <c r="L7" s="410"/>
    </row>
    <row r="8" spans="1:13" ht="12" customHeight="1">
      <c r="A8" s="48"/>
      <c r="B8" s="230"/>
      <c r="C8" s="56"/>
      <c r="D8" s="223" t="s">
        <v>53</v>
      </c>
      <c r="E8" s="226" t="s">
        <v>56</v>
      </c>
      <c r="F8" s="413" t="s">
        <v>46</v>
      </c>
      <c r="G8" s="223" t="s">
        <v>53</v>
      </c>
      <c r="H8" s="226" t="s">
        <v>56</v>
      </c>
      <c r="I8" s="413" t="s">
        <v>46</v>
      </c>
      <c r="J8" s="223" t="s">
        <v>53</v>
      </c>
      <c r="K8" s="223" t="s">
        <v>56</v>
      </c>
      <c r="L8" s="415" t="s">
        <v>46</v>
      </c>
      <c r="M8" s="150"/>
    </row>
    <row r="9" spans="1:13" ht="12" customHeight="1">
      <c r="A9" s="48"/>
      <c r="B9" s="230"/>
      <c r="C9" s="56"/>
      <c r="D9" s="224" t="s">
        <v>55</v>
      </c>
      <c r="E9" s="226" t="s">
        <v>58</v>
      </c>
      <c r="F9" s="414"/>
      <c r="G9" s="224" t="s">
        <v>55</v>
      </c>
      <c r="H9" s="226" t="s">
        <v>58</v>
      </c>
      <c r="I9" s="414"/>
      <c r="J9" s="224" t="s">
        <v>55</v>
      </c>
      <c r="K9" s="226" t="s">
        <v>58</v>
      </c>
      <c r="L9" s="227"/>
      <c r="M9" s="150"/>
    </row>
    <row r="10" spans="1:13" ht="12" customHeight="1">
      <c r="A10" s="48"/>
      <c r="B10" s="230"/>
      <c r="C10" s="56"/>
      <c r="D10" s="225"/>
      <c r="E10" s="226"/>
      <c r="F10" s="222"/>
      <c r="G10" s="225"/>
      <c r="H10" s="226"/>
      <c r="I10" s="222"/>
      <c r="J10" s="225"/>
      <c r="L10" s="227"/>
      <c r="M10" s="150"/>
    </row>
    <row r="11" spans="1:13" ht="12" customHeight="1">
      <c r="A11" s="48"/>
      <c r="B11" s="230"/>
      <c r="C11" s="56"/>
      <c r="D11" s="225"/>
      <c r="E11" s="226"/>
      <c r="F11" s="222"/>
      <c r="G11" s="225"/>
      <c r="H11" s="226"/>
      <c r="I11" s="222"/>
      <c r="J11" s="225"/>
      <c r="L11" s="227"/>
      <c r="M11" s="150"/>
    </row>
    <row r="12" spans="1:13" ht="12" customHeight="1">
      <c r="A12" s="51"/>
      <c r="B12" s="231"/>
      <c r="C12" s="57"/>
      <c r="D12" s="221"/>
      <c r="E12" s="221"/>
      <c r="G12" s="221"/>
      <c r="H12" s="221"/>
      <c r="J12" s="221"/>
      <c r="K12" s="221"/>
      <c r="L12" s="227"/>
      <c r="M12" s="150"/>
    </row>
    <row r="13" spans="1:13" ht="12" customHeight="1">
      <c r="A13" s="290" t="s">
        <v>216</v>
      </c>
      <c r="B13" s="291" t="s">
        <v>59</v>
      </c>
      <c r="C13" s="292"/>
      <c r="D13" s="20"/>
      <c r="E13" s="20"/>
      <c r="F13" s="40"/>
      <c r="G13" s="20"/>
      <c r="H13" s="20"/>
      <c r="I13" s="20"/>
      <c r="J13" s="20"/>
      <c r="K13" s="20"/>
      <c r="L13" s="228"/>
      <c r="M13" s="150"/>
    </row>
    <row r="14" spans="1:13" ht="12" customHeight="1">
      <c r="A14" s="293"/>
      <c r="B14" s="294" t="s">
        <v>60</v>
      </c>
      <c r="C14" s="295"/>
      <c r="D14" s="26"/>
      <c r="E14" s="26"/>
      <c r="F14" s="41"/>
      <c r="G14" s="26"/>
      <c r="H14" s="27"/>
      <c r="I14" s="232"/>
      <c r="J14" s="27"/>
      <c r="K14" s="27"/>
      <c r="L14" s="29"/>
    </row>
    <row r="15" spans="1:13" ht="12" customHeight="1">
      <c r="A15" s="293"/>
      <c r="B15" s="294" t="s">
        <v>61</v>
      </c>
      <c r="C15" s="295"/>
      <c r="D15" s="26"/>
      <c r="E15" s="26"/>
      <c r="F15" s="41"/>
      <c r="G15" s="26"/>
      <c r="H15" s="27"/>
      <c r="I15" s="232"/>
      <c r="J15" s="27"/>
      <c r="K15" s="27"/>
      <c r="L15" s="29"/>
    </row>
    <row r="16" spans="1:13" ht="12" customHeight="1">
      <c r="A16" s="296"/>
      <c r="B16" s="297" t="s">
        <v>62</v>
      </c>
      <c r="C16" s="298"/>
      <c r="D16" s="233"/>
      <c r="E16" s="233"/>
      <c r="F16" s="41"/>
      <c r="G16" s="233"/>
      <c r="H16" s="234"/>
      <c r="I16" s="272"/>
      <c r="J16" s="234"/>
      <c r="K16" s="234"/>
      <c r="L16" s="273"/>
    </row>
    <row r="17" spans="1:12" ht="12" customHeight="1">
      <c r="A17" s="672">
        <f>Titles!A23</f>
        <v>2023</v>
      </c>
      <c r="B17" s="291" t="s">
        <v>63</v>
      </c>
      <c r="C17" s="292"/>
      <c r="D17" s="40">
        <v>45224.000000000007</v>
      </c>
      <c r="E17" s="40">
        <v>146267</v>
      </c>
      <c r="F17" s="40">
        <v>191491</v>
      </c>
      <c r="G17" s="274"/>
      <c r="H17" s="278"/>
      <c r="I17" s="40">
        <v>23874</v>
      </c>
      <c r="J17" s="274"/>
      <c r="K17" s="274"/>
      <c r="L17" s="23">
        <f>IF(F17="","",F17+I17)</f>
        <v>215365</v>
      </c>
    </row>
    <row r="18" spans="1:12" ht="12" customHeight="1">
      <c r="A18" s="293"/>
      <c r="B18" s="294" t="s">
        <v>64</v>
      </c>
      <c r="C18" s="295"/>
      <c r="D18" s="41" t="s">
        <v>52</v>
      </c>
      <c r="E18" s="41" t="s">
        <v>52</v>
      </c>
      <c r="F18" s="41" t="s">
        <v>52</v>
      </c>
      <c r="G18" s="275"/>
      <c r="H18" s="279"/>
      <c r="I18" s="41" t="s">
        <v>52</v>
      </c>
      <c r="J18" s="275"/>
      <c r="K18" s="275"/>
      <c r="L18" s="29" t="str">
        <f>IF(F18="","",F18+I18)</f>
        <v/>
      </c>
    </row>
    <row r="19" spans="1:12" ht="12" customHeight="1">
      <c r="A19" s="293"/>
      <c r="B19" s="294" t="s">
        <v>65</v>
      </c>
      <c r="C19" s="295"/>
      <c r="D19" s="41" t="s">
        <v>52</v>
      </c>
      <c r="E19" s="41" t="s">
        <v>52</v>
      </c>
      <c r="F19" s="41" t="s">
        <v>52</v>
      </c>
      <c r="G19" s="275"/>
      <c r="H19" s="279"/>
      <c r="I19" s="41" t="s">
        <v>52</v>
      </c>
      <c r="J19" s="275"/>
      <c r="K19" s="275"/>
      <c r="L19" s="29" t="str">
        <f t="shared" ref="L19:L27" si="0">IF(F19="","",F19+I19)</f>
        <v/>
      </c>
    </row>
    <row r="20" spans="1:12" ht="12" customHeight="1">
      <c r="A20" s="293"/>
      <c r="B20" s="294" t="s">
        <v>66</v>
      </c>
      <c r="C20" s="295"/>
      <c r="D20" s="41" t="s">
        <v>52</v>
      </c>
      <c r="E20" s="41" t="s">
        <v>52</v>
      </c>
      <c r="F20" s="41" t="s">
        <v>52</v>
      </c>
      <c r="G20" s="275"/>
      <c r="H20" s="279"/>
      <c r="I20" s="41" t="s">
        <v>52</v>
      </c>
      <c r="J20" s="275"/>
      <c r="K20" s="275"/>
      <c r="L20" s="29" t="str">
        <f t="shared" si="0"/>
        <v/>
      </c>
    </row>
    <row r="21" spans="1:12" ht="12" customHeight="1">
      <c r="A21" s="293"/>
      <c r="B21" s="294" t="s">
        <v>67</v>
      </c>
      <c r="C21" s="295"/>
      <c r="D21" s="41" t="s">
        <v>52</v>
      </c>
      <c r="E21" s="41" t="s">
        <v>52</v>
      </c>
      <c r="F21" s="41" t="s">
        <v>52</v>
      </c>
      <c r="G21" s="275"/>
      <c r="H21" s="279"/>
      <c r="I21" s="41" t="s">
        <v>52</v>
      </c>
      <c r="J21" s="275"/>
      <c r="K21" s="275"/>
      <c r="L21" s="29" t="str">
        <f t="shared" si="0"/>
        <v/>
      </c>
    </row>
    <row r="22" spans="1:12" ht="12" customHeight="1">
      <c r="A22" s="293"/>
      <c r="B22" s="294" t="s">
        <v>68</v>
      </c>
      <c r="C22" s="295"/>
      <c r="D22" s="41" t="s">
        <v>52</v>
      </c>
      <c r="E22" s="41" t="s">
        <v>52</v>
      </c>
      <c r="F22" s="41" t="s">
        <v>52</v>
      </c>
      <c r="G22" s="275"/>
      <c r="H22" s="279"/>
      <c r="I22" s="41" t="s">
        <v>52</v>
      </c>
      <c r="J22" s="276"/>
      <c r="K22" s="276"/>
      <c r="L22" s="29" t="str">
        <f t="shared" si="0"/>
        <v/>
      </c>
    </row>
    <row r="23" spans="1:12" ht="12" customHeight="1">
      <c r="A23" s="293"/>
      <c r="B23" s="294" t="s">
        <v>69</v>
      </c>
      <c r="C23" s="295"/>
      <c r="D23" s="41" t="s">
        <v>52</v>
      </c>
      <c r="E23" s="41" t="s">
        <v>52</v>
      </c>
      <c r="F23" s="41" t="s">
        <v>52</v>
      </c>
      <c r="G23" s="275"/>
      <c r="H23" s="279"/>
      <c r="I23" s="41" t="s">
        <v>52</v>
      </c>
      <c r="J23" s="276"/>
      <c r="K23" s="276"/>
      <c r="L23" s="29" t="str">
        <f t="shared" si="0"/>
        <v/>
      </c>
    </row>
    <row r="24" spans="1:12" ht="12" customHeight="1">
      <c r="A24" s="293"/>
      <c r="B24" s="294" t="s">
        <v>70</v>
      </c>
      <c r="C24" s="295"/>
      <c r="D24" s="41" t="s">
        <v>52</v>
      </c>
      <c r="E24" s="41" t="s">
        <v>52</v>
      </c>
      <c r="F24" s="41" t="s">
        <v>52</v>
      </c>
      <c r="G24" s="275"/>
      <c r="H24" s="279"/>
      <c r="I24" s="41" t="s">
        <v>52</v>
      </c>
      <c r="J24" s="275"/>
      <c r="K24" s="275"/>
      <c r="L24" s="29" t="str">
        <f t="shared" si="0"/>
        <v/>
      </c>
    </row>
    <row r="25" spans="1:12" ht="12" customHeight="1">
      <c r="A25" s="293"/>
      <c r="B25" s="294" t="s">
        <v>71</v>
      </c>
      <c r="C25" s="295"/>
      <c r="D25" s="41" t="s">
        <v>52</v>
      </c>
      <c r="E25" s="41" t="s">
        <v>52</v>
      </c>
      <c r="F25" s="41" t="s">
        <v>52</v>
      </c>
      <c r="G25" s="275"/>
      <c r="H25" s="279"/>
      <c r="I25" s="41" t="s">
        <v>52</v>
      </c>
      <c r="J25" s="275"/>
      <c r="K25" s="275"/>
      <c r="L25" s="29" t="str">
        <f t="shared" si="0"/>
        <v/>
      </c>
    </row>
    <row r="26" spans="1:12" ht="12" customHeight="1">
      <c r="A26" s="293"/>
      <c r="B26" s="294" t="s">
        <v>72</v>
      </c>
      <c r="C26" s="295"/>
      <c r="D26" s="41" t="s">
        <v>52</v>
      </c>
      <c r="E26" s="41" t="s">
        <v>52</v>
      </c>
      <c r="F26" s="41" t="s">
        <v>52</v>
      </c>
      <c r="G26" s="275"/>
      <c r="H26" s="279"/>
      <c r="I26" s="41" t="s">
        <v>52</v>
      </c>
      <c r="J26" s="276"/>
      <c r="K26" s="276"/>
      <c r="L26" s="29" t="str">
        <f t="shared" si="0"/>
        <v/>
      </c>
    </row>
    <row r="27" spans="1:12" ht="12" customHeight="1">
      <c r="A27" s="293"/>
      <c r="B27" s="294" t="s">
        <v>73</v>
      </c>
      <c r="C27" s="295"/>
      <c r="D27" s="41" t="s">
        <v>52</v>
      </c>
      <c r="E27" s="41" t="s">
        <v>52</v>
      </c>
      <c r="F27" s="41" t="s">
        <v>52</v>
      </c>
      <c r="G27" s="275"/>
      <c r="H27" s="279"/>
      <c r="I27" s="41" t="s">
        <v>52</v>
      </c>
      <c r="J27" s="275"/>
      <c r="K27" s="275"/>
      <c r="L27" s="29" t="str">
        <f t="shared" si="0"/>
        <v/>
      </c>
    </row>
    <row r="28" spans="1:12" ht="12" customHeight="1" thickBot="1">
      <c r="A28" s="299"/>
      <c r="B28" s="300" t="s">
        <v>74</v>
      </c>
      <c r="C28" s="301"/>
      <c r="D28" s="235" t="s">
        <v>52</v>
      </c>
      <c r="E28" s="236" t="s">
        <v>52</v>
      </c>
      <c r="F28" s="236" t="s">
        <v>52</v>
      </c>
      <c r="G28" s="277"/>
      <c r="H28" s="280"/>
      <c r="I28" s="236" t="s">
        <v>52</v>
      </c>
      <c r="J28" s="277"/>
      <c r="K28" s="277"/>
      <c r="L28" s="238" t="str">
        <f>IF(F28="","",F28+I28)</f>
        <v/>
      </c>
    </row>
    <row r="29" spans="1:12" ht="12" customHeight="1">
      <c r="A29" s="239"/>
      <c r="B29" s="170"/>
      <c r="C29" s="170"/>
      <c r="D29" s="170"/>
      <c r="E29" s="170"/>
      <c r="F29" s="240"/>
      <c r="G29" s="170"/>
      <c r="H29" s="170"/>
      <c r="I29" s="170"/>
      <c r="J29" s="150"/>
      <c r="K29" s="150"/>
      <c r="L29" s="150"/>
    </row>
    <row r="30" spans="1:12" ht="12" customHeight="1">
      <c r="A30" s="91"/>
      <c r="B30" s="171"/>
      <c r="C30" s="171"/>
      <c r="D30" s="171"/>
      <c r="E30" s="171"/>
      <c r="F30" s="169"/>
      <c r="G30" s="171"/>
      <c r="H30" s="171"/>
      <c r="I30" s="171"/>
    </row>
    <row r="32" spans="1:12" ht="16" thickBot="1">
      <c r="J32" s="150"/>
      <c r="K32" s="150"/>
      <c r="L32" s="150"/>
    </row>
    <row r="33" spans="1:15" ht="15.75" customHeight="1">
      <c r="A33" s="434" t="s">
        <v>140</v>
      </c>
      <c r="B33" s="435"/>
      <c r="C33" s="435"/>
      <c r="D33" s="435"/>
      <c r="E33" s="435"/>
      <c r="F33" s="435"/>
      <c r="G33" s="435"/>
      <c r="H33" s="435"/>
      <c r="I33" s="436"/>
      <c r="J33" s="244"/>
      <c r="K33" s="220"/>
      <c r="L33" s="220"/>
      <c r="M33" s="150"/>
    </row>
    <row r="34" spans="1:15" ht="15.75" customHeight="1">
      <c r="A34" s="437" t="s">
        <v>150</v>
      </c>
      <c r="B34" s="438"/>
      <c r="C34" s="438"/>
      <c r="D34" s="438"/>
      <c r="E34" s="438"/>
      <c r="F34" s="438"/>
      <c r="G34" s="438"/>
      <c r="H34" s="438"/>
      <c r="I34" s="439"/>
      <c r="J34" s="244"/>
      <c r="K34" s="220"/>
      <c r="L34" s="220"/>
      <c r="M34" s="150"/>
    </row>
    <row r="35" spans="1:15" ht="15.75" customHeight="1">
      <c r="A35" s="437" t="s">
        <v>102</v>
      </c>
      <c r="B35" s="438"/>
      <c r="C35" s="438"/>
      <c r="D35" s="438"/>
      <c r="E35" s="438"/>
      <c r="F35" s="438"/>
      <c r="G35" s="438"/>
      <c r="H35" s="438"/>
      <c r="I35" s="439"/>
      <c r="J35" s="244"/>
      <c r="K35" s="220"/>
      <c r="L35" s="220"/>
      <c r="M35" s="150"/>
    </row>
    <row r="36" spans="1:15" ht="15.75" customHeight="1">
      <c r="A36" s="508"/>
      <c r="B36" s="482"/>
      <c r="C36" s="482"/>
      <c r="D36" s="482"/>
      <c r="E36" s="482"/>
      <c r="F36" s="482"/>
      <c r="G36" s="482"/>
      <c r="H36" s="482"/>
      <c r="I36" s="483"/>
      <c r="J36" s="244"/>
      <c r="K36" s="220"/>
      <c r="L36" s="220"/>
      <c r="M36" s="150"/>
    </row>
    <row r="37" spans="1:15" ht="15.75" customHeight="1" thickBot="1">
      <c r="A37" s="512"/>
      <c r="B37" s="514"/>
      <c r="C37" s="514"/>
      <c r="D37" s="514"/>
      <c r="E37" s="514"/>
      <c r="F37" s="514"/>
      <c r="G37" s="514"/>
      <c r="H37" s="514"/>
      <c r="I37" s="515"/>
      <c r="J37" s="244"/>
      <c r="K37" s="220"/>
      <c r="L37" s="220"/>
      <c r="M37" s="150"/>
      <c r="O37" s="248"/>
    </row>
    <row r="38" spans="1:15" ht="12" customHeight="1">
      <c r="A38" s="48" t="s">
        <v>96</v>
      </c>
      <c r="B38" s="63"/>
      <c r="C38" s="34"/>
      <c r="D38" s="249" t="s">
        <v>6</v>
      </c>
      <c r="E38" s="249" t="s">
        <v>33</v>
      </c>
      <c r="F38" s="249" t="s">
        <v>77</v>
      </c>
      <c r="G38" s="249" t="s">
        <v>12</v>
      </c>
      <c r="H38" s="249" t="s">
        <v>101</v>
      </c>
      <c r="I38" s="742" t="s">
        <v>46</v>
      </c>
      <c r="J38" s="63"/>
      <c r="K38" s="63"/>
      <c r="L38" s="63"/>
      <c r="M38" s="150"/>
    </row>
    <row r="39" spans="1:15" ht="12" customHeight="1">
      <c r="A39" s="51"/>
      <c r="B39" s="231"/>
      <c r="C39" s="241"/>
      <c r="D39" s="221"/>
      <c r="E39" s="221"/>
      <c r="F39" s="221"/>
      <c r="G39" s="221"/>
      <c r="H39" s="221"/>
      <c r="I39" s="423"/>
      <c r="J39" s="245"/>
      <c r="K39" s="247"/>
      <c r="L39" s="246"/>
      <c r="M39" s="150"/>
    </row>
    <row r="40" spans="1:15" ht="12" customHeight="1">
      <c r="A40" s="695" t="s">
        <v>203</v>
      </c>
      <c r="B40" s="291"/>
      <c r="C40" s="292"/>
      <c r="D40" s="382">
        <v>12085</v>
      </c>
      <c r="E40" s="383">
        <v>67810</v>
      </c>
      <c r="F40" s="383">
        <v>99566</v>
      </c>
      <c r="G40" s="382">
        <v>44130</v>
      </c>
      <c r="H40" s="384">
        <v>47607</v>
      </c>
      <c r="I40" s="381">
        <v>271198</v>
      </c>
      <c r="J40" s="30"/>
      <c r="K40" s="63"/>
      <c r="L40" s="64"/>
      <c r="M40" s="150"/>
    </row>
    <row r="41" spans="1:15" ht="12" customHeight="1">
      <c r="A41" s="696" t="s">
        <v>214</v>
      </c>
      <c r="B41" s="302"/>
      <c r="C41" s="303"/>
      <c r="D41" s="382">
        <v>13091</v>
      </c>
      <c r="E41" s="383">
        <v>57107</v>
      </c>
      <c r="F41" s="383">
        <v>96080</v>
      </c>
      <c r="G41" s="382">
        <v>48850</v>
      </c>
      <c r="H41" s="384">
        <v>46721</v>
      </c>
      <c r="I41" s="381">
        <v>261849</v>
      </c>
      <c r="J41" s="30"/>
      <c r="K41" s="63"/>
      <c r="L41" s="64"/>
      <c r="M41" s="150"/>
    </row>
    <row r="42" spans="1:15" ht="12" customHeight="1">
      <c r="A42" s="670">
        <f>Titles!A22</f>
        <v>2022</v>
      </c>
      <c r="B42" s="304" t="s">
        <v>59</v>
      </c>
      <c r="C42" s="305"/>
      <c r="D42" s="41">
        <v>12629.000000000002</v>
      </c>
      <c r="E42" s="41">
        <v>61505</v>
      </c>
      <c r="F42" s="41">
        <v>81692</v>
      </c>
      <c r="G42" s="26">
        <v>41331</v>
      </c>
      <c r="H42" s="27">
        <v>38747</v>
      </c>
      <c r="I42" s="242">
        <f>IF(D42="","",SUM(D42:H42))</f>
        <v>235904</v>
      </c>
      <c r="J42" s="30"/>
      <c r="K42" s="63"/>
      <c r="L42" s="64"/>
      <c r="M42" s="150"/>
    </row>
    <row r="43" spans="1:15" ht="12" customHeight="1">
      <c r="A43" s="293"/>
      <c r="B43" s="294" t="s">
        <v>60</v>
      </c>
      <c r="C43" s="295"/>
      <c r="D43" s="41">
        <v>15141</v>
      </c>
      <c r="E43" s="41">
        <v>62861.000000000007</v>
      </c>
      <c r="F43" s="41">
        <v>88734.000000000015</v>
      </c>
      <c r="G43" s="26">
        <v>55294.999999999993</v>
      </c>
      <c r="H43" s="27">
        <v>46724</v>
      </c>
      <c r="I43" s="242">
        <f>IF(D43="","",SUM(D43:H43))</f>
        <v>268755</v>
      </c>
      <c r="J43" s="30"/>
      <c r="K43" s="63"/>
      <c r="L43" s="64"/>
      <c r="M43" s="150"/>
    </row>
    <row r="44" spans="1:15" ht="12" customHeight="1">
      <c r="A44" s="293"/>
      <c r="B44" s="294" t="s">
        <v>61</v>
      </c>
      <c r="C44" s="295"/>
      <c r="D44" s="41">
        <v>13568</v>
      </c>
      <c r="E44" s="41">
        <v>54761</v>
      </c>
      <c r="F44" s="41">
        <v>110809.99999999999</v>
      </c>
      <c r="G44" s="26">
        <v>49784.000000000007</v>
      </c>
      <c r="H44" s="27">
        <v>50832</v>
      </c>
      <c r="I44" s="242">
        <f>IF(D44="","",SUM(D44:H44))</f>
        <v>279755</v>
      </c>
      <c r="J44" s="30"/>
      <c r="K44" s="63"/>
      <c r="L44" s="64"/>
      <c r="M44" s="150"/>
    </row>
    <row r="45" spans="1:15" ht="12" customHeight="1" thickBot="1">
      <c r="A45" s="293"/>
      <c r="B45" s="294" t="s">
        <v>62</v>
      </c>
      <c r="C45" s="295"/>
      <c r="D45" s="235">
        <v>11821</v>
      </c>
      <c r="E45" s="236">
        <v>50394</v>
      </c>
      <c r="F45" s="236">
        <v>103243</v>
      </c>
      <c r="G45" s="235">
        <v>48281</v>
      </c>
      <c r="H45" s="237">
        <v>52044</v>
      </c>
      <c r="I45" s="243">
        <f>IF(D45="","",SUM(D45:H45))</f>
        <v>265783</v>
      </c>
      <c r="J45" s="30"/>
      <c r="K45" s="63"/>
      <c r="L45" s="64"/>
      <c r="M45" s="64"/>
    </row>
    <row r="46" spans="1:15" ht="12" customHeight="1">
      <c r="A46" s="293"/>
      <c r="B46" s="294"/>
      <c r="C46" s="295"/>
      <c r="D46" s="41"/>
      <c r="E46" s="41"/>
      <c r="F46" s="41"/>
      <c r="G46" s="26"/>
      <c r="H46" s="27"/>
      <c r="I46" s="242"/>
      <c r="J46" s="30"/>
      <c r="K46" s="63"/>
      <c r="L46" s="64"/>
      <c r="M46" s="150"/>
    </row>
    <row r="47" spans="1:15" ht="12" customHeight="1">
      <c r="A47" s="671">
        <f>Titles!A23</f>
        <v>2023</v>
      </c>
      <c r="B47" s="304" t="s">
        <v>59</v>
      </c>
      <c r="C47" s="305"/>
      <c r="D47" s="41"/>
      <c r="E47" s="41"/>
      <c r="F47" s="41"/>
      <c r="G47" s="26"/>
      <c r="H47" s="27"/>
      <c r="I47" s="242"/>
      <c r="J47" s="30"/>
      <c r="K47" s="63"/>
      <c r="L47" s="64"/>
      <c r="M47" s="150"/>
    </row>
    <row r="48" spans="1:15" ht="12" customHeight="1">
      <c r="A48" s="293"/>
      <c r="B48" s="294" t="s">
        <v>60</v>
      </c>
      <c r="C48" s="295"/>
      <c r="D48" s="41"/>
      <c r="E48" s="41"/>
      <c r="F48" s="41"/>
      <c r="G48" s="26"/>
      <c r="H48" s="27"/>
      <c r="I48" s="242"/>
      <c r="J48" s="30"/>
      <c r="K48" s="63"/>
      <c r="L48" s="64"/>
      <c r="M48" s="150"/>
    </row>
    <row r="49" spans="1:13" ht="12" customHeight="1">
      <c r="A49" s="293"/>
      <c r="B49" s="294" t="s">
        <v>61</v>
      </c>
      <c r="C49" s="295"/>
      <c r="D49" s="41"/>
      <c r="E49" s="41"/>
      <c r="F49" s="41"/>
      <c r="G49" s="26"/>
      <c r="H49" s="27"/>
      <c r="I49" s="242"/>
      <c r="J49" s="30"/>
      <c r="K49" s="63"/>
      <c r="L49" s="64"/>
      <c r="M49" s="150"/>
    </row>
    <row r="50" spans="1:13" ht="12" customHeight="1" thickBot="1">
      <c r="A50" s="299"/>
      <c r="B50" s="300" t="s">
        <v>62</v>
      </c>
      <c r="C50" s="301"/>
      <c r="D50" s="235"/>
      <c r="E50" s="236"/>
      <c r="F50" s="236"/>
      <c r="G50" s="235"/>
      <c r="H50" s="237"/>
      <c r="I50" s="243"/>
      <c r="J50" s="30"/>
      <c r="K50" s="63"/>
      <c r="L50" s="64"/>
      <c r="M50" s="150"/>
    </row>
    <row r="51" spans="1:13" ht="1.9" customHeight="1">
      <c r="A51" s="230"/>
      <c r="B51" s="230"/>
      <c r="C51" s="325"/>
      <c r="D51" s="63"/>
      <c r="E51" s="64"/>
      <c r="F51" s="64"/>
      <c r="G51" s="63"/>
      <c r="H51" s="326"/>
      <c r="I51" s="64"/>
      <c r="J51" s="63"/>
      <c r="K51" s="63"/>
      <c r="L51" s="64"/>
      <c r="M51" s="150"/>
    </row>
    <row r="52" spans="1:13" s="10" customFormat="1" ht="12" customHeight="1">
      <c r="A52" s="374" t="str">
        <f>Titles!$A$12</f>
        <v>1 Data for 2021 and 2022 based on 2016 Census Definitions and data for 2023 based on 2021 Census Definitions.</v>
      </c>
      <c r="B52" s="230"/>
      <c r="C52" s="230"/>
      <c r="D52" s="230"/>
      <c r="E52" s="375"/>
      <c r="G52" s="230"/>
      <c r="H52" s="373"/>
      <c r="I52" s="230"/>
      <c r="J52" s="230"/>
      <c r="K52" s="309"/>
      <c r="L52" s="11"/>
    </row>
    <row r="53" spans="1:13" s="12" customFormat="1" ht="11.5">
      <c r="A53" s="362" t="s">
        <v>117</v>
      </c>
      <c r="B53" s="84"/>
      <c r="C53" s="367"/>
      <c r="D53" s="327"/>
      <c r="E53" s="54"/>
      <c r="F53" s="327"/>
      <c r="G53" s="327"/>
      <c r="H53" s="368"/>
      <c r="I53" s="77"/>
    </row>
    <row r="54" spans="1:13" s="315" customFormat="1" ht="10.9" customHeight="1">
      <c r="A54" s="328" t="s">
        <v>114</v>
      </c>
      <c r="B54" s="316"/>
      <c r="C54" s="316"/>
      <c r="D54" s="316"/>
      <c r="E54" s="361"/>
      <c r="F54" s="314"/>
      <c r="G54" s="314"/>
      <c r="H54" s="314"/>
    </row>
    <row r="55" spans="1:13" s="315" customFormat="1" ht="10.9" customHeight="1">
      <c r="B55" s="316"/>
      <c r="C55" s="316"/>
      <c r="D55" s="316"/>
      <c r="E55" s="329"/>
      <c r="F55" s="316"/>
      <c r="G55" s="316"/>
      <c r="H55" s="316"/>
    </row>
    <row r="56" spans="1:13" s="12" customFormat="1" ht="9.75" customHeight="1">
      <c r="A56" s="91"/>
      <c r="B56" s="171"/>
      <c r="C56" s="171"/>
      <c r="D56" s="171"/>
      <c r="E56" s="169"/>
      <c r="F56"/>
      <c r="G56" s="171"/>
      <c r="H56" s="171"/>
      <c r="I56" s="171"/>
    </row>
    <row r="57" spans="1:13" ht="9.75" customHeight="1"/>
  </sheetData>
  <phoneticPr fontId="11" type="noConversion"/>
  <pageMargins left="0.51181102362204722" right="0.51181102362204722" top="0.51181102362204722" bottom="0.51181102362204722" header="0.31496062992125984" footer="0.31496062992125984"/>
  <pageSetup scale="98"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J19:L28 H46:I46 J17:L17 J18:L18 G17:H17 G28:H28 D46:G46 G18:H18 G19:H19 G20:H20 G21:H21 G22:H22 G23:H23 G24:H24 G25:H25 G26:H26 G27:H27" unlockedFormula="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41"/>
  <sheetViews>
    <sheetView showGridLines="0" zoomScaleNormal="100" workbookViewId="0"/>
  </sheetViews>
  <sheetFormatPr defaultColWidth="11.53515625" defaultRowHeight="15.5"/>
  <cols>
    <col min="1" max="1" width="4.765625" customWidth="1"/>
    <col min="2" max="3" width="8.3046875" customWidth="1"/>
    <col min="4" max="4" width="9.765625" customWidth="1"/>
    <col min="5" max="5" width="10.23046875" customWidth="1"/>
    <col min="6" max="6" width="10.765625" customWidth="1"/>
    <col min="7" max="7" width="12.765625" customWidth="1"/>
    <col min="8" max="8" width="9.765625" customWidth="1"/>
  </cols>
  <sheetData>
    <row r="1" spans="1:8" ht="16" customHeight="1">
      <c r="A1" s="443" t="s">
        <v>137</v>
      </c>
      <c r="B1" s="444"/>
      <c r="C1" s="444"/>
      <c r="D1" s="444"/>
      <c r="E1" s="444"/>
      <c r="F1" s="444"/>
      <c r="G1" s="444"/>
      <c r="H1" s="445"/>
    </row>
    <row r="2" spans="1:8" ht="16" customHeight="1">
      <c r="A2" s="446" t="s">
        <v>148</v>
      </c>
      <c r="B2" s="447"/>
      <c r="C2" s="447"/>
      <c r="D2" s="447"/>
      <c r="E2" s="447"/>
      <c r="F2" s="447"/>
      <c r="G2" s="447"/>
      <c r="H2" s="448"/>
    </row>
    <row r="3" spans="1:8" ht="31.5" customHeight="1" thickBot="1">
      <c r="A3" s="520"/>
      <c r="B3" s="521"/>
      <c r="C3" s="521"/>
      <c r="D3" s="521"/>
      <c r="E3" s="521"/>
      <c r="F3" s="521"/>
      <c r="G3" s="521"/>
      <c r="H3" s="522"/>
    </row>
    <row r="4" spans="1:8" ht="12" customHeight="1">
      <c r="A4" s="118"/>
      <c r="B4" s="92"/>
      <c r="C4" s="119"/>
      <c r="D4" s="95" t="s">
        <v>79</v>
      </c>
      <c r="E4" s="120" t="s">
        <v>83</v>
      </c>
      <c r="F4" s="95" t="s">
        <v>80</v>
      </c>
      <c r="G4" s="95" t="s">
        <v>81</v>
      </c>
      <c r="H4" s="101" t="s">
        <v>46</v>
      </c>
    </row>
    <row r="5" spans="1:8" ht="12" customHeight="1">
      <c r="A5" s="81"/>
      <c r="B5" s="89"/>
      <c r="C5" s="100"/>
      <c r="D5" s="96"/>
      <c r="E5" s="95" t="s">
        <v>82</v>
      </c>
      <c r="F5" s="96"/>
      <c r="G5" s="95"/>
      <c r="H5" s="417"/>
    </row>
    <row r="6" spans="1:8" ht="12" customHeight="1">
      <c r="A6" s="81"/>
      <c r="B6" s="89"/>
      <c r="C6" s="100"/>
      <c r="D6" s="416"/>
      <c r="E6" s="96"/>
      <c r="F6" s="416"/>
      <c r="G6" s="95"/>
      <c r="H6" s="102"/>
    </row>
    <row r="7" spans="1:8" ht="12" customHeight="1">
      <c r="A7" s="146" t="s">
        <v>96</v>
      </c>
      <c r="B7" s="141"/>
      <c r="C7" s="147"/>
      <c r="D7" s="147"/>
      <c r="E7" s="145"/>
      <c r="F7" s="147"/>
      <c r="G7" s="145"/>
      <c r="H7" s="149"/>
    </row>
    <row r="8" spans="1:8" ht="12" customHeight="1">
      <c r="A8" s="695" t="s">
        <v>203</v>
      </c>
      <c r="B8" s="151"/>
      <c r="C8" s="179"/>
      <c r="D8" s="378">
        <v>1021</v>
      </c>
      <c r="E8" s="378">
        <v>1260</v>
      </c>
      <c r="F8" s="378">
        <v>5975</v>
      </c>
      <c r="G8" s="378">
        <v>3829</v>
      </c>
      <c r="H8" s="385">
        <v>12085</v>
      </c>
    </row>
    <row r="9" spans="1:8" ht="12" customHeight="1">
      <c r="A9" s="696" t="s">
        <v>214</v>
      </c>
      <c r="B9" s="90"/>
      <c r="C9" s="100"/>
      <c r="D9" s="378">
        <v>1379</v>
      </c>
      <c r="E9" s="378">
        <v>1318</v>
      </c>
      <c r="F9" s="378">
        <v>5714</v>
      </c>
      <c r="G9" s="378">
        <v>4680</v>
      </c>
      <c r="H9" s="385">
        <v>13091</v>
      </c>
    </row>
    <row r="10" spans="1:8" ht="12" customHeight="1">
      <c r="A10" s="107">
        <f>Titles!A22</f>
        <v>2022</v>
      </c>
      <c r="B10" s="152" t="s">
        <v>59</v>
      </c>
      <c r="C10" s="161"/>
      <c r="D10" s="109">
        <v>1953.0000000000002</v>
      </c>
      <c r="E10" s="109">
        <v>1238</v>
      </c>
      <c r="F10" s="109">
        <v>4856.9999999999991</v>
      </c>
      <c r="G10" s="109">
        <v>4581</v>
      </c>
      <c r="H10" s="210">
        <f>IF(D10="","",SUM(D10:G10))</f>
        <v>12629</v>
      </c>
    </row>
    <row r="11" spans="1:8" ht="12" customHeight="1">
      <c r="A11" s="117"/>
      <c r="B11" s="136" t="s">
        <v>60</v>
      </c>
      <c r="C11" s="162"/>
      <c r="D11" s="113">
        <v>1335</v>
      </c>
      <c r="E11" s="113">
        <v>1599</v>
      </c>
      <c r="F11" s="113">
        <v>6724</v>
      </c>
      <c r="G11" s="113">
        <v>5483</v>
      </c>
      <c r="H11" s="211">
        <f>IF(D11="","",SUM(D11:G11))</f>
        <v>15141</v>
      </c>
    </row>
    <row r="12" spans="1:8" ht="12" customHeight="1">
      <c r="A12" s="117"/>
      <c r="B12" s="136" t="s">
        <v>61</v>
      </c>
      <c r="C12" s="162"/>
      <c r="D12" s="113">
        <v>1514.0000000000002</v>
      </c>
      <c r="E12" s="113">
        <v>959.00000000000011</v>
      </c>
      <c r="F12" s="113">
        <v>6342</v>
      </c>
      <c r="G12" s="113">
        <v>4752.9999999999991</v>
      </c>
      <c r="H12" s="211">
        <f>IF(D12="","",SUM(D12:G12))</f>
        <v>13568</v>
      </c>
    </row>
    <row r="13" spans="1:8" ht="12" customHeight="1" thickBot="1">
      <c r="A13" s="146"/>
      <c r="B13" s="153" t="s">
        <v>62</v>
      </c>
      <c r="C13" s="180"/>
      <c r="D13" s="202">
        <v>1187</v>
      </c>
      <c r="E13" s="202">
        <v>1580</v>
      </c>
      <c r="F13" s="202">
        <v>4590</v>
      </c>
      <c r="G13" s="202">
        <v>4464</v>
      </c>
      <c r="H13" s="213">
        <f>IF(D13="","",SUM(D13:G13))</f>
        <v>11821</v>
      </c>
    </row>
    <row r="14" spans="1:8" ht="12" customHeight="1">
      <c r="A14" s="107">
        <f>Titles!A23</f>
        <v>2023</v>
      </c>
      <c r="B14" s="152" t="s">
        <v>59</v>
      </c>
      <c r="C14" s="161"/>
      <c r="D14" s="109"/>
      <c r="E14" s="109"/>
      <c r="F14" s="109"/>
      <c r="G14" s="109"/>
      <c r="H14" s="210"/>
    </row>
    <row r="15" spans="1:8" ht="12" customHeight="1">
      <c r="A15" s="117"/>
      <c r="B15" s="136" t="s">
        <v>60</v>
      </c>
      <c r="C15" s="162"/>
      <c r="D15" s="113"/>
      <c r="E15" s="113"/>
      <c r="F15" s="113"/>
      <c r="G15" s="113"/>
      <c r="H15" s="211"/>
    </row>
    <row r="16" spans="1:8" ht="12" customHeight="1">
      <c r="A16" s="117"/>
      <c r="B16" s="136" t="s">
        <v>61</v>
      </c>
      <c r="C16" s="162"/>
      <c r="D16" s="113"/>
      <c r="E16" s="113"/>
      <c r="F16" s="113"/>
      <c r="G16" s="113"/>
      <c r="H16" s="211"/>
    </row>
    <row r="17" spans="1:9" ht="12" customHeight="1" thickBot="1">
      <c r="A17" s="251"/>
      <c r="B17" s="252" t="s">
        <v>62</v>
      </c>
      <c r="C17" s="253"/>
      <c r="D17" s="202"/>
      <c r="E17" s="202"/>
      <c r="F17" s="202"/>
      <c r="G17" s="202"/>
      <c r="H17" s="213"/>
    </row>
    <row r="18" spans="1:9" ht="12" customHeight="1">
      <c r="A18" s="256"/>
      <c r="B18" s="85"/>
      <c r="C18" s="250"/>
      <c r="D18" s="250"/>
      <c r="E18" s="250"/>
      <c r="F18" s="250"/>
      <c r="G18" s="250"/>
      <c r="H18" s="250"/>
      <c r="I18" s="150"/>
    </row>
    <row r="19" spans="1:9" ht="12" customHeight="1">
      <c r="A19" s="85"/>
      <c r="B19" s="85"/>
      <c r="C19" s="250"/>
      <c r="D19" s="250"/>
      <c r="E19" s="250"/>
      <c r="F19" s="250"/>
      <c r="G19" s="250"/>
      <c r="H19" s="250"/>
      <c r="I19" s="150"/>
    </row>
    <row r="20" spans="1:9" ht="12" customHeight="1">
      <c r="A20" s="85"/>
      <c r="B20" s="85"/>
      <c r="C20" s="250"/>
      <c r="D20" s="250"/>
      <c r="E20" s="250"/>
      <c r="F20" s="250"/>
      <c r="G20" s="250"/>
      <c r="H20" s="250"/>
      <c r="I20" s="150"/>
    </row>
    <row r="21" spans="1:9" ht="12" customHeight="1" thickBot="1">
      <c r="A21" s="257"/>
      <c r="B21" s="85"/>
      <c r="C21" s="250"/>
      <c r="D21" s="250"/>
      <c r="E21" s="250"/>
      <c r="F21" s="250"/>
      <c r="G21" s="250"/>
      <c r="H21" s="250"/>
      <c r="I21" s="150"/>
    </row>
    <row r="22" spans="1:9" ht="16" customHeight="1">
      <c r="A22" s="443" t="s">
        <v>139</v>
      </c>
      <c r="B22" s="444"/>
      <c r="C22" s="444"/>
      <c r="D22" s="444"/>
      <c r="E22" s="444"/>
      <c r="F22" s="444"/>
      <c r="G22" s="445"/>
      <c r="H22" s="254"/>
      <c r="I22" s="150"/>
    </row>
    <row r="23" spans="1:9" ht="16" customHeight="1">
      <c r="A23" s="446" t="s">
        <v>149</v>
      </c>
      <c r="B23" s="447"/>
      <c r="C23" s="447"/>
      <c r="D23" s="447"/>
      <c r="E23" s="447"/>
      <c r="F23" s="447"/>
      <c r="G23" s="448"/>
      <c r="H23" s="254"/>
      <c r="I23" s="150"/>
    </row>
    <row r="24" spans="1:9" ht="16" customHeight="1">
      <c r="A24" s="446" t="s">
        <v>102</v>
      </c>
      <c r="B24" s="447"/>
      <c r="C24" s="447"/>
      <c r="D24" s="447"/>
      <c r="E24" s="447"/>
      <c r="F24" s="447"/>
      <c r="G24" s="448"/>
      <c r="H24" s="254"/>
      <c r="I24" s="150"/>
    </row>
    <row r="25" spans="1:9" ht="16" customHeight="1">
      <c r="A25" s="449"/>
      <c r="B25" s="463"/>
      <c r="C25" s="463"/>
      <c r="D25" s="463"/>
      <c r="E25" s="463"/>
      <c r="F25" s="463"/>
      <c r="G25" s="464"/>
      <c r="H25" s="254"/>
      <c r="I25" s="150"/>
    </row>
    <row r="26" spans="1:9" ht="16" customHeight="1" thickBot="1">
      <c r="A26" s="452"/>
      <c r="B26" s="523"/>
      <c r="C26" s="523"/>
      <c r="D26" s="523"/>
      <c r="E26" s="523"/>
      <c r="F26" s="523"/>
      <c r="G26" s="524"/>
      <c r="H26" s="255"/>
      <c r="I26" s="150"/>
    </row>
    <row r="27" spans="1:9" ht="12" customHeight="1">
      <c r="A27" s="146" t="s">
        <v>96</v>
      </c>
      <c r="B27" s="92"/>
      <c r="C27" s="119"/>
      <c r="D27" s="289" t="s">
        <v>84</v>
      </c>
      <c r="E27" s="289" t="s">
        <v>85</v>
      </c>
      <c r="F27" s="289" t="s">
        <v>86</v>
      </c>
      <c r="G27" s="601" t="s">
        <v>46</v>
      </c>
      <c r="H27" s="250"/>
      <c r="I27" s="150"/>
    </row>
    <row r="28" spans="1:9" ht="12" customHeight="1">
      <c r="A28" s="695" t="s">
        <v>203</v>
      </c>
      <c r="B28" s="151"/>
      <c r="C28" s="179"/>
      <c r="D28" s="378">
        <v>8023</v>
      </c>
      <c r="E28" s="378">
        <v>4172</v>
      </c>
      <c r="F28" s="378">
        <v>31935</v>
      </c>
      <c r="G28" s="602">
        <v>44130</v>
      </c>
      <c r="H28" s="250"/>
      <c r="I28" s="150"/>
    </row>
    <row r="29" spans="1:9" ht="12" customHeight="1">
      <c r="A29" s="696" t="s">
        <v>214</v>
      </c>
      <c r="B29" s="90"/>
      <c r="C29" s="100"/>
      <c r="D29" s="378">
        <v>8095</v>
      </c>
      <c r="E29" s="378">
        <v>4211</v>
      </c>
      <c r="F29" s="378">
        <v>36544</v>
      </c>
      <c r="G29" s="602">
        <v>48850</v>
      </c>
      <c r="H29" s="250"/>
      <c r="I29" s="250"/>
    </row>
    <row r="30" spans="1:9" ht="12" customHeight="1">
      <c r="A30" s="107">
        <f>Titles!A22</f>
        <v>2022</v>
      </c>
      <c r="B30" s="152" t="s">
        <v>59</v>
      </c>
      <c r="C30" s="161"/>
      <c r="D30" s="109">
        <v>8656</v>
      </c>
      <c r="E30" s="109">
        <v>2977</v>
      </c>
      <c r="F30" s="109">
        <v>29698</v>
      </c>
      <c r="G30" s="603">
        <f>IF(F30="","",SUM(D30:F30))</f>
        <v>41331</v>
      </c>
      <c r="H30" s="250"/>
      <c r="I30" s="150"/>
    </row>
    <row r="31" spans="1:9" ht="12" customHeight="1">
      <c r="A31" s="281"/>
      <c r="B31" s="136" t="s">
        <v>60</v>
      </c>
      <c r="C31" s="162"/>
      <c r="D31" s="113">
        <v>7822.9999999999991</v>
      </c>
      <c r="E31" s="113">
        <v>6045</v>
      </c>
      <c r="F31" s="113">
        <v>41426.999999999993</v>
      </c>
      <c r="G31" s="604">
        <f>IF(F31="","",SUM(D31:F31))</f>
        <v>55294.999999999993</v>
      </c>
      <c r="H31" s="170"/>
    </row>
    <row r="32" spans="1:9" ht="12" customHeight="1">
      <c r="A32" s="281"/>
      <c r="B32" s="136" t="s">
        <v>61</v>
      </c>
      <c r="C32" s="162"/>
      <c r="D32" s="113">
        <v>6521.9999999999991</v>
      </c>
      <c r="E32" s="113">
        <v>4036.0000000000005</v>
      </c>
      <c r="F32" s="113">
        <v>39226.000000000007</v>
      </c>
      <c r="G32" s="604">
        <f>IF(F32="","",SUM(D32:F32))</f>
        <v>49784.000000000007</v>
      </c>
      <c r="H32" s="171"/>
    </row>
    <row r="33" spans="1:12" ht="12" customHeight="1" thickBot="1">
      <c r="A33" s="282"/>
      <c r="B33" s="153" t="s">
        <v>62</v>
      </c>
      <c r="C33" s="180"/>
      <c r="D33" s="202">
        <v>9339</v>
      </c>
      <c r="E33" s="202">
        <v>3689.0000000000005</v>
      </c>
      <c r="F33" s="202">
        <v>35253.000000000007</v>
      </c>
      <c r="G33" s="605">
        <f>IF(F33="","",SUM(D33:F33))</f>
        <v>48281.000000000007</v>
      </c>
      <c r="H33" s="171"/>
    </row>
    <row r="34" spans="1:12" ht="12" customHeight="1">
      <c r="A34" s="107">
        <f>Titles!A23</f>
        <v>2023</v>
      </c>
      <c r="B34" s="152" t="s">
        <v>59</v>
      </c>
      <c r="C34" s="161"/>
      <c r="D34" s="109"/>
      <c r="E34" s="109"/>
      <c r="F34" s="109"/>
      <c r="G34" s="603"/>
    </row>
    <row r="35" spans="1:12" ht="12" customHeight="1">
      <c r="A35" s="117"/>
      <c r="B35" s="136" t="s">
        <v>60</v>
      </c>
      <c r="C35" s="162"/>
      <c r="D35" s="113"/>
      <c r="E35" s="113"/>
      <c r="F35" s="113"/>
      <c r="G35" s="604"/>
    </row>
    <row r="36" spans="1:12" ht="12" customHeight="1">
      <c r="A36" s="117"/>
      <c r="B36" s="136" t="s">
        <v>61</v>
      </c>
      <c r="C36" s="162"/>
      <c r="D36" s="113"/>
      <c r="E36" s="113"/>
      <c r="F36" s="113"/>
      <c r="G36" s="604"/>
    </row>
    <row r="37" spans="1:12" ht="12" customHeight="1" thickBot="1">
      <c r="A37" s="251"/>
      <c r="B37" s="252" t="s">
        <v>62</v>
      </c>
      <c r="C37" s="253"/>
      <c r="D37" s="202"/>
      <c r="E37" s="202"/>
      <c r="F37" s="202"/>
      <c r="G37" s="605"/>
    </row>
    <row r="38" spans="1:12" s="10" customFormat="1" ht="12" customHeight="1">
      <c r="A38" s="374" t="str">
        <f>+Titles!A12</f>
        <v>1 Data for 2021 and 2022 based on 2016 Census Definitions and data for 2023 based on 2021 Census Definitions.</v>
      </c>
      <c r="B38" s="230"/>
      <c r="C38" s="230"/>
      <c r="D38" s="230"/>
      <c r="E38" s="375"/>
      <c r="G38" s="230"/>
      <c r="H38" s="373"/>
      <c r="I38" s="230"/>
      <c r="J38" s="230"/>
      <c r="K38" s="309"/>
      <c r="L38" s="11"/>
    </row>
    <row r="39" spans="1:12" s="315" customFormat="1" ht="10.9" customHeight="1">
      <c r="A39" s="328" t="str">
        <f>+Titles!A10</f>
        <v>Source: CMHC Starts and Completion Survey, Market Absorption Survey</v>
      </c>
      <c r="B39" s="316"/>
      <c r="C39" s="316"/>
      <c r="D39" s="316"/>
      <c r="E39" s="329"/>
      <c r="F39" s="316"/>
      <c r="G39" s="316"/>
      <c r="H39" s="316"/>
    </row>
    <row r="40" spans="1:12" ht="12" customHeight="1">
      <c r="A40" s="91"/>
      <c r="B40" s="171"/>
      <c r="C40" s="171"/>
      <c r="D40" s="171"/>
      <c r="E40" s="169"/>
      <c r="G40" s="171"/>
      <c r="H40" s="90"/>
      <c r="I40" s="90"/>
    </row>
    <row r="41" spans="1:12" ht="9.75" customHeight="1">
      <c r="H41" s="171"/>
      <c r="I41" s="171"/>
    </row>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A15:A17 A11:A13 A31:A33"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7"/>
  <sheetViews>
    <sheetView workbookViewId="0"/>
  </sheetViews>
  <sheetFormatPr defaultColWidth="8.84375" defaultRowHeight="15.5"/>
  <cols>
    <col min="1" max="16384" width="8.84375" style="534"/>
  </cols>
  <sheetData>
    <row r="1" spans="1:1" ht="17">
      <c r="A1" s="548" t="s">
        <v>171</v>
      </c>
    </row>
    <row r="3" spans="1:1">
      <c r="A3" s="534" t="s">
        <v>172</v>
      </c>
    </row>
    <row r="4" spans="1:1">
      <c r="A4" s="549" t="s">
        <v>173</v>
      </c>
    </row>
    <row r="5" spans="1:1">
      <c r="A5" s="549" t="s">
        <v>174</v>
      </c>
    </row>
    <row r="6" spans="1:1">
      <c r="A6" s="549" t="s">
        <v>175</v>
      </c>
    </row>
    <row r="7" spans="1:1">
      <c r="A7" s="534" t="s">
        <v>170</v>
      </c>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5"/>
  <sheetViews>
    <sheetView workbookViewId="0"/>
  </sheetViews>
  <sheetFormatPr defaultColWidth="8.84375" defaultRowHeight="15.5"/>
  <cols>
    <col min="1" max="1" width="98.84375" style="534" customWidth="1"/>
    <col min="2" max="16384" width="8.84375" style="534"/>
  </cols>
  <sheetData>
    <row r="1" spans="1:1" ht="17">
      <c r="A1" s="548" t="s">
        <v>176</v>
      </c>
    </row>
    <row r="2" spans="1:1" ht="139.5">
      <c r="A2" s="547" t="s">
        <v>177</v>
      </c>
    </row>
    <row r="3" spans="1:1">
      <c r="A3" s="547"/>
    </row>
    <row r="4" spans="1:1" ht="62">
      <c r="A4" s="547" t="s">
        <v>178</v>
      </c>
    </row>
    <row r="5" spans="1:1">
      <c r="A5" s="534" t="s">
        <v>179</v>
      </c>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21"/>
  <sheetViews>
    <sheetView workbookViewId="0"/>
  </sheetViews>
  <sheetFormatPr defaultColWidth="8.84375" defaultRowHeight="14"/>
  <cols>
    <col min="1" max="1" width="198.84375" style="551" bestFit="1" customWidth="1"/>
    <col min="2" max="16384" width="8.84375" style="551"/>
  </cols>
  <sheetData>
    <row r="1" spans="1:1" ht="23.25" customHeight="1">
      <c r="A1" s="548" t="s">
        <v>180</v>
      </c>
    </row>
    <row r="2" spans="1:1" ht="40.5" customHeight="1">
      <c r="A2" s="552" t="s">
        <v>187</v>
      </c>
    </row>
    <row r="3" spans="1:1" ht="40.5" customHeight="1">
      <c r="A3" s="552" t="s">
        <v>188</v>
      </c>
    </row>
    <row r="4" spans="1:1">
      <c r="A4" s="553" t="s">
        <v>181</v>
      </c>
    </row>
    <row r="5" spans="1:1">
      <c r="A5" s="553"/>
    </row>
    <row r="6" spans="1:1" ht="28">
      <c r="A6" s="552" t="s">
        <v>189</v>
      </c>
    </row>
    <row r="7" spans="1:1">
      <c r="A7" s="553"/>
    </row>
    <row r="8" spans="1:1">
      <c r="A8" s="553" t="s">
        <v>190</v>
      </c>
    </row>
    <row r="9" spans="1:1">
      <c r="A9" s="553"/>
    </row>
    <row r="10" spans="1:1">
      <c r="A10" s="553" t="s">
        <v>191</v>
      </c>
    </row>
    <row r="11" spans="1:1" ht="60.75" customHeight="1">
      <c r="A11" s="552" t="s">
        <v>192</v>
      </c>
    </row>
    <row r="12" spans="1:1">
      <c r="A12" s="553" t="s">
        <v>193</v>
      </c>
    </row>
    <row r="13" spans="1:1">
      <c r="A13" s="553"/>
    </row>
    <row r="14" spans="1:1">
      <c r="A14" s="553" t="s">
        <v>194</v>
      </c>
    </row>
    <row r="15" spans="1:1">
      <c r="A15" s="553"/>
    </row>
    <row r="16" spans="1:1">
      <c r="A16" s="553" t="s">
        <v>195</v>
      </c>
    </row>
    <row r="17" spans="1:1">
      <c r="A17" s="553"/>
    </row>
    <row r="18" spans="1:1" ht="42.75" customHeight="1">
      <c r="A18" s="552" t="s">
        <v>196</v>
      </c>
    </row>
    <row r="20" spans="1:1">
      <c r="A20" s="550" t="s">
        <v>182</v>
      </c>
    </row>
    <row r="21" spans="1:1" ht="28">
      <c r="A21" s="554" t="s">
        <v>183</v>
      </c>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6"/>
  <sheetViews>
    <sheetView workbookViewId="0"/>
  </sheetViews>
  <sheetFormatPr defaultColWidth="8.84375" defaultRowHeight="15.5"/>
  <cols>
    <col min="1" max="16384" width="8.84375" style="534"/>
  </cols>
  <sheetData>
    <row r="1" spans="1:1" ht="17">
      <c r="A1" s="548" t="s">
        <v>184</v>
      </c>
    </row>
    <row r="2" spans="1:1" s="551" customFormat="1" ht="14">
      <c r="A2" s="551" t="s">
        <v>185</v>
      </c>
    </row>
    <row r="3" spans="1:1" s="551" customFormat="1" ht="14">
      <c r="A3" s="551" t="s">
        <v>197</v>
      </c>
    </row>
    <row r="4" spans="1:1" s="551" customFormat="1" ht="14">
      <c r="A4" s="551" t="s">
        <v>198</v>
      </c>
    </row>
    <row r="5" spans="1:1" s="551" customFormat="1" ht="14">
      <c r="A5" s="551" t="s">
        <v>199</v>
      </c>
    </row>
    <row r="6" spans="1:1" s="551" customFormat="1" ht="14">
      <c r="A6" s="551" t="s">
        <v>200</v>
      </c>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2"/>
  <sheetViews>
    <sheetView workbookViewId="0"/>
  </sheetViews>
  <sheetFormatPr defaultColWidth="8.84375" defaultRowHeight="15.5"/>
  <cols>
    <col min="1" max="1" width="126.07421875" style="534" customWidth="1"/>
    <col min="2" max="2" width="8.84375" style="534" customWidth="1"/>
    <col min="3" max="16384" width="8.84375" style="534"/>
  </cols>
  <sheetData>
    <row r="1" spans="1:16" ht="18.5">
      <c r="A1" s="717" t="s">
        <v>225</v>
      </c>
      <c r="B1" s="717"/>
      <c r="C1" s="717"/>
      <c r="D1" s="717"/>
      <c r="E1" s="717"/>
      <c r="F1" s="717"/>
      <c r="G1" s="717"/>
      <c r="H1" s="717"/>
      <c r="I1" s="717"/>
      <c r="J1" s="717"/>
      <c r="K1" s="717"/>
      <c r="L1" s="717"/>
      <c r="M1" s="717"/>
      <c r="N1" s="717"/>
      <c r="O1" s="717"/>
      <c r="P1" s="717"/>
    </row>
    <row r="2" spans="1:16" ht="18.5">
      <c r="A2" s="717"/>
      <c r="B2" s="682"/>
      <c r="C2" s="682"/>
      <c r="D2" s="682"/>
      <c r="E2" s="682"/>
      <c r="F2" s="682"/>
      <c r="G2" s="682"/>
      <c r="H2" s="682"/>
      <c r="I2" s="682"/>
      <c r="J2" s="682"/>
      <c r="K2" s="682"/>
      <c r="L2" s="682"/>
      <c r="M2" s="682"/>
      <c r="N2" s="682"/>
      <c r="O2" s="682"/>
      <c r="P2" s="682"/>
    </row>
    <row r="3" spans="1:16" s="682" customFormat="1" ht="33" customHeight="1">
      <c r="A3" s="739" t="s">
        <v>248</v>
      </c>
      <c r="B3" s="716"/>
      <c r="C3" s="716"/>
      <c r="D3" s="716"/>
      <c r="E3" s="716"/>
      <c r="F3" s="716"/>
      <c r="G3" s="716"/>
      <c r="H3" s="716"/>
      <c r="I3" s="716"/>
      <c r="J3" s="716"/>
      <c r="K3" s="716"/>
      <c r="L3" s="716"/>
      <c r="M3" s="716"/>
      <c r="N3" s="716"/>
      <c r="O3" s="716"/>
      <c r="P3" s="716"/>
    </row>
    <row r="4" spans="1:16" s="682" customFormat="1">
      <c r="A4" s="739"/>
    </row>
    <row r="5" spans="1:16" s="682" customFormat="1">
      <c r="A5" s="739" t="s">
        <v>249</v>
      </c>
    </row>
    <row r="6" spans="1:16" s="682" customFormat="1" ht="31">
      <c r="A6" s="739" t="s">
        <v>236</v>
      </c>
    </row>
    <row r="7" spans="1:16" s="682" customFormat="1" ht="14.5"/>
    <row r="8" spans="1:16" s="682" customFormat="1">
      <c r="A8" s="740" t="s">
        <v>242</v>
      </c>
    </row>
    <row r="9" spans="1:16" s="682" customFormat="1" ht="14.5">
      <c r="A9" s="682" t="s">
        <v>224</v>
      </c>
    </row>
    <row r="10" spans="1:16" s="682" customFormat="1" ht="14.5">
      <c r="A10" s="682" t="s">
        <v>240</v>
      </c>
    </row>
    <row r="11" spans="1:16" s="682" customFormat="1" ht="14.5">
      <c r="A11" s="682" t="s">
        <v>234</v>
      </c>
    </row>
    <row r="12" spans="1:16" s="682" customFormat="1" ht="14.5">
      <c r="A12" s="682" t="s">
        <v>241</v>
      </c>
    </row>
    <row r="13" spans="1:16" s="682" customFormat="1" ht="14.5">
      <c r="A13" s="682" t="s">
        <v>237</v>
      </c>
    </row>
    <row r="14" spans="1:16" s="682" customFormat="1" ht="14.5">
      <c r="A14" s="682" t="s">
        <v>228</v>
      </c>
    </row>
    <row r="15" spans="1:16" s="682" customFormat="1" ht="14.5">
      <c r="A15" s="682" t="s">
        <v>227</v>
      </c>
    </row>
    <row r="16" spans="1:16" s="682" customFormat="1" ht="14.5">
      <c r="A16" s="682" t="s">
        <v>229</v>
      </c>
    </row>
    <row r="17" spans="1:16">
      <c r="A17" s="682" t="s">
        <v>230</v>
      </c>
      <c r="B17" s="682"/>
      <c r="C17" s="682"/>
      <c r="D17" s="682"/>
      <c r="E17" s="682"/>
      <c r="F17" s="682"/>
      <c r="G17" s="682"/>
      <c r="H17" s="682"/>
      <c r="I17" s="682"/>
      <c r="J17" s="682"/>
      <c r="K17" s="682"/>
      <c r="L17" s="682"/>
      <c r="M17" s="682"/>
      <c r="N17" s="682"/>
      <c r="O17" s="682"/>
      <c r="P17" s="682"/>
    </row>
    <row r="18" spans="1:16">
      <c r="A18" s="682" t="s">
        <v>231</v>
      </c>
      <c r="B18" s="682"/>
      <c r="C18" s="682"/>
      <c r="D18" s="682"/>
      <c r="E18" s="682"/>
      <c r="F18" s="682"/>
      <c r="G18" s="682"/>
      <c r="H18" s="682"/>
      <c r="I18" s="682"/>
      <c r="J18" s="682"/>
      <c r="K18" s="682"/>
      <c r="L18" s="682"/>
      <c r="M18" s="682"/>
      <c r="N18" s="682"/>
      <c r="O18" s="682"/>
      <c r="P18" s="682"/>
    </row>
    <row r="19" spans="1:16">
      <c r="A19" s="682" t="s">
        <v>250</v>
      </c>
      <c r="B19" s="682"/>
      <c r="C19" s="682"/>
      <c r="D19" s="682"/>
      <c r="E19" s="682"/>
      <c r="F19" s="682"/>
      <c r="G19" s="682"/>
      <c r="H19" s="682"/>
      <c r="I19" s="682"/>
      <c r="J19" s="682"/>
      <c r="K19" s="682"/>
      <c r="L19" s="682"/>
      <c r="M19" s="682"/>
      <c r="N19" s="682"/>
      <c r="O19" s="682"/>
      <c r="P19" s="682"/>
    </row>
    <row r="20" spans="1:16">
      <c r="A20" s="682" t="s">
        <v>232</v>
      </c>
      <c r="B20" s="682"/>
      <c r="C20" s="682"/>
      <c r="D20" s="682"/>
      <c r="E20" s="682"/>
      <c r="F20" s="682"/>
      <c r="G20" s="682"/>
      <c r="H20" s="682"/>
      <c r="I20" s="682"/>
      <c r="J20" s="682"/>
      <c r="K20" s="682"/>
      <c r="L20" s="682"/>
      <c r="M20" s="682"/>
      <c r="N20" s="682"/>
      <c r="O20" s="682"/>
      <c r="P20" s="682"/>
    </row>
    <row r="21" spans="1:16" s="715" customFormat="1" ht="15.75" customHeight="1">
      <c r="A21" s="682" t="s">
        <v>233</v>
      </c>
      <c r="B21" s="682"/>
      <c r="C21" s="682"/>
      <c r="D21" s="682"/>
      <c r="E21" s="682"/>
      <c r="F21" s="682"/>
      <c r="G21" s="682"/>
      <c r="H21" s="682"/>
      <c r="I21" s="682"/>
      <c r="J21" s="682"/>
      <c r="K21" s="682"/>
      <c r="L21" s="682"/>
      <c r="M21" s="682"/>
      <c r="N21" s="682"/>
      <c r="O21" s="682"/>
      <c r="P21" s="682"/>
    </row>
    <row r="22" spans="1:16">
      <c r="A22" s="682"/>
      <c r="B22" s="682"/>
      <c r="C22" s="682"/>
      <c r="D22" s="682"/>
      <c r="E22" s="682"/>
      <c r="F22" s="682"/>
      <c r="G22" s="682"/>
      <c r="H22" s="682"/>
      <c r="I22" s="682"/>
      <c r="J22" s="682"/>
      <c r="K22" s="682"/>
      <c r="L22" s="682"/>
      <c r="M22" s="682"/>
      <c r="N22" s="682"/>
      <c r="O22" s="682"/>
      <c r="P22" s="682"/>
    </row>
    <row r="23" spans="1:16">
      <c r="A23" s="739" t="s">
        <v>251</v>
      </c>
      <c r="B23" s="682"/>
      <c r="C23" s="682"/>
      <c r="D23" s="682"/>
      <c r="E23" s="682"/>
      <c r="F23" s="682"/>
      <c r="G23" s="682"/>
      <c r="H23" s="682"/>
      <c r="I23" s="682"/>
      <c r="J23" s="682"/>
      <c r="K23" s="682"/>
      <c r="L23" s="682"/>
      <c r="M23" s="682"/>
      <c r="N23" s="682"/>
      <c r="O23" s="682"/>
      <c r="P23" s="682"/>
    </row>
    <row r="24" spans="1:16" ht="12.75" customHeight="1">
      <c r="A24" s="716" t="s">
        <v>235</v>
      </c>
      <c r="B24" s="682"/>
      <c r="C24" s="682"/>
      <c r="D24" s="682"/>
      <c r="E24" s="682"/>
      <c r="F24" s="682"/>
      <c r="G24" s="682"/>
      <c r="H24" s="682"/>
      <c r="I24" s="682"/>
      <c r="J24" s="682"/>
      <c r="K24" s="682"/>
      <c r="L24" s="682"/>
      <c r="M24" s="682"/>
      <c r="N24" s="682"/>
      <c r="O24" s="682"/>
      <c r="P24" s="682"/>
    </row>
    <row r="25" spans="1:16" ht="34.5" customHeight="1">
      <c r="A25" s="682" t="s">
        <v>238</v>
      </c>
      <c r="B25"/>
      <c r="C25"/>
      <c r="D25"/>
      <c r="E25"/>
      <c r="F25"/>
      <c r="G25"/>
      <c r="H25"/>
      <c r="I25"/>
      <c r="J25"/>
      <c r="K25"/>
      <c r="L25"/>
      <c r="M25"/>
      <c r="N25"/>
      <c r="O25"/>
      <c r="P25"/>
    </row>
    <row r="26" spans="1:16">
      <c r="A26" s="682" t="s">
        <v>239</v>
      </c>
    </row>
    <row r="27" spans="1:16">
      <c r="A27" s="682" t="s">
        <v>243</v>
      </c>
    </row>
    <row r="28" spans="1:16">
      <c r="A28" s="682"/>
    </row>
    <row r="29" spans="1:16">
      <c r="A29" s="739" t="s">
        <v>252</v>
      </c>
    </row>
    <row r="30" spans="1:16">
      <c r="A30" s="682" t="s">
        <v>253</v>
      </c>
    </row>
    <row r="31" spans="1:16">
      <c r="A31" s="682" t="s">
        <v>256</v>
      </c>
    </row>
    <row r="32" spans="1:16">
      <c r="A32" s="682" t="s">
        <v>254</v>
      </c>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25"/>
  <sheetViews>
    <sheetView zoomScale="115" zoomScaleNormal="115" workbookViewId="0">
      <pane xSplit="2" ySplit="7" topLeftCell="C8" activePane="bottomRight" state="frozen"/>
      <selection pane="topRight"/>
      <selection pane="bottomLeft"/>
      <selection pane="bottomRight"/>
    </sheetView>
  </sheetViews>
  <sheetFormatPr defaultColWidth="9.69140625" defaultRowHeight="15.5"/>
  <cols>
    <col min="1" max="1" width="7.69140625" style="7" customWidth="1"/>
    <col min="2" max="2" width="8" style="7" customWidth="1"/>
    <col min="3" max="4" width="7.69140625" style="7" customWidth="1"/>
    <col min="5" max="5" width="4.69140625" style="7" customWidth="1"/>
    <col min="6" max="7" width="7.69140625" style="7" customWidth="1"/>
    <col min="8" max="8" width="4.84375" style="7" customWidth="1"/>
    <col min="9" max="10" width="7.69140625" style="7" customWidth="1"/>
    <col min="11" max="11" width="4.69140625" style="7" customWidth="1"/>
    <col min="12" max="16384" width="9.69140625" style="7"/>
  </cols>
  <sheetData>
    <row r="1" spans="1:256" ht="16" customHeight="1">
      <c r="A1" s="434" t="s">
        <v>123</v>
      </c>
      <c r="B1" s="435"/>
      <c r="C1" s="435"/>
      <c r="D1" s="435"/>
      <c r="E1" s="435"/>
      <c r="F1" s="435"/>
      <c r="G1" s="435"/>
      <c r="H1" s="435"/>
      <c r="I1" s="435"/>
      <c r="J1" s="435"/>
      <c r="K1" s="436"/>
      <c r="L1" s="1"/>
      <c r="M1" s="1"/>
      <c r="N1" s="1"/>
      <c r="O1" s="1"/>
      <c r="P1" s="1"/>
      <c r="Q1" s="1"/>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row>
    <row r="2" spans="1:256" ht="16" customHeight="1">
      <c r="A2" s="437" t="str">
        <f>Titles!A2</f>
        <v>Housing Start Data in Centres 10,000 Population and Over</v>
      </c>
      <c r="B2" s="438"/>
      <c r="C2" s="438"/>
      <c r="D2" s="438"/>
      <c r="E2" s="438"/>
      <c r="F2" s="438"/>
      <c r="G2" s="438"/>
      <c r="H2" s="438"/>
      <c r="I2" s="438"/>
      <c r="J2" s="438"/>
      <c r="K2" s="439"/>
      <c r="L2" s="1"/>
      <c r="M2" s="1"/>
      <c r="N2" s="1"/>
      <c r="O2" s="1"/>
      <c r="P2" s="1"/>
      <c r="Q2" s="1"/>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row>
    <row r="3" spans="1:256" ht="16" customHeight="1">
      <c r="A3" s="465"/>
      <c r="B3" s="466"/>
      <c r="C3" s="466"/>
      <c r="D3" s="466"/>
      <c r="E3" s="466"/>
      <c r="F3" s="466"/>
      <c r="G3" s="466"/>
      <c r="H3" s="466"/>
      <c r="I3" s="466"/>
      <c r="J3" s="466"/>
      <c r="K3" s="467"/>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row>
    <row r="4" spans="1:256" ht="16" customHeight="1" thickBot="1">
      <c r="A4" s="440" t="str">
        <f>Titles!A4</f>
        <v>January 2022 - 2023</v>
      </c>
      <c r="B4" s="441"/>
      <c r="C4" s="441"/>
      <c r="D4" s="441"/>
      <c r="E4" s="441"/>
      <c r="F4" s="441"/>
      <c r="G4" s="441"/>
      <c r="H4" s="441"/>
      <c r="I4" s="441"/>
      <c r="J4" s="441"/>
      <c r="K4" s="44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row>
    <row r="5" spans="1:256" ht="11.15" customHeight="1">
      <c r="A5" s="48" t="s">
        <v>0</v>
      </c>
      <c r="B5" s="56"/>
      <c r="C5" s="759" t="s">
        <v>50</v>
      </c>
      <c r="D5" s="760"/>
      <c r="E5" s="761"/>
      <c r="F5" s="759" t="s">
        <v>49</v>
      </c>
      <c r="G5" s="760"/>
      <c r="H5" s="761"/>
      <c r="I5" s="759" t="s">
        <v>46</v>
      </c>
      <c r="J5" s="760"/>
      <c r="K5" s="765"/>
      <c r="L5" s="8"/>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row>
    <row r="6" spans="1:256" ht="11.15" customHeight="1">
      <c r="A6" s="49" t="s">
        <v>1</v>
      </c>
      <c r="B6" s="56"/>
      <c r="C6" s="762"/>
      <c r="D6" s="763"/>
      <c r="E6" s="764"/>
      <c r="F6" s="762"/>
      <c r="G6" s="763"/>
      <c r="H6" s="764"/>
      <c r="I6" s="762"/>
      <c r="J6" s="763"/>
      <c r="K6" s="766"/>
      <c r="L6" s="8"/>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row>
    <row r="7" spans="1:256" ht="12" customHeight="1">
      <c r="A7" s="424"/>
      <c r="B7" s="57"/>
      <c r="C7" s="14">
        <f>Titles!A22</f>
        <v>2022</v>
      </c>
      <c r="D7" s="14">
        <f>Titles!A23</f>
        <v>2023</v>
      </c>
      <c r="E7" s="15" t="s">
        <v>48</v>
      </c>
      <c r="F7" s="14">
        <f>Titles!A22</f>
        <v>2022</v>
      </c>
      <c r="G7" s="14">
        <f>Titles!A23</f>
        <v>2023</v>
      </c>
      <c r="H7" s="15" t="s">
        <v>48</v>
      </c>
      <c r="I7" s="14">
        <f>Titles!A22</f>
        <v>2022</v>
      </c>
      <c r="J7" s="14">
        <f>Titles!A23</f>
        <v>2023</v>
      </c>
      <c r="K7" s="16" t="s">
        <v>48</v>
      </c>
      <c r="L7" s="8"/>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row>
    <row r="8" spans="1:256" ht="11.9" customHeight="1">
      <c r="A8" s="18" t="s">
        <v>2</v>
      </c>
      <c r="B8" s="19"/>
      <c r="C8" s="20">
        <v>41</v>
      </c>
      <c r="D8" s="20">
        <v>20</v>
      </c>
      <c r="E8" s="258">
        <f>IF(C8=D8,"-",IF((C8=0),"##",IF(ABS((D8/C8-1)*100)&gt;=500,"##",(D8/C8-1)*100)))</f>
        <v>-51.219512195121951</v>
      </c>
      <c r="F8" s="20">
        <v>2</v>
      </c>
      <c r="G8" s="21">
        <v>5</v>
      </c>
      <c r="H8" s="258">
        <f t="shared" ref="H8:H20" si="0">IF(F8=G8,"-",IF((F8=0),"##",IF(ABS((G8/F8-1)*100)&gt;=500,"##",(G8/F8-1)*100)))</f>
        <v>150</v>
      </c>
      <c r="I8" s="20">
        <f>C8+F8</f>
        <v>43</v>
      </c>
      <c r="J8" s="22">
        <f>D8+G8</f>
        <v>25</v>
      </c>
      <c r="K8" s="265">
        <f t="shared" ref="K8:K20" si="1">IF(I8=J8,"-",IF((I8=0),"##",IF(ABS((J8/I8-1)*100)&gt;=500,"##",(J8/I8-1)*100)))</f>
        <v>-41.860465116279066</v>
      </c>
      <c r="L8" s="8"/>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row>
    <row r="9" spans="1:256" ht="11.9" customHeight="1">
      <c r="A9" s="24" t="s">
        <v>3</v>
      </c>
      <c r="B9" s="25"/>
      <c r="C9" s="26">
        <v>6</v>
      </c>
      <c r="D9" s="26">
        <v>14</v>
      </c>
      <c r="E9" s="259">
        <f t="shared" ref="E9:E20" si="2">IF(C9=D9,"-",IF((C9=0),"##",IF(ABS((D9/C9-1)*100)&gt;=500,"##",(D9/C9-1)*100)))</f>
        <v>133.33333333333334</v>
      </c>
      <c r="F9" s="26">
        <v>7</v>
      </c>
      <c r="G9" s="27">
        <v>10</v>
      </c>
      <c r="H9" s="259">
        <f t="shared" si="0"/>
        <v>42.857142857142861</v>
      </c>
      <c r="I9" s="26">
        <f t="shared" ref="I9:I20" si="3">C9+F9</f>
        <v>13</v>
      </c>
      <c r="J9" s="28">
        <f t="shared" ref="J9:J20" si="4">D9+G9</f>
        <v>24</v>
      </c>
      <c r="K9" s="266">
        <f t="shared" si="1"/>
        <v>84.615384615384627</v>
      </c>
      <c r="L9" s="8"/>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row>
    <row r="10" spans="1:256" ht="11.9" customHeight="1">
      <c r="A10" s="24" t="s">
        <v>4</v>
      </c>
      <c r="B10" s="25"/>
      <c r="C10" s="26">
        <v>89</v>
      </c>
      <c r="D10" s="26">
        <v>63</v>
      </c>
      <c r="E10" s="259">
        <f t="shared" si="2"/>
        <v>-29.213483146067421</v>
      </c>
      <c r="F10" s="26">
        <v>441</v>
      </c>
      <c r="G10" s="27">
        <v>162</v>
      </c>
      <c r="H10" s="259">
        <f t="shared" si="0"/>
        <v>-63.265306122448983</v>
      </c>
      <c r="I10" s="26">
        <f t="shared" si="3"/>
        <v>530</v>
      </c>
      <c r="J10" s="28">
        <f t="shared" si="4"/>
        <v>225</v>
      </c>
      <c r="K10" s="266">
        <f t="shared" si="1"/>
        <v>-57.547169811320757</v>
      </c>
      <c r="L10" s="8"/>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row>
    <row r="11" spans="1:256" ht="11.9" customHeight="1">
      <c r="A11" s="24" t="s">
        <v>5</v>
      </c>
      <c r="B11" s="25"/>
      <c r="C11" s="26">
        <v>20</v>
      </c>
      <c r="D11" s="26">
        <v>26</v>
      </c>
      <c r="E11" s="259">
        <f t="shared" si="2"/>
        <v>30.000000000000004</v>
      </c>
      <c r="F11" s="26">
        <v>68</v>
      </c>
      <c r="G11" s="27">
        <v>31</v>
      </c>
      <c r="H11" s="259">
        <f t="shared" si="0"/>
        <v>-54.411764705882362</v>
      </c>
      <c r="I11" s="26">
        <f t="shared" si="3"/>
        <v>88</v>
      </c>
      <c r="J11" s="28">
        <f t="shared" si="4"/>
        <v>57</v>
      </c>
      <c r="K11" s="266">
        <f t="shared" si="1"/>
        <v>-35.227272727272727</v>
      </c>
      <c r="L11" s="8"/>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row>
    <row r="12" spans="1:256" ht="11.9" customHeight="1">
      <c r="A12" s="24" t="s">
        <v>6</v>
      </c>
      <c r="B12" s="25"/>
      <c r="C12" s="26">
        <f>SUM(C8:C11)</f>
        <v>156</v>
      </c>
      <c r="D12" s="26">
        <f>SUM(D8:D11)</f>
        <v>123</v>
      </c>
      <c r="E12" s="259">
        <f t="shared" si="2"/>
        <v>-21.153846153846157</v>
      </c>
      <c r="F12" s="26">
        <f>SUM(F8:F11)</f>
        <v>518</v>
      </c>
      <c r="G12" s="27">
        <f>SUM(G8:G11)</f>
        <v>208</v>
      </c>
      <c r="H12" s="259">
        <f t="shared" si="0"/>
        <v>-59.845559845559848</v>
      </c>
      <c r="I12" s="26">
        <f t="shared" si="3"/>
        <v>674</v>
      </c>
      <c r="J12" s="28">
        <f t="shared" si="4"/>
        <v>331</v>
      </c>
      <c r="K12" s="266">
        <f t="shared" si="1"/>
        <v>-50.890207715133528</v>
      </c>
      <c r="L12" s="8"/>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row>
    <row r="13" spans="1:256" ht="11.9" customHeight="1">
      <c r="A13" s="24" t="s">
        <v>7</v>
      </c>
      <c r="B13" s="25"/>
      <c r="C13" s="26">
        <v>350</v>
      </c>
      <c r="D13" s="26">
        <v>215</v>
      </c>
      <c r="E13" s="259">
        <f t="shared" si="2"/>
        <v>-38.571428571428569</v>
      </c>
      <c r="F13" s="26">
        <v>3385</v>
      </c>
      <c r="G13" s="27">
        <v>1830</v>
      </c>
      <c r="H13" s="259">
        <f t="shared" si="0"/>
        <v>-45.937961595273272</v>
      </c>
      <c r="I13" s="26">
        <f t="shared" si="3"/>
        <v>3735</v>
      </c>
      <c r="J13" s="28">
        <f t="shared" si="4"/>
        <v>2045</v>
      </c>
      <c r="K13" s="266">
        <f t="shared" si="1"/>
        <v>-45.247657295850061</v>
      </c>
      <c r="L13" s="8"/>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row>
    <row r="14" spans="1:256" ht="11.9" customHeight="1">
      <c r="A14" s="24" t="s">
        <v>8</v>
      </c>
      <c r="B14" s="25"/>
      <c r="C14" s="26">
        <v>1307</v>
      </c>
      <c r="D14" s="26">
        <v>1000</v>
      </c>
      <c r="E14" s="259">
        <f t="shared" si="2"/>
        <v>-23.48890589135425</v>
      </c>
      <c r="F14" s="26">
        <v>2472</v>
      </c>
      <c r="G14" s="27">
        <v>3886</v>
      </c>
      <c r="H14" s="259">
        <f t="shared" si="0"/>
        <v>57.200647249190936</v>
      </c>
      <c r="I14" s="26">
        <f t="shared" si="3"/>
        <v>3779</v>
      </c>
      <c r="J14" s="28">
        <f t="shared" si="4"/>
        <v>4886</v>
      </c>
      <c r="K14" s="266">
        <f t="shared" si="1"/>
        <v>29.29346387933316</v>
      </c>
      <c r="L14" s="8"/>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row>
    <row r="15" spans="1:256" ht="11.9" customHeight="1">
      <c r="A15" s="24" t="s">
        <v>9</v>
      </c>
      <c r="B15" s="25"/>
      <c r="C15" s="26">
        <v>138</v>
      </c>
      <c r="D15" s="26">
        <v>154</v>
      </c>
      <c r="E15" s="259">
        <f t="shared" si="2"/>
        <v>11.594202898550732</v>
      </c>
      <c r="F15" s="26">
        <v>509</v>
      </c>
      <c r="G15" s="27">
        <v>169</v>
      </c>
      <c r="H15" s="259">
        <f t="shared" si="0"/>
        <v>-66.797642436149317</v>
      </c>
      <c r="I15" s="26">
        <f t="shared" si="3"/>
        <v>647</v>
      </c>
      <c r="J15" s="28">
        <f t="shared" si="4"/>
        <v>323</v>
      </c>
      <c r="K15" s="266">
        <f t="shared" si="1"/>
        <v>-50.077279752704797</v>
      </c>
      <c r="L15" s="8"/>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row>
    <row r="16" spans="1:256" ht="11.9" customHeight="1">
      <c r="A16" s="24" t="s">
        <v>10</v>
      </c>
      <c r="B16" s="25"/>
      <c r="C16" s="26">
        <v>64</v>
      </c>
      <c r="D16" s="26">
        <v>42</v>
      </c>
      <c r="E16" s="259">
        <f t="shared" si="2"/>
        <v>-34.375</v>
      </c>
      <c r="F16" s="26">
        <v>60</v>
      </c>
      <c r="G16" s="27">
        <v>76</v>
      </c>
      <c r="H16" s="259">
        <f t="shared" si="0"/>
        <v>26.666666666666661</v>
      </c>
      <c r="I16" s="26">
        <f t="shared" si="3"/>
        <v>124</v>
      </c>
      <c r="J16" s="28">
        <f t="shared" si="4"/>
        <v>118</v>
      </c>
      <c r="K16" s="266">
        <f t="shared" si="1"/>
        <v>-4.8387096774193505</v>
      </c>
      <c r="L16" s="8"/>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row>
    <row r="17" spans="1:256" ht="11.9" customHeight="1">
      <c r="A17" s="24" t="s">
        <v>11</v>
      </c>
      <c r="B17" s="25"/>
      <c r="C17" s="26">
        <v>567</v>
      </c>
      <c r="D17" s="26">
        <v>554</v>
      </c>
      <c r="E17" s="259">
        <f t="shared" si="2"/>
        <v>-2.2927689594356315</v>
      </c>
      <c r="F17" s="26">
        <v>1158</v>
      </c>
      <c r="G17" s="27">
        <v>1456</v>
      </c>
      <c r="H17" s="259">
        <f t="shared" si="0"/>
        <v>25.734024179620029</v>
      </c>
      <c r="I17" s="26">
        <f t="shared" si="3"/>
        <v>1725</v>
      </c>
      <c r="J17" s="28">
        <f t="shared" si="4"/>
        <v>2010</v>
      </c>
      <c r="K17" s="266">
        <f t="shared" si="1"/>
        <v>16.521739130434774</v>
      </c>
      <c r="L17" s="8"/>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row>
    <row r="18" spans="1:256" ht="11.9" customHeight="1">
      <c r="A18" s="24" t="s">
        <v>12</v>
      </c>
      <c r="B18" s="25"/>
      <c r="C18" s="26">
        <f>SUM(C15:C17)</f>
        <v>769</v>
      </c>
      <c r="D18" s="26">
        <f>SUM(D15:D17)</f>
        <v>750</v>
      </c>
      <c r="E18" s="259">
        <f t="shared" si="2"/>
        <v>-2.4707412223667125</v>
      </c>
      <c r="F18" s="26">
        <f>SUM(F15:F17)</f>
        <v>1727</v>
      </c>
      <c r="G18" s="27">
        <f>SUM(G15:G17)</f>
        <v>1701</v>
      </c>
      <c r="H18" s="259">
        <f t="shared" si="0"/>
        <v>-1.5055008685581961</v>
      </c>
      <c r="I18" s="26">
        <f t="shared" si="3"/>
        <v>2496</v>
      </c>
      <c r="J18" s="28">
        <f t="shared" si="4"/>
        <v>2451</v>
      </c>
      <c r="K18" s="266">
        <f t="shared" si="1"/>
        <v>-1.8028846153846145</v>
      </c>
      <c r="L18" s="8"/>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row>
    <row r="19" spans="1:256" ht="11.9" customHeight="1">
      <c r="A19" s="30" t="s">
        <v>13</v>
      </c>
      <c r="B19" s="31"/>
      <c r="C19" s="32">
        <v>421</v>
      </c>
      <c r="D19" s="32">
        <v>317</v>
      </c>
      <c r="E19" s="260">
        <f t="shared" si="2"/>
        <v>-24.703087885985752</v>
      </c>
      <c r="F19" s="32">
        <v>2283</v>
      </c>
      <c r="G19" s="33">
        <v>3359</v>
      </c>
      <c r="H19" s="260">
        <f t="shared" si="0"/>
        <v>47.130968024529118</v>
      </c>
      <c r="I19" s="32">
        <f t="shared" si="3"/>
        <v>2704</v>
      </c>
      <c r="J19" s="34">
        <f t="shared" si="4"/>
        <v>3676</v>
      </c>
      <c r="K19" s="267">
        <f t="shared" si="1"/>
        <v>35.946745562130175</v>
      </c>
      <c r="L19" s="8"/>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row>
    <row r="20" spans="1:256" ht="13.5" customHeight="1">
      <c r="A20" s="36" t="s">
        <v>14</v>
      </c>
      <c r="B20" s="37"/>
      <c r="C20" s="38">
        <f>SUM(C12:C14,C18:C19)</f>
        <v>3003</v>
      </c>
      <c r="D20" s="38">
        <f>SUM(D12:D14,D18:D19)</f>
        <v>2405</v>
      </c>
      <c r="E20" s="261">
        <f t="shared" si="2"/>
        <v>-19.913419913419915</v>
      </c>
      <c r="F20" s="38">
        <f>SUM(F12:F14,F18:F19)</f>
        <v>10385</v>
      </c>
      <c r="G20" s="38">
        <f>SUM(G12:G14,G18:G19)</f>
        <v>10984</v>
      </c>
      <c r="H20" s="261">
        <f t="shared" si="0"/>
        <v>5.7679345209436628</v>
      </c>
      <c r="I20" s="38">
        <f t="shared" si="3"/>
        <v>13388</v>
      </c>
      <c r="J20" s="38">
        <f t="shared" si="4"/>
        <v>13389</v>
      </c>
      <c r="K20" s="268">
        <f t="shared" si="1"/>
        <v>7.4693755601984435E-3</v>
      </c>
      <c r="L20" s="8"/>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row>
    <row r="21" spans="1:256" ht="12" customHeight="1">
      <c r="A21" s="48" t="s">
        <v>15</v>
      </c>
      <c r="B21" s="196"/>
      <c r="C21" s="72"/>
      <c r="D21" s="72"/>
      <c r="E21" s="262"/>
      <c r="F21" s="72"/>
      <c r="G21" s="72"/>
      <c r="H21" s="262"/>
      <c r="I21" s="72"/>
      <c r="J21" s="72"/>
      <c r="K21" s="269"/>
      <c r="L21" s="8"/>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row>
    <row r="22" spans="1:256" ht="12" customHeight="1">
      <c r="A22" s="49"/>
      <c r="B22" s="196"/>
      <c r="C22" s="72"/>
      <c r="D22" s="72"/>
      <c r="E22" s="262"/>
      <c r="F22" s="72"/>
      <c r="G22" s="72"/>
      <c r="H22" s="262"/>
      <c r="I22" s="72"/>
      <c r="J22" s="72"/>
      <c r="K22" s="269"/>
      <c r="L22" s="8"/>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row>
    <row r="23" spans="1:256" ht="11.9" customHeight="1">
      <c r="A23" s="18" t="s">
        <v>107</v>
      </c>
      <c r="B23" s="22"/>
      <c r="C23" s="40">
        <v>6</v>
      </c>
      <c r="D23" s="40">
        <v>6</v>
      </c>
      <c r="E23" s="258" t="str">
        <f t="shared" ref="E23:E66" si="5">IF(C23=D23,"-",IF((C23=0),"##",IF(ABS((D23/C23-1)*100)&gt;=500,"##",(D23/C23-1)*100)))</f>
        <v>-</v>
      </c>
      <c r="F23" s="20">
        <v>161</v>
      </c>
      <c r="G23" s="21">
        <v>6</v>
      </c>
      <c r="H23" s="258">
        <f t="shared" ref="H23:H66" si="6">IF(F23=G23,"-",IF((F23=0),"##",IF(ABS((G23/F23-1)*100)&gt;=500,"##",(G23/F23-1)*100)))</f>
        <v>-96.273291925465841</v>
      </c>
      <c r="I23" s="20">
        <f t="shared" ref="I23:I66" si="7">C23+F23</f>
        <v>167</v>
      </c>
      <c r="J23" s="20">
        <f t="shared" ref="I23:J66" si="8">D23+G23</f>
        <v>12</v>
      </c>
      <c r="K23" s="270">
        <f t="shared" ref="K23:K66" si="9">IF(I23=J23,"-",IF((I23=0),"##",IF(ABS((J23/I23-1)*100)&gt;=500,"##",(J23/I23-1)*100)))</f>
        <v>-92.814371257485035</v>
      </c>
      <c r="L23" s="8"/>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row>
    <row r="24" spans="1:256" ht="11.9" customHeight="1">
      <c r="A24" s="24" t="s">
        <v>16</v>
      </c>
      <c r="B24" s="28"/>
      <c r="C24" s="41">
        <v>54</v>
      </c>
      <c r="D24" s="41">
        <v>38</v>
      </c>
      <c r="E24" s="263">
        <f t="shared" si="5"/>
        <v>-29.629629629629626</v>
      </c>
      <c r="F24" s="26">
        <v>23</v>
      </c>
      <c r="G24" s="27">
        <v>61</v>
      </c>
      <c r="H24" s="258">
        <f t="shared" si="6"/>
        <v>165.21739130434781</v>
      </c>
      <c r="I24" s="26">
        <f t="shared" si="7"/>
        <v>77</v>
      </c>
      <c r="J24" s="20">
        <f t="shared" si="8"/>
        <v>99</v>
      </c>
      <c r="K24" s="266">
        <f t="shared" si="9"/>
        <v>28.57142857142858</v>
      </c>
      <c r="L24" s="8"/>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row>
    <row r="25" spans="1:256" ht="11.9" customHeight="1">
      <c r="A25" s="24" t="s">
        <v>223</v>
      </c>
      <c r="B25" s="28"/>
      <c r="C25" s="41">
        <v>12</v>
      </c>
      <c r="D25" s="41">
        <v>5</v>
      </c>
      <c r="E25" s="263">
        <f t="shared" si="5"/>
        <v>-58.333333333333329</v>
      </c>
      <c r="F25" s="41">
        <v>6</v>
      </c>
      <c r="G25" s="27">
        <v>0</v>
      </c>
      <c r="H25" s="258">
        <f t="shared" si="6"/>
        <v>-100</v>
      </c>
      <c r="I25" s="41">
        <f t="shared" si="8"/>
        <v>18</v>
      </c>
      <c r="J25" s="20">
        <f t="shared" si="8"/>
        <v>5</v>
      </c>
      <c r="K25" s="263">
        <f t="shared" si="9"/>
        <v>-72.222222222222214</v>
      </c>
      <c r="L25" s="8"/>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row>
    <row r="26" spans="1:256" ht="11.9" customHeight="1">
      <c r="A26" s="24" t="s">
        <v>17</v>
      </c>
      <c r="B26" s="28"/>
      <c r="C26" s="41">
        <v>34</v>
      </c>
      <c r="D26" s="41">
        <v>44</v>
      </c>
      <c r="E26" s="263">
        <f t="shared" si="5"/>
        <v>29.411764705882359</v>
      </c>
      <c r="F26" s="26">
        <v>0</v>
      </c>
      <c r="G26" s="27">
        <v>0</v>
      </c>
      <c r="H26" s="258" t="str">
        <f t="shared" si="6"/>
        <v>-</v>
      </c>
      <c r="I26" s="26">
        <f t="shared" si="7"/>
        <v>34</v>
      </c>
      <c r="J26" s="20">
        <f t="shared" si="8"/>
        <v>44</v>
      </c>
      <c r="K26" s="266">
        <f t="shared" si="9"/>
        <v>29.411764705882359</v>
      </c>
      <c r="L26" s="8"/>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row>
    <row r="27" spans="1:256" ht="11.9" customHeight="1">
      <c r="A27" s="729" t="s">
        <v>18</v>
      </c>
      <c r="B27" s="28"/>
      <c r="C27" s="26">
        <v>258</v>
      </c>
      <c r="D27" s="41">
        <v>304</v>
      </c>
      <c r="E27" s="263">
        <f t="shared" si="5"/>
        <v>17.829457364341096</v>
      </c>
      <c r="F27" s="26">
        <v>303</v>
      </c>
      <c r="G27" s="27">
        <v>991</v>
      </c>
      <c r="H27" s="258">
        <f t="shared" si="6"/>
        <v>227.06270627062705</v>
      </c>
      <c r="I27" s="26">
        <f t="shared" si="7"/>
        <v>561</v>
      </c>
      <c r="J27" s="20">
        <f t="shared" si="8"/>
        <v>1295</v>
      </c>
      <c r="K27" s="266">
        <f t="shared" si="9"/>
        <v>130.83778966131911</v>
      </c>
      <c r="L27" s="8"/>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row>
    <row r="28" spans="1:256" ht="11.9" customHeight="1">
      <c r="A28" s="729" t="s">
        <v>217</v>
      </c>
      <c r="B28" s="28"/>
      <c r="C28" s="26">
        <v>31</v>
      </c>
      <c r="D28" s="41">
        <v>16</v>
      </c>
      <c r="E28" s="263">
        <f t="shared" si="5"/>
        <v>-48.387096774193552</v>
      </c>
      <c r="F28" s="26">
        <v>7</v>
      </c>
      <c r="G28" s="27">
        <v>9</v>
      </c>
      <c r="H28" s="258">
        <f t="shared" si="6"/>
        <v>28.57142857142858</v>
      </c>
      <c r="I28" s="26">
        <f t="shared" ref="I28" si="10">C28+F28</f>
        <v>38</v>
      </c>
      <c r="J28" s="20">
        <f t="shared" si="8"/>
        <v>25</v>
      </c>
      <c r="K28" s="266">
        <f t="shared" ref="K28" si="11">IF(I28=J28,"-",IF((I28=0),"##",IF(ABS((J28/I28-1)*100)&gt;=500,"##",(J28/I28-1)*100)))</f>
        <v>-34.210526315789465</v>
      </c>
      <c r="L28" s="8"/>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row>
    <row r="29" spans="1:256" ht="11.9" customHeight="1">
      <c r="A29" s="729" t="s">
        <v>218</v>
      </c>
      <c r="B29" s="28"/>
      <c r="C29" s="41">
        <v>12</v>
      </c>
      <c r="D29" s="41">
        <v>8</v>
      </c>
      <c r="E29" s="263">
        <f t="shared" si="5"/>
        <v>-33.333333333333336</v>
      </c>
      <c r="F29" s="26">
        <v>127</v>
      </c>
      <c r="G29" s="27">
        <v>29</v>
      </c>
      <c r="H29" s="258">
        <f t="shared" si="6"/>
        <v>-77.165354330708652</v>
      </c>
      <c r="I29" s="41">
        <f t="shared" ref="I29:I59" si="12">C29+F29</f>
        <v>139</v>
      </c>
      <c r="J29" s="20">
        <f t="shared" si="8"/>
        <v>37</v>
      </c>
      <c r="K29" s="266">
        <f t="shared" ref="K29:K59" si="13">IF(I29=J29,"-",IF((I29=0),"##",IF(ABS((J29/I29-1)*100)&gt;=500,"##",(J29/I29-1)*100)))</f>
        <v>-73.381294964028783</v>
      </c>
      <c r="L29" s="8"/>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row>
    <row r="30" spans="1:256" ht="11.9" customHeight="1">
      <c r="A30" s="729" t="s">
        <v>19</v>
      </c>
      <c r="B30" s="28"/>
      <c r="C30" s="41">
        <v>227</v>
      </c>
      <c r="D30" s="41">
        <v>169</v>
      </c>
      <c r="E30" s="263">
        <f t="shared" si="5"/>
        <v>-25.55066079295154</v>
      </c>
      <c r="F30" s="26">
        <v>682</v>
      </c>
      <c r="G30" s="27">
        <v>399</v>
      </c>
      <c r="H30" s="258">
        <f t="shared" si="6"/>
        <v>-41.495601173020525</v>
      </c>
      <c r="I30" s="41">
        <f t="shared" si="12"/>
        <v>909</v>
      </c>
      <c r="J30" s="20">
        <f t="shared" si="8"/>
        <v>568</v>
      </c>
      <c r="K30" s="266">
        <f t="shared" si="13"/>
        <v>-37.513751375137517</v>
      </c>
      <c r="L30" s="8"/>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row>
    <row r="31" spans="1:256" ht="11.9" customHeight="1">
      <c r="A31" s="729" t="s">
        <v>219</v>
      </c>
      <c r="B31" s="28"/>
      <c r="C31" s="26">
        <v>9</v>
      </c>
      <c r="D31" s="41">
        <v>12</v>
      </c>
      <c r="E31" s="263">
        <f t="shared" si="5"/>
        <v>33.333333333333329</v>
      </c>
      <c r="F31" s="26">
        <v>0</v>
      </c>
      <c r="G31" s="27">
        <v>2</v>
      </c>
      <c r="H31" s="258" t="str">
        <f t="shared" si="6"/>
        <v>##</v>
      </c>
      <c r="I31" s="26">
        <f t="shared" si="12"/>
        <v>9</v>
      </c>
      <c r="J31" s="20">
        <f t="shared" si="8"/>
        <v>14</v>
      </c>
      <c r="K31" s="266">
        <f t="shared" si="13"/>
        <v>55.555555555555557</v>
      </c>
      <c r="L31" s="8"/>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row>
    <row r="32" spans="1:256" ht="11.9" customHeight="1">
      <c r="A32" s="729" t="s">
        <v>105</v>
      </c>
      <c r="B32" s="28"/>
      <c r="C32" s="26">
        <v>4</v>
      </c>
      <c r="D32" s="41">
        <v>2</v>
      </c>
      <c r="E32" s="263">
        <f t="shared" si="5"/>
        <v>-50</v>
      </c>
      <c r="F32" s="26">
        <v>1</v>
      </c>
      <c r="G32" s="27">
        <v>0</v>
      </c>
      <c r="H32" s="258">
        <f t="shared" si="6"/>
        <v>-100</v>
      </c>
      <c r="I32" s="26">
        <f t="shared" si="12"/>
        <v>5</v>
      </c>
      <c r="J32" s="20">
        <f t="shared" si="8"/>
        <v>2</v>
      </c>
      <c r="K32" s="266">
        <f t="shared" si="13"/>
        <v>-60</v>
      </c>
      <c r="L32" s="8"/>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row>
    <row r="33" spans="1:256" ht="11.9" customHeight="1">
      <c r="A33" s="729" t="s">
        <v>20</v>
      </c>
      <c r="B33" s="28"/>
      <c r="C33" s="41">
        <v>14</v>
      </c>
      <c r="D33" s="41">
        <v>7</v>
      </c>
      <c r="E33" s="263">
        <f t="shared" si="5"/>
        <v>-50</v>
      </c>
      <c r="F33" s="26">
        <v>12</v>
      </c>
      <c r="G33" s="27">
        <v>8</v>
      </c>
      <c r="H33" s="258">
        <f t="shared" si="6"/>
        <v>-33.333333333333336</v>
      </c>
      <c r="I33" s="41">
        <f t="shared" si="12"/>
        <v>26</v>
      </c>
      <c r="J33" s="20">
        <f t="shared" si="8"/>
        <v>15</v>
      </c>
      <c r="K33" s="266">
        <f t="shared" si="13"/>
        <v>-42.307692307692314</v>
      </c>
      <c r="L33" s="8"/>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row>
    <row r="34" spans="1:256" ht="11.9" customHeight="1">
      <c r="A34" s="729" t="s">
        <v>21</v>
      </c>
      <c r="B34" s="28"/>
      <c r="C34" s="26">
        <v>52</v>
      </c>
      <c r="D34" s="41">
        <v>17</v>
      </c>
      <c r="E34" s="263">
        <f t="shared" si="5"/>
        <v>-67.307692307692307</v>
      </c>
      <c r="F34" s="26">
        <v>422</v>
      </c>
      <c r="G34" s="27">
        <v>87</v>
      </c>
      <c r="H34" s="258">
        <f t="shared" si="6"/>
        <v>-79.383886255924168</v>
      </c>
      <c r="I34" s="26">
        <f t="shared" si="12"/>
        <v>474</v>
      </c>
      <c r="J34" s="20">
        <f t="shared" si="8"/>
        <v>104</v>
      </c>
      <c r="K34" s="266">
        <f t="shared" si="13"/>
        <v>-78.059071729957807</v>
      </c>
      <c r="L34" s="8"/>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row>
    <row r="35" spans="1:256" ht="11.9" customHeight="1">
      <c r="A35" s="729" t="s">
        <v>22</v>
      </c>
      <c r="B35" s="28"/>
      <c r="C35" s="26">
        <v>41</v>
      </c>
      <c r="D35" s="41">
        <v>23</v>
      </c>
      <c r="E35" s="263">
        <f t="shared" si="5"/>
        <v>-43.90243902439024</v>
      </c>
      <c r="F35" s="26">
        <v>85</v>
      </c>
      <c r="G35" s="27">
        <v>138</v>
      </c>
      <c r="H35" s="258">
        <f t="shared" si="6"/>
        <v>62.352941176470587</v>
      </c>
      <c r="I35" s="26">
        <f t="shared" si="12"/>
        <v>126</v>
      </c>
      <c r="J35" s="20">
        <f t="shared" si="8"/>
        <v>161</v>
      </c>
      <c r="K35" s="266">
        <f t="shared" si="13"/>
        <v>27.777777777777768</v>
      </c>
      <c r="L35" s="8"/>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row>
    <row r="36" spans="1:256" ht="11.9" customHeight="1">
      <c r="A36" s="729" t="s">
        <v>220</v>
      </c>
      <c r="B36" s="28"/>
      <c r="C36" s="41">
        <v>15</v>
      </c>
      <c r="D36" s="41">
        <v>7</v>
      </c>
      <c r="E36" s="263">
        <f t="shared" si="5"/>
        <v>-53.333333333333336</v>
      </c>
      <c r="F36" s="41">
        <v>4</v>
      </c>
      <c r="G36" s="27">
        <v>8</v>
      </c>
      <c r="H36" s="258">
        <f t="shared" si="6"/>
        <v>100</v>
      </c>
      <c r="I36" s="41">
        <f t="shared" si="12"/>
        <v>19</v>
      </c>
      <c r="J36" s="20">
        <f t="shared" si="8"/>
        <v>15</v>
      </c>
      <c r="K36" s="598">
        <f t="shared" si="13"/>
        <v>-21.052631578947366</v>
      </c>
      <c r="L36" s="8"/>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row>
    <row r="37" spans="1:256" ht="11.9" customHeight="1">
      <c r="A37" s="729" t="s">
        <v>23</v>
      </c>
      <c r="B37" s="28"/>
      <c r="C37" s="26">
        <v>40</v>
      </c>
      <c r="D37" s="41">
        <v>27</v>
      </c>
      <c r="E37" s="263">
        <f t="shared" si="5"/>
        <v>-32.499999999999993</v>
      </c>
      <c r="F37" s="26">
        <v>47</v>
      </c>
      <c r="G37" s="27">
        <v>349</v>
      </c>
      <c r="H37" s="258" t="str">
        <f t="shared" si="6"/>
        <v>##</v>
      </c>
      <c r="I37" s="26">
        <f t="shared" si="12"/>
        <v>87</v>
      </c>
      <c r="J37" s="20">
        <f t="shared" si="8"/>
        <v>376</v>
      </c>
      <c r="K37" s="266">
        <f t="shared" si="13"/>
        <v>332.18390804597703</v>
      </c>
      <c r="L37" s="8"/>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row>
    <row r="38" spans="1:256" ht="11.9" customHeight="1">
      <c r="A38" s="729" t="s">
        <v>24</v>
      </c>
      <c r="B38" s="28"/>
      <c r="C38" s="41">
        <v>29</v>
      </c>
      <c r="D38" s="41">
        <v>6</v>
      </c>
      <c r="E38" s="263">
        <f t="shared" si="5"/>
        <v>-79.310344827586206</v>
      </c>
      <c r="F38" s="26">
        <v>0</v>
      </c>
      <c r="G38" s="27">
        <v>38</v>
      </c>
      <c r="H38" s="258" t="str">
        <f t="shared" si="6"/>
        <v>##</v>
      </c>
      <c r="I38" s="41">
        <f t="shared" si="12"/>
        <v>29</v>
      </c>
      <c r="J38" s="20">
        <f t="shared" si="8"/>
        <v>44</v>
      </c>
      <c r="K38" s="266">
        <f t="shared" si="13"/>
        <v>51.724137931034477</v>
      </c>
      <c r="L38" s="8"/>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row>
    <row r="39" spans="1:256" ht="36.75" customHeight="1">
      <c r="A39" s="730" t="s">
        <v>106</v>
      </c>
      <c r="B39" s="475"/>
      <c r="C39" s="26">
        <v>28</v>
      </c>
      <c r="D39" s="41">
        <v>51</v>
      </c>
      <c r="E39" s="263">
        <f t="shared" si="5"/>
        <v>82.142857142857139</v>
      </c>
      <c r="F39" s="26">
        <v>79</v>
      </c>
      <c r="G39" s="27">
        <v>335</v>
      </c>
      <c r="H39" s="258">
        <f t="shared" si="6"/>
        <v>324.05063291139243</v>
      </c>
      <c r="I39" s="26">
        <f t="shared" si="12"/>
        <v>107</v>
      </c>
      <c r="J39" s="20">
        <f t="shared" si="8"/>
        <v>386</v>
      </c>
      <c r="K39" s="266">
        <f t="shared" si="13"/>
        <v>260.7476635514019</v>
      </c>
      <c r="L39" s="8"/>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row>
    <row r="40" spans="1:256" ht="11.9" customHeight="1">
      <c r="A40" s="731" t="s">
        <v>118</v>
      </c>
      <c r="B40" s="366"/>
      <c r="C40" s="26">
        <v>10</v>
      </c>
      <c r="D40" s="41">
        <v>10</v>
      </c>
      <c r="E40" s="263" t="str">
        <f t="shared" si="5"/>
        <v>-</v>
      </c>
      <c r="F40" s="26">
        <v>145</v>
      </c>
      <c r="G40" s="27">
        <v>3</v>
      </c>
      <c r="H40" s="258">
        <f t="shared" si="6"/>
        <v>-97.931034482758619</v>
      </c>
      <c r="I40" s="26">
        <f t="shared" si="12"/>
        <v>155</v>
      </c>
      <c r="J40" s="20">
        <f t="shared" si="8"/>
        <v>13</v>
      </c>
      <c r="K40" s="266">
        <f t="shared" si="13"/>
        <v>-91.612903225806448</v>
      </c>
      <c r="L40" s="599"/>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row>
    <row r="41" spans="1:256" ht="11.9" customHeight="1">
      <c r="A41" s="729" t="s">
        <v>25</v>
      </c>
      <c r="B41" s="28"/>
      <c r="C41" s="42">
        <v>92</v>
      </c>
      <c r="D41" s="41">
        <v>35</v>
      </c>
      <c r="E41" s="263">
        <f t="shared" si="5"/>
        <v>-61.95652173913043</v>
      </c>
      <c r="F41" s="26">
        <v>266</v>
      </c>
      <c r="G41" s="27">
        <v>285</v>
      </c>
      <c r="H41" s="258">
        <f t="shared" si="6"/>
        <v>7.1428571428571397</v>
      </c>
      <c r="I41" s="42">
        <f t="shared" si="12"/>
        <v>358</v>
      </c>
      <c r="J41" s="20">
        <f t="shared" si="8"/>
        <v>320</v>
      </c>
      <c r="K41" s="266">
        <f t="shared" si="13"/>
        <v>-10.61452513966481</v>
      </c>
      <c r="L41" s="8"/>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row>
    <row r="42" spans="1:256" ht="11.9" customHeight="1">
      <c r="A42" s="729" t="s">
        <v>26</v>
      </c>
      <c r="B42" s="28"/>
      <c r="C42" s="26">
        <v>6</v>
      </c>
      <c r="D42" s="41">
        <v>4</v>
      </c>
      <c r="E42" s="263">
        <f t="shared" si="5"/>
        <v>-33.333333333333336</v>
      </c>
      <c r="F42" s="26">
        <v>20</v>
      </c>
      <c r="G42" s="27">
        <v>15</v>
      </c>
      <c r="H42" s="258">
        <f t="shared" si="6"/>
        <v>-25</v>
      </c>
      <c r="I42" s="26">
        <f t="shared" si="12"/>
        <v>26</v>
      </c>
      <c r="J42" s="20">
        <f t="shared" si="8"/>
        <v>19</v>
      </c>
      <c r="K42" s="266">
        <f t="shared" si="13"/>
        <v>-26.923076923076927</v>
      </c>
      <c r="L42" s="8"/>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row>
    <row r="43" spans="1:256" ht="11.9" customHeight="1">
      <c r="A43" s="729" t="s">
        <v>27</v>
      </c>
      <c r="B43" s="28"/>
      <c r="C43" s="41">
        <v>87</v>
      </c>
      <c r="D43" s="41">
        <v>68</v>
      </c>
      <c r="E43" s="263">
        <f t="shared" si="5"/>
        <v>-21.839080459770109</v>
      </c>
      <c r="F43" s="26">
        <v>1918</v>
      </c>
      <c r="G43" s="27">
        <v>1208</v>
      </c>
      <c r="H43" s="258">
        <f t="shared" si="6"/>
        <v>-37.017726798748697</v>
      </c>
      <c r="I43" s="41">
        <f t="shared" si="12"/>
        <v>2005</v>
      </c>
      <c r="J43" s="20">
        <f t="shared" si="8"/>
        <v>1276</v>
      </c>
      <c r="K43" s="266">
        <f t="shared" si="13"/>
        <v>-36.359102244389028</v>
      </c>
      <c r="L43" s="9"/>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row>
    <row r="44" spans="1:256" ht="11.9" customHeight="1">
      <c r="A44" s="729" t="s">
        <v>221</v>
      </c>
      <c r="B44" s="28"/>
      <c r="C44" s="26">
        <v>13</v>
      </c>
      <c r="D44" s="41">
        <v>9</v>
      </c>
      <c r="E44" s="263">
        <f t="shared" si="5"/>
        <v>-30.76923076923077</v>
      </c>
      <c r="F44" s="26">
        <v>4</v>
      </c>
      <c r="G44" s="27">
        <v>7</v>
      </c>
      <c r="H44" s="258">
        <f t="shared" si="6"/>
        <v>75</v>
      </c>
      <c r="I44" s="26">
        <f t="shared" si="12"/>
        <v>17</v>
      </c>
      <c r="J44" s="20">
        <f t="shared" si="8"/>
        <v>16</v>
      </c>
      <c r="K44" s="266">
        <f t="shared" si="13"/>
        <v>-5.8823529411764719</v>
      </c>
      <c r="L44" s="9"/>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row>
    <row r="45" spans="1:256" ht="11.9" customHeight="1">
      <c r="A45" s="729" t="s">
        <v>28</v>
      </c>
      <c r="B45" s="28"/>
      <c r="C45" s="26">
        <v>36</v>
      </c>
      <c r="D45" s="41">
        <v>18</v>
      </c>
      <c r="E45" s="263">
        <f t="shared" si="5"/>
        <v>-50</v>
      </c>
      <c r="F45" s="26">
        <v>31</v>
      </c>
      <c r="G45" s="27">
        <v>30</v>
      </c>
      <c r="H45" s="258">
        <f t="shared" si="6"/>
        <v>-3.2258064516129004</v>
      </c>
      <c r="I45" s="26">
        <f t="shared" si="12"/>
        <v>67</v>
      </c>
      <c r="J45" s="20">
        <f t="shared" si="8"/>
        <v>48</v>
      </c>
      <c r="K45" s="266">
        <f t="shared" si="13"/>
        <v>-28.358208955223883</v>
      </c>
      <c r="L45" s="8"/>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row>
    <row r="46" spans="1:256" ht="11.9" customHeight="1">
      <c r="A46" s="729" t="s">
        <v>29</v>
      </c>
      <c r="B46" s="28"/>
      <c r="C46" s="721">
        <f>SUM(C47:C48)</f>
        <v>171</v>
      </c>
      <c r="D46" s="721">
        <f>SUM(D47:D48)</f>
        <v>38</v>
      </c>
      <c r="E46" s="722">
        <f t="shared" si="5"/>
        <v>-77.777777777777786</v>
      </c>
      <c r="F46" s="723">
        <f>SUM(F47:F48)</f>
        <v>469</v>
      </c>
      <c r="G46" s="704">
        <f>SUM(G47:G48)</f>
        <v>63</v>
      </c>
      <c r="H46" s="724">
        <f t="shared" si="6"/>
        <v>-86.567164179104481</v>
      </c>
      <c r="I46" s="723">
        <f t="shared" si="12"/>
        <v>640</v>
      </c>
      <c r="J46" s="725">
        <f t="shared" si="8"/>
        <v>101</v>
      </c>
      <c r="K46" s="726">
        <f t="shared" si="13"/>
        <v>-84.21875</v>
      </c>
      <c r="L46" s="8"/>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row>
    <row r="47" spans="1:256" ht="11.9" customHeight="1">
      <c r="A47" s="729" t="s">
        <v>30</v>
      </c>
      <c r="B47" s="28"/>
      <c r="C47" s="26">
        <v>60</v>
      </c>
      <c r="D47" s="41">
        <v>0</v>
      </c>
      <c r="E47" s="263">
        <f t="shared" si="5"/>
        <v>-100</v>
      </c>
      <c r="F47" s="26">
        <v>221</v>
      </c>
      <c r="G47" s="27">
        <v>30</v>
      </c>
      <c r="H47" s="258">
        <f t="shared" si="6"/>
        <v>-86.425339366515843</v>
      </c>
      <c r="I47" s="26">
        <f t="shared" si="12"/>
        <v>281</v>
      </c>
      <c r="J47" s="20">
        <f t="shared" si="8"/>
        <v>30</v>
      </c>
      <c r="K47" s="266">
        <f t="shared" si="13"/>
        <v>-89.32384341637011</v>
      </c>
      <c r="L47" s="8"/>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row>
    <row r="48" spans="1:256" ht="11.9" customHeight="1">
      <c r="A48" s="729" t="s">
        <v>31</v>
      </c>
      <c r="B48" s="28"/>
      <c r="C48" s="26">
        <v>111</v>
      </c>
      <c r="D48" s="41">
        <v>38</v>
      </c>
      <c r="E48" s="263">
        <f t="shared" si="5"/>
        <v>-65.765765765765764</v>
      </c>
      <c r="F48" s="26">
        <v>248</v>
      </c>
      <c r="G48" s="27">
        <v>33</v>
      </c>
      <c r="H48" s="258">
        <f t="shared" si="6"/>
        <v>-86.693548387096769</v>
      </c>
      <c r="I48" s="26">
        <f t="shared" si="12"/>
        <v>359</v>
      </c>
      <c r="J48" s="20">
        <f t="shared" si="8"/>
        <v>71</v>
      </c>
      <c r="K48" s="266">
        <f t="shared" si="13"/>
        <v>-80.222841225626738</v>
      </c>
      <c r="L48" s="8"/>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row>
    <row r="49" spans="1:256" ht="11.9" customHeight="1">
      <c r="A49" s="729" t="s">
        <v>32</v>
      </c>
      <c r="B49" s="28"/>
      <c r="C49" s="26">
        <v>11</v>
      </c>
      <c r="D49" s="41">
        <v>4</v>
      </c>
      <c r="E49" s="263">
        <f t="shared" si="5"/>
        <v>-63.636363636363633</v>
      </c>
      <c r="F49" s="26">
        <v>0</v>
      </c>
      <c r="G49" s="27">
        <v>0</v>
      </c>
      <c r="H49" s="258" t="str">
        <f t="shared" si="6"/>
        <v>-</v>
      </c>
      <c r="I49" s="26">
        <f t="shared" si="12"/>
        <v>11</v>
      </c>
      <c r="J49" s="20">
        <f t="shared" si="8"/>
        <v>4</v>
      </c>
      <c r="K49" s="266">
        <f t="shared" si="13"/>
        <v>-63.636363636363633</v>
      </c>
      <c r="L49" s="8"/>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row>
    <row r="50" spans="1:256" ht="11.9" customHeight="1">
      <c r="A50" s="729" t="s">
        <v>33</v>
      </c>
      <c r="B50" s="28"/>
      <c r="C50" s="26">
        <v>57</v>
      </c>
      <c r="D50" s="41">
        <v>28</v>
      </c>
      <c r="E50" s="263">
        <f t="shared" si="5"/>
        <v>-50.877192982456144</v>
      </c>
      <c r="F50" s="26">
        <v>545</v>
      </c>
      <c r="G50" s="27">
        <v>111</v>
      </c>
      <c r="H50" s="258">
        <f t="shared" si="6"/>
        <v>-79.633027522935777</v>
      </c>
      <c r="I50" s="26">
        <f t="shared" si="12"/>
        <v>602</v>
      </c>
      <c r="J50" s="20">
        <f t="shared" si="8"/>
        <v>139</v>
      </c>
      <c r="K50" s="266">
        <f t="shared" si="13"/>
        <v>-76.910299003322251</v>
      </c>
      <c r="L50" s="8"/>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row>
    <row r="51" spans="1:256" ht="11.9" customHeight="1">
      <c r="A51" s="729" t="s">
        <v>222</v>
      </c>
      <c r="B51" s="28"/>
      <c r="C51" s="26">
        <v>6</v>
      </c>
      <c r="D51" s="41">
        <v>5</v>
      </c>
      <c r="E51" s="263">
        <f t="shared" si="5"/>
        <v>-16.666666666666664</v>
      </c>
      <c r="F51" s="26">
        <v>0</v>
      </c>
      <c r="G51" s="27">
        <v>14</v>
      </c>
      <c r="H51" s="258" t="str">
        <f t="shared" si="6"/>
        <v>##</v>
      </c>
      <c r="I51" s="26">
        <f t="shared" si="12"/>
        <v>6</v>
      </c>
      <c r="J51" s="20">
        <f t="shared" si="8"/>
        <v>19</v>
      </c>
      <c r="K51" s="266">
        <f t="shared" si="13"/>
        <v>216.66666666666666</v>
      </c>
      <c r="L51" s="8"/>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row>
    <row r="52" spans="1:256" ht="11.9" customHeight="1">
      <c r="A52" s="729" t="s">
        <v>34</v>
      </c>
      <c r="B52" s="28"/>
      <c r="C52" s="26">
        <v>31</v>
      </c>
      <c r="D52" s="41">
        <v>6</v>
      </c>
      <c r="E52" s="263">
        <f t="shared" si="5"/>
        <v>-80.645161290322577</v>
      </c>
      <c r="F52" s="26">
        <v>30</v>
      </c>
      <c r="G52" s="27">
        <v>31</v>
      </c>
      <c r="H52" s="258">
        <f t="shared" si="6"/>
        <v>3.3333333333333437</v>
      </c>
      <c r="I52" s="26">
        <f t="shared" si="12"/>
        <v>61</v>
      </c>
      <c r="J52" s="20">
        <f t="shared" si="8"/>
        <v>37</v>
      </c>
      <c r="K52" s="266">
        <f t="shared" si="13"/>
        <v>-39.344262295081968</v>
      </c>
      <c r="L52" s="8"/>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row>
    <row r="53" spans="1:256" ht="11.9" customHeight="1">
      <c r="A53" s="729" t="s">
        <v>35</v>
      </c>
      <c r="B53" s="28"/>
      <c r="C53" s="26">
        <v>18</v>
      </c>
      <c r="D53" s="41">
        <v>6</v>
      </c>
      <c r="E53" s="263">
        <f t="shared" si="5"/>
        <v>-66.666666666666671</v>
      </c>
      <c r="F53" s="26">
        <v>44</v>
      </c>
      <c r="G53" s="27">
        <v>13</v>
      </c>
      <c r="H53" s="258">
        <f t="shared" si="6"/>
        <v>-70.454545454545453</v>
      </c>
      <c r="I53" s="26">
        <f t="shared" si="12"/>
        <v>62</v>
      </c>
      <c r="J53" s="20">
        <f t="shared" si="8"/>
        <v>19</v>
      </c>
      <c r="K53" s="266">
        <f t="shared" si="13"/>
        <v>-69.354838709677423</v>
      </c>
      <c r="L53" s="8"/>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row>
    <row r="54" spans="1:256" ht="11.9" customHeight="1">
      <c r="A54" s="729" t="s">
        <v>103</v>
      </c>
      <c r="B54" s="28"/>
      <c r="C54" s="26">
        <v>35</v>
      </c>
      <c r="D54" s="41">
        <v>119</v>
      </c>
      <c r="E54" s="263">
        <f t="shared" si="5"/>
        <v>240</v>
      </c>
      <c r="F54" s="26">
        <v>115</v>
      </c>
      <c r="G54" s="27">
        <v>129</v>
      </c>
      <c r="H54" s="258">
        <f t="shared" si="6"/>
        <v>12.173913043478258</v>
      </c>
      <c r="I54" s="26">
        <f t="shared" si="12"/>
        <v>150</v>
      </c>
      <c r="J54" s="20">
        <f t="shared" si="8"/>
        <v>248</v>
      </c>
      <c r="K54" s="266">
        <f t="shared" si="13"/>
        <v>65.333333333333329</v>
      </c>
      <c r="L54" s="8"/>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row>
    <row r="55" spans="1:256" ht="11.9" customHeight="1">
      <c r="A55" s="729" t="s">
        <v>36</v>
      </c>
      <c r="B55" s="28"/>
      <c r="C55" s="41">
        <v>4</v>
      </c>
      <c r="D55" s="41">
        <v>6</v>
      </c>
      <c r="E55" s="263">
        <f t="shared" si="5"/>
        <v>50</v>
      </c>
      <c r="F55" s="26">
        <v>48</v>
      </c>
      <c r="G55" s="27">
        <v>0</v>
      </c>
      <c r="H55" s="258">
        <f t="shared" si="6"/>
        <v>-100</v>
      </c>
      <c r="I55" s="26">
        <f t="shared" si="12"/>
        <v>52</v>
      </c>
      <c r="J55" s="20">
        <f t="shared" si="8"/>
        <v>6</v>
      </c>
      <c r="K55" s="266">
        <f t="shared" si="13"/>
        <v>-88.461538461538453</v>
      </c>
      <c r="L55" s="8"/>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row>
    <row r="56" spans="1:256" ht="11.9" customHeight="1">
      <c r="A56" s="729" t="s">
        <v>104</v>
      </c>
      <c r="B56" s="28"/>
      <c r="C56" s="26">
        <v>39</v>
      </c>
      <c r="D56" s="41">
        <v>17</v>
      </c>
      <c r="E56" s="263">
        <f t="shared" si="5"/>
        <v>-56.410256410256409</v>
      </c>
      <c r="F56" s="26">
        <v>2</v>
      </c>
      <c r="G56" s="27">
        <v>3</v>
      </c>
      <c r="H56" s="258">
        <f t="shared" si="6"/>
        <v>50</v>
      </c>
      <c r="I56" s="26">
        <f t="shared" si="12"/>
        <v>41</v>
      </c>
      <c r="J56" s="20">
        <f t="shared" si="8"/>
        <v>20</v>
      </c>
      <c r="K56" s="266">
        <f t="shared" si="13"/>
        <v>-51.219512195121951</v>
      </c>
      <c r="L56" s="8"/>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row>
    <row r="57" spans="1:256" ht="11.9" customHeight="1">
      <c r="A57" s="729" t="s">
        <v>37</v>
      </c>
      <c r="B57" s="28"/>
      <c r="C57" s="26">
        <v>27</v>
      </c>
      <c r="D57" s="41">
        <v>33</v>
      </c>
      <c r="E57" s="263">
        <f t="shared" si="5"/>
        <v>22.222222222222232</v>
      </c>
      <c r="F57" s="26">
        <v>29</v>
      </c>
      <c r="G57" s="27">
        <v>42</v>
      </c>
      <c r="H57" s="258">
        <f t="shared" si="6"/>
        <v>44.827586206896555</v>
      </c>
      <c r="I57" s="26">
        <f t="shared" si="12"/>
        <v>56</v>
      </c>
      <c r="J57" s="20">
        <f t="shared" si="8"/>
        <v>75</v>
      </c>
      <c r="K57" s="266">
        <f t="shared" si="13"/>
        <v>33.928571428571416</v>
      </c>
      <c r="L57" s="8"/>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row>
    <row r="58" spans="1:256" ht="11.9" customHeight="1">
      <c r="A58" s="729" t="s">
        <v>38</v>
      </c>
      <c r="B58" s="28"/>
      <c r="C58" s="26">
        <v>27</v>
      </c>
      <c r="D58" s="41">
        <v>17</v>
      </c>
      <c r="E58" s="263">
        <f t="shared" si="5"/>
        <v>-37.037037037037038</v>
      </c>
      <c r="F58" s="26">
        <v>130</v>
      </c>
      <c r="G58" s="27">
        <v>56</v>
      </c>
      <c r="H58" s="258">
        <f t="shared" si="6"/>
        <v>-56.92307692307692</v>
      </c>
      <c r="I58" s="26">
        <f t="shared" si="12"/>
        <v>157</v>
      </c>
      <c r="J58" s="20">
        <f t="shared" si="8"/>
        <v>73</v>
      </c>
      <c r="K58" s="266">
        <f t="shared" si="13"/>
        <v>-53.503184713375795</v>
      </c>
      <c r="L58" s="8"/>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row>
    <row r="59" spans="1:256" ht="11.9" customHeight="1">
      <c r="A59" s="24" t="s">
        <v>39</v>
      </c>
      <c r="B59" s="28"/>
      <c r="C59" s="32">
        <v>2</v>
      </c>
      <c r="D59" s="41">
        <v>3</v>
      </c>
      <c r="E59" s="263">
        <f t="shared" si="5"/>
        <v>50</v>
      </c>
      <c r="F59" s="32">
        <v>0</v>
      </c>
      <c r="G59" s="27">
        <v>6</v>
      </c>
      <c r="H59" s="258" t="str">
        <f t="shared" si="6"/>
        <v>##</v>
      </c>
      <c r="I59" s="32">
        <f t="shared" si="12"/>
        <v>2</v>
      </c>
      <c r="J59" s="20">
        <f t="shared" si="8"/>
        <v>9</v>
      </c>
      <c r="K59" s="267">
        <f t="shared" si="13"/>
        <v>350</v>
      </c>
      <c r="L59" s="8"/>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row>
    <row r="60" spans="1:256" ht="11.9" customHeight="1">
      <c r="A60" s="24" t="s">
        <v>40</v>
      </c>
      <c r="B60" s="28"/>
      <c r="C60" s="41">
        <v>478</v>
      </c>
      <c r="D60" s="41">
        <v>390</v>
      </c>
      <c r="E60" s="263">
        <f t="shared" si="5"/>
        <v>-18.410041841004187</v>
      </c>
      <c r="F60" s="32">
        <v>1165</v>
      </c>
      <c r="G60" s="27">
        <v>2305</v>
      </c>
      <c r="H60" s="258">
        <f t="shared" si="6"/>
        <v>97.85407725321889</v>
      </c>
      <c r="I60" s="32">
        <f t="shared" ref="I60:I65" si="14">C60+F60</f>
        <v>1643</v>
      </c>
      <c r="J60" s="20">
        <f t="shared" si="8"/>
        <v>2695</v>
      </c>
      <c r="K60" s="267">
        <f t="shared" ref="K60:K65" si="15">IF(I60=J60,"-",IF((I60=0),"##",IF(ABS((J60/I60-1)*100)&gt;=500,"##",(J60/I60-1)*100)))</f>
        <v>64.029214850882539</v>
      </c>
      <c r="L60" s="8"/>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row>
    <row r="61" spans="1:256" ht="11.9" customHeight="1">
      <c r="A61" s="24" t="s">
        <v>41</v>
      </c>
      <c r="B61" s="28"/>
      <c r="C61" s="41">
        <v>17</v>
      </c>
      <c r="D61" s="41">
        <v>20</v>
      </c>
      <c r="E61" s="263">
        <f t="shared" si="5"/>
        <v>17.647058823529417</v>
      </c>
      <c r="F61" s="32">
        <v>14</v>
      </c>
      <c r="G61" s="27">
        <v>88</v>
      </c>
      <c r="H61" s="258" t="str">
        <f t="shared" si="6"/>
        <v>##</v>
      </c>
      <c r="I61" s="32">
        <f t="shared" si="14"/>
        <v>31</v>
      </c>
      <c r="J61" s="20">
        <f t="shared" si="8"/>
        <v>108</v>
      </c>
      <c r="K61" s="267">
        <f t="shared" si="15"/>
        <v>248.38709677419354</v>
      </c>
      <c r="L61" s="8"/>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row>
    <row r="62" spans="1:256" ht="11.9" customHeight="1">
      <c r="A62" s="24" t="s">
        <v>42</v>
      </c>
      <c r="B62" s="28"/>
      <c r="C62" s="41">
        <v>164</v>
      </c>
      <c r="D62" s="41">
        <v>174</v>
      </c>
      <c r="E62" s="263">
        <f t="shared" si="5"/>
        <v>6.0975609756097615</v>
      </c>
      <c r="F62" s="32">
        <v>1616</v>
      </c>
      <c r="G62" s="27">
        <v>2437</v>
      </c>
      <c r="H62" s="258">
        <f t="shared" si="6"/>
        <v>50.804455445544548</v>
      </c>
      <c r="I62" s="32">
        <f t="shared" si="14"/>
        <v>1780</v>
      </c>
      <c r="J62" s="20">
        <f t="shared" si="8"/>
        <v>2611</v>
      </c>
      <c r="K62" s="267">
        <f t="shared" si="15"/>
        <v>46.685393258426977</v>
      </c>
      <c r="L62" s="8"/>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row>
    <row r="63" spans="1:256" ht="11.9" customHeight="1">
      <c r="A63" s="24" t="s">
        <v>43</v>
      </c>
      <c r="B63" s="28"/>
      <c r="C63" s="41">
        <v>54</v>
      </c>
      <c r="D63" s="41">
        <v>23</v>
      </c>
      <c r="E63" s="263">
        <f t="shared" si="5"/>
        <v>-57.407407407407405</v>
      </c>
      <c r="F63" s="32">
        <v>232</v>
      </c>
      <c r="G63" s="27">
        <v>440</v>
      </c>
      <c r="H63" s="258">
        <f t="shared" si="6"/>
        <v>89.65517241379311</v>
      </c>
      <c r="I63" s="32">
        <f t="shared" si="14"/>
        <v>286</v>
      </c>
      <c r="J63" s="20">
        <f t="shared" si="8"/>
        <v>463</v>
      </c>
      <c r="K63" s="267">
        <f t="shared" si="15"/>
        <v>61.888111888111894</v>
      </c>
      <c r="L63" s="8"/>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row>
    <row r="64" spans="1:256" ht="11.9" customHeight="1">
      <c r="A64" s="24" t="s">
        <v>44</v>
      </c>
      <c r="B64" s="28"/>
      <c r="C64" s="41">
        <v>34</v>
      </c>
      <c r="D64" s="41">
        <v>24</v>
      </c>
      <c r="E64" s="263">
        <f t="shared" si="5"/>
        <v>-29.411764705882348</v>
      </c>
      <c r="F64" s="32">
        <v>67</v>
      </c>
      <c r="G64" s="27">
        <v>221</v>
      </c>
      <c r="H64" s="258">
        <f t="shared" si="6"/>
        <v>229.85074626865671</v>
      </c>
      <c r="I64" s="32">
        <f t="shared" si="14"/>
        <v>101</v>
      </c>
      <c r="J64" s="20">
        <f t="shared" si="8"/>
        <v>245</v>
      </c>
      <c r="K64" s="267">
        <f t="shared" si="15"/>
        <v>142.57425742574256</v>
      </c>
      <c r="L64" s="8"/>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row>
    <row r="65" spans="1:256" ht="11.9" customHeight="1">
      <c r="A65" s="30" t="s">
        <v>45</v>
      </c>
      <c r="B65" s="34"/>
      <c r="C65" s="41">
        <v>119</v>
      </c>
      <c r="D65" s="41">
        <v>133</v>
      </c>
      <c r="E65" s="263">
        <f t="shared" si="5"/>
        <v>11.764705882352944</v>
      </c>
      <c r="F65" s="32">
        <v>371</v>
      </c>
      <c r="G65" s="27">
        <v>138</v>
      </c>
      <c r="H65" s="258">
        <f t="shared" si="6"/>
        <v>-62.803234501347703</v>
      </c>
      <c r="I65" s="32">
        <f t="shared" si="14"/>
        <v>490</v>
      </c>
      <c r="J65" s="20">
        <f t="shared" si="8"/>
        <v>271</v>
      </c>
      <c r="K65" s="267">
        <f t="shared" si="15"/>
        <v>-44.693877551020414</v>
      </c>
      <c r="L65" s="8"/>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row>
    <row r="66" spans="1:256" ht="12" customHeight="1" thickBot="1">
      <c r="A66" s="17" t="s">
        <v>46</v>
      </c>
      <c r="B66" s="44"/>
      <c r="C66" s="45">
        <f>SUM(C23:C46,C49:C65)</f>
        <v>2404</v>
      </c>
      <c r="D66" s="45">
        <f>SUM(D23:D46,D49:D65)</f>
        <v>1932</v>
      </c>
      <c r="E66" s="264">
        <f t="shared" si="5"/>
        <v>-19.633943427620636</v>
      </c>
      <c r="F66" s="45">
        <f>SUM(F23:F46,F49:F65)</f>
        <v>9220</v>
      </c>
      <c r="G66" s="45">
        <f>SUM(G23:G46,G49:G65)</f>
        <v>10105</v>
      </c>
      <c r="H66" s="264">
        <f t="shared" si="6"/>
        <v>9.5986984815618293</v>
      </c>
      <c r="I66" s="45">
        <f t="shared" si="7"/>
        <v>11624</v>
      </c>
      <c r="J66" s="45">
        <f t="shared" si="8"/>
        <v>12037</v>
      </c>
      <c r="K66" s="271">
        <f t="shared" si="9"/>
        <v>3.5529938059187804</v>
      </c>
      <c r="L66" s="8"/>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row>
    <row r="67" spans="1:256" ht="12" customHeight="1">
      <c r="A67" s="53" t="str">
        <f>Titles!$A$8</f>
        <v>1 Data for 2021 and 2022 based on 2016 Census Definitions and data for 2023 based on 2021 Census Definitions.</v>
      </c>
      <c r="B67" s="306"/>
      <c r="C67" s="307"/>
      <c r="D67" s="307"/>
      <c r="E67" s="307"/>
      <c r="F67" s="53"/>
      <c r="G67" s="306"/>
      <c r="H67" s="306"/>
      <c r="I67" s="306"/>
      <c r="J67" s="306"/>
      <c r="K67" s="373"/>
      <c r="L67" s="8"/>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row>
    <row r="68" spans="1:256" s="311" customFormat="1" ht="12" customHeight="1">
      <c r="A68" s="364" t="str">
        <f>Titles!$A$10</f>
        <v>Source: CMHC Starts and Completion Survey, Market Absorption Survey</v>
      </c>
      <c r="B68" s="312"/>
      <c r="C68" s="312"/>
      <c r="D68" s="312"/>
      <c r="E68" s="312"/>
      <c r="F68" s="364"/>
      <c r="G68" s="312"/>
      <c r="H68" s="312"/>
      <c r="I68" s="312"/>
      <c r="J68" s="312"/>
      <c r="K68" s="309"/>
      <c r="L68" s="310"/>
      <c r="M68" s="310"/>
      <c r="N68" s="310"/>
      <c r="O68" s="310"/>
      <c r="P68" s="310"/>
      <c r="Q68" s="310"/>
      <c r="R68" s="310"/>
      <c r="S68" s="310"/>
      <c r="T68" s="310"/>
      <c r="U68" s="310"/>
      <c r="V68" s="310"/>
      <c r="W68" s="310"/>
      <c r="X68" s="310"/>
      <c r="Y68" s="310"/>
      <c r="Z68" s="310"/>
      <c r="AA68" s="310"/>
      <c r="AB68" s="310"/>
      <c r="AC68" s="310"/>
      <c r="AD68" s="310"/>
      <c r="AE68" s="310"/>
      <c r="AF68" s="310"/>
      <c r="AG68" s="310"/>
      <c r="AH68" s="310"/>
      <c r="AI68" s="310"/>
      <c r="AJ68" s="310"/>
      <c r="AK68" s="310"/>
      <c r="AL68" s="310"/>
      <c r="AM68" s="310"/>
      <c r="AN68" s="310"/>
      <c r="AO68" s="310"/>
      <c r="AP68" s="310"/>
      <c r="AQ68" s="310"/>
      <c r="AR68" s="310"/>
      <c r="AS68" s="310"/>
      <c r="AT68" s="310"/>
      <c r="AU68" s="310"/>
      <c r="AV68" s="310"/>
      <c r="AW68" s="310"/>
      <c r="AX68" s="310"/>
      <c r="AY68" s="310"/>
      <c r="AZ68" s="310"/>
      <c r="BA68" s="310"/>
      <c r="BB68" s="310"/>
      <c r="BC68" s="310"/>
      <c r="BD68" s="310"/>
      <c r="BE68" s="310"/>
      <c r="BF68" s="310"/>
      <c r="BG68" s="310"/>
      <c r="BH68" s="310"/>
      <c r="BI68" s="310"/>
      <c r="BJ68" s="310"/>
      <c r="BK68" s="310"/>
      <c r="BL68" s="310"/>
      <c r="BM68" s="310"/>
      <c r="BN68" s="310"/>
      <c r="BO68" s="310"/>
      <c r="BP68" s="310"/>
      <c r="BQ68" s="310"/>
      <c r="BR68" s="310"/>
      <c r="BS68" s="310"/>
      <c r="BT68" s="310"/>
      <c r="BU68" s="310"/>
      <c r="BV68" s="310"/>
      <c r="BW68" s="310"/>
      <c r="BX68" s="310"/>
      <c r="BY68" s="310"/>
      <c r="BZ68" s="310"/>
      <c r="CA68" s="310"/>
      <c r="CB68" s="310"/>
      <c r="CC68" s="310"/>
      <c r="CD68" s="310"/>
      <c r="CE68" s="310"/>
      <c r="CF68" s="310"/>
      <c r="CG68" s="310"/>
      <c r="CH68" s="310"/>
      <c r="CI68" s="310"/>
      <c r="CJ68" s="310"/>
      <c r="CK68" s="310"/>
      <c r="CL68" s="310"/>
      <c r="CM68" s="310"/>
      <c r="CN68" s="310"/>
      <c r="CO68" s="310"/>
      <c r="CP68" s="310"/>
      <c r="CQ68" s="310"/>
      <c r="CR68" s="310"/>
      <c r="CS68" s="310"/>
      <c r="CT68" s="310"/>
      <c r="CU68" s="310"/>
      <c r="CV68" s="310"/>
      <c r="CW68" s="310"/>
      <c r="CX68" s="310"/>
      <c r="CY68" s="310"/>
      <c r="CZ68" s="310"/>
      <c r="DA68" s="310"/>
      <c r="DB68" s="310"/>
      <c r="DC68" s="310"/>
      <c r="DD68" s="310"/>
      <c r="DE68" s="310"/>
      <c r="DF68" s="310"/>
      <c r="DG68" s="310"/>
      <c r="DH68" s="310"/>
      <c r="DI68" s="310"/>
      <c r="DJ68" s="310"/>
      <c r="DK68" s="310"/>
      <c r="DL68" s="310"/>
      <c r="DM68" s="310"/>
      <c r="DN68" s="310"/>
      <c r="DO68" s="310"/>
      <c r="DP68" s="310"/>
      <c r="DQ68" s="310"/>
      <c r="DR68" s="310"/>
      <c r="DS68" s="310"/>
      <c r="DT68" s="310"/>
      <c r="DU68" s="310"/>
      <c r="DV68" s="310"/>
      <c r="DW68" s="310"/>
      <c r="DX68" s="310"/>
      <c r="DY68" s="310"/>
      <c r="DZ68" s="310"/>
      <c r="EA68" s="310"/>
      <c r="EB68" s="310"/>
      <c r="EC68" s="310"/>
      <c r="ED68" s="310"/>
      <c r="EE68" s="310"/>
      <c r="EF68" s="310"/>
      <c r="EG68" s="310"/>
      <c r="EH68" s="310"/>
      <c r="EI68" s="310"/>
      <c r="EJ68" s="310"/>
      <c r="EK68" s="310"/>
      <c r="EL68" s="310"/>
      <c r="EM68" s="310"/>
      <c r="EN68" s="310"/>
      <c r="EO68" s="310"/>
      <c r="EP68" s="310"/>
      <c r="EQ68" s="310"/>
      <c r="ER68" s="310"/>
      <c r="ES68" s="310"/>
      <c r="ET68" s="310"/>
      <c r="EU68" s="310"/>
      <c r="EV68" s="310"/>
      <c r="EW68" s="310"/>
      <c r="EX68" s="310"/>
      <c r="EY68" s="310"/>
      <c r="EZ68" s="310"/>
      <c r="FA68" s="310"/>
      <c r="FB68" s="310"/>
      <c r="FC68" s="310"/>
      <c r="FD68" s="310"/>
      <c r="FE68" s="310"/>
      <c r="FF68" s="310"/>
      <c r="FG68" s="310"/>
      <c r="FH68" s="310"/>
      <c r="FI68" s="310"/>
      <c r="FJ68" s="310"/>
      <c r="FK68" s="310"/>
      <c r="FL68" s="310"/>
      <c r="FM68" s="310"/>
      <c r="FN68" s="310"/>
      <c r="FO68" s="310"/>
      <c r="FP68" s="310"/>
      <c r="FQ68" s="310"/>
      <c r="FR68" s="310"/>
      <c r="FS68" s="310"/>
      <c r="FT68" s="310"/>
      <c r="FU68" s="310"/>
      <c r="FV68" s="310"/>
      <c r="FW68" s="310"/>
      <c r="FX68" s="310"/>
      <c r="FY68" s="310"/>
      <c r="FZ68" s="310"/>
      <c r="GA68" s="310"/>
      <c r="GB68" s="310"/>
      <c r="GC68" s="310"/>
      <c r="GD68" s="310"/>
      <c r="GE68" s="310"/>
      <c r="GF68" s="310"/>
      <c r="GG68" s="310"/>
      <c r="GH68" s="310"/>
      <c r="GI68" s="310"/>
      <c r="GJ68" s="310"/>
      <c r="GK68" s="310"/>
      <c r="GL68" s="310"/>
      <c r="GM68" s="310"/>
      <c r="GN68" s="310"/>
      <c r="GO68" s="310"/>
      <c r="GP68" s="310"/>
      <c r="GQ68" s="310"/>
      <c r="GR68" s="310"/>
      <c r="GS68" s="310"/>
      <c r="GT68" s="310"/>
      <c r="GU68" s="310"/>
      <c r="GV68" s="310"/>
      <c r="GW68" s="310"/>
      <c r="GX68" s="310"/>
      <c r="GY68" s="310"/>
      <c r="GZ68" s="310"/>
      <c r="HA68" s="310"/>
      <c r="HB68" s="310"/>
      <c r="HC68" s="310"/>
      <c r="HD68" s="310"/>
      <c r="HE68" s="310"/>
      <c r="HF68" s="310"/>
      <c r="HG68" s="310"/>
      <c r="HH68" s="310"/>
      <c r="HI68" s="310"/>
      <c r="HJ68" s="310"/>
      <c r="HK68" s="310"/>
      <c r="HL68" s="310"/>
      <c r="HM68" s="310"/>
      <c r="HN68" s="310"/>
      <c r="HO68" s="310"/>
      <c r="HP68" s="310"/>
      <c r="HQ68" s="310"/>
      <c r="HR68" s="310"/>
      <c r="HS68" s="310"/>
      <c r="HT68" s="310"/>
      <c r="HU68" s="310"/>
      <c r="HV68" s="310"/>
      <c r="HW68" s="310"/>
      <c r="HX68" s="310"/>
      <c r="HY68" s="310"/>
      <c r="HZ68" s="310"/>
      <c r="IA68" s="310"/>
      <c r="IB68" s="310"/>
      <c r="IC68" s="310"/>
      <c r="ID68" s="310"/>
      <c r="IE68" s="310"/>
      <c r="IF68" s="310"/>
      <c r="IG68" s="310"/>
      <c r="IH68" s="310"/>
      <c r="II68" s="310"/>
      <c r="IJ68" s="310"/>
      <c r="IK68" s="310"/>
      <c r="IL68" s="310"/>
      <c r="IM68" s="310"/>
      <c r="IN68" s="310"/>
      <c r="IO68" s="310"/>
      <c r="IP68" s="310"/>
      <c r="IQ68" s="310"/>
      <c r="IR68" s="310"/>
      <c r="IS68" s="310"/>
      <c r="IT68" s="310"/>
      <c r="IU68" s="310"/>
      <c r="IV68" s="310"/>
    </row>
    <row r="69" spans="1:256" s="311" customFormat="1" ht="12" customHeight="1">
      <c r="A69" s="53"/>
      <c r="F69" s="53"/>
      <c r="K69" s="310"/>
      <c r="L69" s="310"/>
      <c r="M69" s="310"/>
      <c r="N69" s="310"/>
      <c r="O69" s="310"/>
      <c r="P69" s="310"/>
      <c r="Q69" s="310"/>
      <c r="R69" s="310"/>
      <c r="S69" s="310"/>
      <c r="T69" s="310"/>
      <c r="U69" s="310"/>
      <c r="V69" s="310"/>
      <c r="W69" s="310"/>
      <c r="X69" s="310"/>
      <c r="Y69" s="310"/>
      <c r="Z69" s="310"/>
      <c r="AA69" s="310"/>
      <c r="AB69" s="310"/>
      <c r="AC69" s="310"/>
      <c r="AD69" s="310"/>
      <c r="AE69" s="310"/>
      <c r="AF69" s="310"/>
      <c r="AG69" s="310"/>
      <c r="AH69" s="310"/>
      <c r="AI69" s="310"/>
      <c r="AJ69" s="310"/>
      <c r="AK69" s="310"/>
      <c r="AL69" s="310"/>
      <c r="AM69" s="310"/>
      <c r="AN69" s="310"/>
      <c r="AO69" s="310"/>
      <c r="AP69" s="310"/>
      <c r="AQ69" s="310"/>
      <c r="AR69" s="310"/>
      <c r="AS69" s="310"/>
      <c r="AT69" s="310"/>
      <c r="AU69" s="310"/>
      <c r="AV69" s="310"/>
      <c r="AW69" s="310"/>
      <c r="AX69" s="310"/>
      <c r="AY69" s="310"/>
      <c r="AZ69" s="310"/>
      <c r="BA69" s="310"/>
      <c r="BB69" s="310"/>
      <c r="BC69" s="310"/>
      <c r="BD69" s="310"/>
      <c r="BE69" s="310"/>
      <c r="BF69" s="310"/>
      <c r="BG69" s="310"/>
      <c r="BH69" s="310"/>
      <c r="BI69" s="310"/>
      <c r="BJ69" s="310"/>
      <c r="BK69" s="310"/>
      <c r="BL69" s="310"/>
      <c r="BM69" s="310"/>
      <c r="BN69" s="310"/>
      <c r="BO69" s="310"/>
      <c r="BP69" s="310"/>
      <c r="BQ69" s="310"/>
      <c r="BR69" s="310"/>
      <c r="BS69" s="310"/>
      <c r="BT69" s="310"/>
      <c r="BU69" s="310"/>
      <c r="BV69" s="310"/>
      <c r="BW69" s="310"/>
      <c r="BX69" s="310"/>
      <c r="BY69" s="310"/>
      <c r="BZ69" s="310"/>
      <c r="CA69" s="310"/>
      <c r="CB69" s="310"/>
      <c r="CC69" s="310"/>
      <c r="CD69" s="310"/>
      <c r="CE69" s="310"/>
      <c r="CF69" s="310"/>
      <c r="CG69" s="310"/>
      <c r="CH69" s="310"/>
      <c r="CI69" s="310"/>
      <c r="CJ69" s="310"/>
      <c r="CK69" s="310"/>
      <c r="CL69" s="310"/>
      <c r="CM69" s="310"/>
      <c r="CN69" s="310"/>
      <c r="CO69" s="310"/>
      <c r="CP69" s="310"/>
      <c r="CQ69" s="310"/>
      <c r="CR69" s="310"/>
      <c r="CS69" s="310"/>
      <c r="CT69" s="310"/>
      <c r="CU69" s="310"/>
      <c r="CV69" s="310"/>
      <c r="CW69" s="310"/>
      <c r="CX69" s="310"/>
      <c r="CY69" s="310"/>
      <c r="CZ69" s="310"/>
      <c r="DA69" s="310"/>
      <c r="DB69" s="310"/>
      <c r="DC69" s="310"/>
      <c r="DD69" s="310"/>
      <c r="DE69" s="310"/>
      <c r="DF69" s="310"/>
      <c r="DG69" s="310"/>
      <c r="DH69" s="310"/>
      <c r="DI69" s="310"/>
      <c r="DJ69" s="310"/>
      <c r="DK69" s="310"/>
      <c r="DL69" s="310"/>
      <c r="DM69" s="310"/>
      <c r="DN69" s="310"/>
      <c r="DO69" s="310"/>
      <c r="DP69" s="310"/>
      <c r="DQ69" s="310"/>
      <c r="DR69" s="310"/>
      <c r="DS69" s="310"/>
      <c r="DT69" s="310"/>
      <c r="DU69" s="310"/>
      <c r="DV69" s="310"/>
      <c r="DW69" s="310"/>
      <c r="DX69" s="310"/>
      <c r="DY69" s="310"/>
      <c r="DZ69" s="310"/>
      <c r="EA69" s="310"/>
      <c r="EB69" s="310"/>
      <c r="EC69" s="310"/>
      <c r="ED69" s="310"/>
      <c r="EE69" s="310"/>
      <c r="EF69" s="310"/>
      <c r="EG69" s="310"/>
      <c r="EH69" s="310"/>
      <c r="EI69" s="310"/>
      <c r="EJ69" s="310"/>
      <c r="EK69" s="310"/>
      <c r="EL69" s="310"/>
      <c r="EM69" s="310"/>
      <c r="EN69" s="310"/>
      <c r="EO69" s="310"/>
      <c r="EP69" s="310"/>
      <c r="EQ69" s="310"/>
      <c r="ER69" s="310"/>
      <c r="ES69" s="310"/>
      <c r="ET69" s="310"/>
      <c r="EU69" s="310"/>
      <c r="EV69" s="310"/>
      <c r="EW69" s="310"/>
      <c r="EX69" s="310"/>
      <c r="EY69" s="310"/>
      <c r="EZ69" s="310"/>
      <c r="FA69" s="310"/>
      <c r="FB69" s="310"/>
      <c r="FC69" s="310"/>
      <c r="FD69" s="310"/>
      <c r="FE69" s="310"/>
      <c r="FF69" s="310"/>
      <c r="FG69" s="310"/>
      <c r="FH69" s="310"/>
      <c r="FI69" s="310"/>
      <c r="FJ69" s="310"/>
      <c r="FK69" s="310"/>
      <c r="FL69" s="310"/>
      <c r="FM69" s="310"/>
      <c r="FN69" s="310"/>
      <c r="FO69" s="310"/>
      <c r="FP69" s="310"/>
      <c r="FQ69" s="310"/>
      <c r="FR69" s="310"/>
      <c r="FS69" s="310"/>
      <c r="FT69" s="310"/>
      <c r="FU69" s="310"/>
      <c r="FV69" s="310"/>
      <c r="FW69" s="310"/>
      <c r="FX69" s="310"/>
      <c r="FY69" s="310"/>
      <c r="FZ69" s="310"/>
      <c r="GA69" s="310"/>
      <c r="GB69" s="310"/>
      <c r="GC69" s="310"/>
      <c r="GD69" s="310"/>
      <c r="GE69" s="310"/>
      <c r="GF69" s="310"/>
      <c r="GG69" s="310"/>
      <c r="GH69" s="310"/>
      <c r="GI69" s="310"/>
      <c r="GJ69" s="310"/>
      <c r="GK69" s="310"/>
      <c r="GL69" s="310"/>
      <c r="GM69" s="310"/>
      <c r="GN69" s="310"/>
      <c r="GO69" s="310"/>
      <c r="GP69" s="310"/>
      <c r="GQ69" s="310"/>
      <c r="GR69" s="310"/>
      <c r="GS69" s="310"/>
      <c r="GT69" s="310"/>
      <c r="GU69" s="310"/>
      <c r="GV69" s="310"/>
      <c r="GW69" s="310"/>
      <c r="GX69" s="310"/>
      <c r="GY69" s="310"/>
      <c r="GZ69" s="310"/>
      <c r="HA69" s="310"/>
      <c r="HB69" s="310"/>
      <c r="HC69" s="310"/>
      <c r="HD69" s="310"/>
      <c r="HE69" s="310"/>
      <c r="HF69" s="310"/>
      <c r="HG69" s="310"/>
      <c r="HH69" s="310"/>
      <c r="HI69" s="310"/>
      <c r="HJ69" s="310"/>
      <c r="HK69" s="310"/>
      <c r="HL69" s="310"/>
      <c r="HM69" s="310"/>
      <c r="HN69" s="310"/>
      <c r="HO69" s="310"/>
      <c r="HP69" s="310"/>
      <c r="HQ69" s="310"/>
      <c r="HR69" s="310"/>
      <c r="HS69" s="310"/>
      <c r="HT69" s="310"/>
      <c r="HU69" s="310"/>
      <c r="HV69" s="310"/>
      <c r="HW69" s="310"/>
      <c r="HX69" s="310"/>
      <c r="HY69" s="310"/>
      <c r="HZ69" s="310"/>
      <c r="IA69" s="310"/>
      <c r="IB69" s="310"/>
      <c r="IC69" s="310"/>
      <c r="ID69" s="310"/>
      <c r="IE69" s="310"/>
      <c r="IF69" s="310"/>
      <c r="IG69" s="310"/>
      <c r="IH69" s="310"/>
      <c r="II69" s="310"/>
      <c r="IJ69" s="310"/>
      <c r="IK69" s="310"/>
      <c r="IL69" s="310"/>
      <c r="IM69" s="310"/>
      <c r="IN69" s="310"/>
      <c r="IO69" s="310"/>
      <c r="IP69" s="310"/>
      <c r="IQ69" s="310"/>
      <c r="IR69" s="310"/>
      <c r="IS69" s="310"/>
      <c r="IT69" s="310"/>
      <c r="IU69" s="310"/>
      <c r="IV69" s="310"/>
    </row>
    <row r="70" spans="1:256" s="2" customFormat="1"/>
    <row r="71" spans="1:256" s="2" customFormat="1"/>
    <row r="72" spans="1:256" s="2" customFormat="1"/>
    <row r="73" spans="1:256" s="2" customFormat="1"/>
    <row r="74" spans="1:256" s="2" customFormat="1"/>
    <row r="75" spans="1:256">
      <c r="A75" s="5" t="s">
        <v>47</v>
      </c>
      <c r="B75" s="5"/>
      <c r="C75" s="5"/>
      <c r="D75" s="6">
        <f>SUM(D66-D24-D26-D33-D37-D42-D49)</f>
        <v>1808</v>
      </c>
      <c r="E75" s="5"/>
      <c r="F75" s="5"/>
      <c r="G75" s="6">
        <f>SUM(G66-G24-G26-G33-G37-G42-G49)</f>
        <v>9672</v>
      </c>
      <c r="H75" s="5"/>
      <c r="I75" s="5"/>
      <c r="J75" s="6">
        <f>SUM(J66-J24-J26-J30-J33-J38-J43)</f>
        <v>9991</v>
      </c>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c r="HS75" s="5"/>
      <c r="HT75" s="5"/>
      <c r="HU75" s="5"/>
      <c r="HV75" s="5"/>
      <c r="HW75" s="5"/>
      <c r="HX75" s="5"/>
      <c r="HY75" s="5"/>
      <c r="HZ75" s="5"/>
      <c r="IA75" s="5"/>
      <c r="IB75" s="5"/>
      <c r="IC75" s="5"/>
      <c r="ID75" s="5"/>
      <c r="IE75" s="5"/>
      <c r="IF75" s="5"/>
      <c r="IG75" s="5"/>
      <c r="IH75" s="5"/>
      <c r="II75" s="5"/>
      <c r="IJ75" s="5"/>
      <c r="IK75" s="5"/>
      <c r="IL75" s="5"/>
      <c r="IM75" s="5"/>
      <c r="IN75" s="5"/>
      <c r="IO75" s="5"/>
      <c r="IP75" s="5"/>
      <c r="IQ75" s="5"/>
      <c r="IR75" s="5"/>
      <c r="IS75" s="5"/>
      <c r="IT75" s="5"/>
      <c r="IU75" s="5"/>
      <c r="IV75" s="5"/>
    </row>
    <row r="76" spans="1:256" s="2" customFormat="1"/>
    <row r="77" spans="1:256" s="2" customFormat="1"/>
    <row r="78" spans="1:256">
      <c r="A78" s="3"/>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row>
    <row r="79" spans="1:256">
      <c r="A79" s="3"/>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row>
    <row r="80" spans="1:256">
      <c r="A80" s="4"/>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row>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row r="121" s="2" customFormat="1"/>
    <row r="122" s="2" customFormat="1"/>
    <row r="123" s="2" customFormat="1"/>
    <row r="124" s="2" customFormat="1"/>
    <row r="125" s="2" customFormat="1"/>
  </sheetData>
  <mergeCells count="3">
    <mergeCell ref="C5:E6"/>
    <mergeCell ref="I5:K6"/>
    <mergeCell ref="F5:H6"/>
  </mergeCells>
  <phoneticPr fontId="0" type="noConversion"/>
  <pageMargins left="0.78740157480314965" right="0.51181102362204722" top="0.51181102362204722" bottom="0.51181102362204722" header="0" footer="0"/>
  <pageSetup scale="95"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C20:D22 F20:G22 H8:K22 E21:E22 F18:G18 C18:D18 F12:G12 D12 E17 H66:K66 G66 D66 E23 A68:D68 B69:D69 A2:K2 A4:K4 A3 C12 E25 E24 K24 K26:K27 K25 I25 I24 I26:I27 E8 E9 E10 E11 E19 H23:K23 E13 E14 E15 E16 E44" unlockedFormula="1"/>
    <ignoredError sqref="E20 E18 E12 E66" formula="1"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69"/>
  <sheetViews>
    <sheetView showGridLines="0" zoomScaleNormal="100" zoomScaleSheetLayoutView="50" workbookViewId="0">
      <pane xSplit="2" ySplit="7" topLeftCell="C8" activePane="bottomRight" state="frozen"/>
      <selection pane="topRight"/>
      <selection pane="bottomLeft"/>
      <selection pane="bottomRight"/>
    </sheetView>
  </sheetViews>
  <sheetFormatPr defaultColWidth="11.53515625" defaultRowHeight="15.5"/>
  <cols>
    <col min="1" max="4" width="7.69140625" style="10" customWidth="1"/>
    <col min="5" max="5" width="4.69140625" style="10" customWidth="1"/>
    <col min="6" max="6" width="7.69140625" style="10" customWidth="1"/>
    <col min="7" max="7" width="7.69140625" style="713" customWidth="1"/>
    <col min="8" max="8" width="4.69140625" style="10" customWidth="1"/>
    <col min="9" max="10" width="7.69140625" style="10" customWidth="1"/>
    <col min="11" max="11" width="4.69140625" style="10" customWidth="1"/>
    <col min="12" max="16384" width="11.53515625" style="10"/>
  </cols>
  <sheetData>
    <row r="1" spans="1:12" s="73" customFormat="1" ht="16" customHeight="1">
      <c r="A1" s="425" t="s">
        <v>124</v>
      </c>
      <c r="B1" s="426"/>
      <c r="C1" s="426"/>
      <c r="D1" s="426"/>
      <c r="E1" s="426"/>
      <c r="F1" s="426"/>
      <c r="G1" s="426"/>
      <c r="H1" s="426"/>
      <c r="I1" s="426"/>
      <c r="J1" s="426"/>
      <c r="K1" s="427"/>
      <c r="L1" s="76"/>
    </row>
    <row r="2" spans="1:12" s="73" customFormat="1" ht="16" customHeight="1">
      <c r="A2" s="428" t="str">
        <f>Titles!A2</f>
        <v>Housing Start Data in Centres 10,000 Population and Over</v>
      </c>
      <c r="B2" s="429"/>
      <c r="C2" s="429"/>
      <c r="D2" s="429"/>
      <c r="E2" s="429"/>
      <c r="F2" s="429"/>
      <c r="G2" s="429"/>
      <c r="H2" s="429"/>
      <c r="I2" s="429"/>
      <c r="J2" s="429"/>
      <c r="K2" s="430"/>
      <c r="L2" s="76"/>
    </row>
    <row r="3" spans="1:12" s="73" customFormat="1" ht="16" customHeight="1">
      <c r="A3" s="476"/>
      <c r="B3" s="477"/>
      <c r="C3" s="477"/>
      <c r="D3" s="477"/>
      <c r="E3" s="477"/>
      <c r="F3" s="477"/>
      <c r="G3" s="477"/>
      <c r="H3" s="477"/>
      <c r="I3" s="477"/>
      <c r="J3" s="477"/>
      <c r="K3" s="478"/>
      <c r="L3" s="76"/>
    </row>
    <row r="4" spans="1:12" s="73" customFormat="1" ht="16" customHeight="1" thickBot="1">
      <c r="A4" s="431" t="str">
        <f>Titles!A5</f>
        <v>January - January 2022 - 2023</v>
      </c>
      <c r="B4" s="432"/>
      <c r="C4" s="432"/>
      <c r="D4" s="432"/>
      <c r="E4" s="432"/>
      <c r="F4" s="432"/>
      <c r="G4" s="432"/>
      <c r="H4" s="432"/>
      <c r="I4" s="432"/>
      <c r="J4" s="432"/>
      <c r="K4" s="433"/>
      <c r="L4" s="76"/>
    </row>
    <row r="5" spans="1:12" ht="11.15" customHeight="1">
      <c r="A5" s="48" t="s">
        <v>0</v>
      </c>
      <c r="B5" s="55"/>
      <c r="C5" s="468" t="s">
        <v>50</v>
      </c>
      <c r="D5" s="469"/>
      <c r="E5" s="470"/>
      <c r="F5" s="468" t="s">
        <v>49</v>
      </c>
      <c r="G5" s="701"/>
      <c r="H5" s="470"/>
      <c r="I5" s="525" t="s">
        <v>46</v>
      </c>
      <c r="J5" s="526"/>
      <c r="K5" s="527"/>
      <c r="L5" s="11"/>
    </row>
    <row r="6" spans="1:12" ht="11.15" customHeight="1">
      <c r="A6" s="49" t="s">
        <v>1</v>
      </c>
      <c r="B6" s="56"/>
      <c r="C6" s="468"/>
      <c r="D6" s="469"/>
      <c r="E6" s="470"/>
      <c r="F6" s="468"/>
      <c r="G6" s="701"/>
      <c r="H6" s="470"/>
      <c r="I6" s="479"/>
      <c r="J6" s="480"/>
      <c r="K6" s="481"/>
      <c r="L6" s="11"/>
    </row>
    <row r="7" spans="1:12" ht="12" customHeight="1">
      <c r="B7" s="57"/>
      <c r="C7" s="14">
        <f>Titles!A22</f>
        <v>2022</v>
      </c>
      <c r="D7" s="14">
        <v>2023</v>
      </c>
      <c r="E7" s="58" t="s">
        <v>48</v>
      </c>
      <c r="F7" s="14">
        <f>Titles!A22</f>
        <v>2022</v>
      </c>
      <c r="G7" s="702">
        <v>2023</v>
      </c>
      <c r="H7" s="15" t="s">
        <v>48</v>
      </c>
      <c r="I7" s="14">
        <v>2022</v>
      </c>
      <c r="J7" s="14">
        <v>2023</v>
      </c>
      <c r="K7" s="16" t="s">
        <v>48</v>
      </c>
      <c r="L7" s="11"/>
    </row>
    <row r="8" spans="1:12" ht="11.9" customHeight="1">
      <c r="A8" s="18" t="s">
        <v>205</v>
      </c>
      <c r="B8" s="19"/>
      <c r="C8" s="20">
        <v>41</v>
      </c>
      <c r="D8" s="20">
        <v>20</v>
      </c>
      <c r="E8" s="40">
        <f>IF(C8=D8,"-",IF((C8=0),"##",IF(ABS((D8/C8-1)*100)&gt;=500,"##",(D8/C8-1)*100)))</f>
        <v>-51.219512195121951</v>
      </c>
      <c r="F8" s="20">
        <v>2</v>
      </c>
      <c r="G8" s="703">
        <v>5</v>
      </c>
      <c r="H8" s="40">
        <f t="shared" ref="H8:H19" si="0">IF(F8=G8,"-",IF((F8=0),"##",IF(ABS((G8/F8-1)*100)&gt;=500,"##",(G8/F8-1)*100)))</f>
        <v>150</v>
      </c>
      <c r="I8" s="20">
        <f>C8+F8</f>
        <v>43</v>
      </c>
      <c r="J8" s="22">
        <f>D8+G8</f>
        <v>25</v>
      </c>
      <c r="K8" s="23">
        <f t="shared" ref="K8:K19" si="1">IF(I8=J8,"-",IF((I8=0),"##",IF(ABS((J8/I8-1)*100)&gt;=500,"##",(J8/I8-1)*100)))</f>
        <v>-41.860465116279066</v>
      </c>
      <c r="L8" s="11"/>
    </row>
    <row r="9" spans="1:12" ht="11.9" customHeight="1">
      <c r="A9" s="24" t="s">
        <v>3</v>
      </c>
      <c r="B9" s="25"/>
      <c r="C9" s="26">
        <v>6</v>
      </c>
      <c r="D9" s="26">
        <v>14</v>
      </c>
      <c r="E9" s="41">
        <f t="shared" ref="E9:E19" si="2">IF(C9=D9,"-",IF((C9=0),"##",IF(ABS((D9/C9-1)*100)&gt;=500,"##",(D9/C9-1)*100)))</f>
        <v>133.33333333333334</v>
      </c>
      <c r="F9" s="26">
        <v>7</v>
      </c>
      <c r="G9" s="704">
        <v>10</v>
      </c>
      <c r="H9" s="41">
        <f t="shared" si="0"/>
        <v>42.857142857142861</v>
      </c>
      <c r="I9" s="75">
        <f t="shared" ref="I9:I20" si="3">C9+F9</f>
        <v>13</v>
      </c>
      <c r="J9" s="26">
        <f t="shared" ref="J9:J20" si="4">D9+G9</f>
        <v>24</v>
      </c>
      <c r="K9" s="29">
        <f t="shared" si="1"/>
        <v>84.615384615384627</v>
      </c>
      <c r="L9" s="11"/>
    </row>
    <row r="10" spans="1:12" ht="11.9" customHeight="1">
      <c r="A10" s="24" t="s">
        <v>4</v>
      </c>
      <c r="B10" s="25"/>
      <c r="C10" s="26">
        <v>89</v>
      </c>
      <c r="D10" s="26">
        <v>63</v>
      </c>
      <c r="E10" s="41">
        <f t="shared" si="2"/>
        <v>-29.213483146067421</v>
      </c>
      <c r="F10" s="26">
        <v>441</v>
      </c>
      <c r="G10" s="704">
        <v>162</v>
      </c>
      <c r="H10" s="41">
        <f t="shared" si="0"/>
        <v>-63.265306122448983</v>
      </c>
      <c r="I10" s="75">
        <f t="shared" si="3"/>
        <v>530</v>
      </c>
      <c r="J10" s="26">
        <f t="shared" si="4"/>
        <v>225</v>
      </c>
      <c r="K10" s="29">
        <f t="shared" si="1"/>
        <v>-57.547169811320757</v>
      </c>
      <c r="L10" s="11"/>
    </row>
    <row r="11" spans="1:12" ht="11.9" customHeight="1">
      <c r="A11" s="24" t="s">
        <v>5</v>
      </c>
      <c r="B11" s="25"/>
      <c r="C11" s="26">
        <v>20</v>
      </c>
      <c r="D11" s="26">
        <v>26</v>
      </c>
      <c r="E11" s="41">
        <f t="shared" si="2"/>
        <v>30.000000000000004</v>
      </c>
      <c r="F11" s="26">
        <v>68</v>
      </c>
      <c r="G11" s="704">
        <v>31</v>
      </c>
      <c r="H11" s="41">
        <f t="shared" si="0"/>
        <v>-54.411764705882362</v>
      </c>
      <c r="I11" s="75">
        <f t="shared" si="3"/>
        <v>88</v>
      </c>
      <c r="J11" s="26">
        <f t="shared" si="4"/>
        <v>57</v>
      </c>
      <c r="K11" s="29">
        <f t="shared" si="1"/>
        <v>-35.227272727272727</v>
      </c>
      <c r="L11" s="11"/>
    </row>
    <row r="12" spans="1:12" ht="11.9" customHeight="1">
      <c r="A12" s="24" t="s">
        <v>6</v>
      </c>
      <c r="B12" s="25"/>
      <c r="C12" s="26">
        <f>SUM(C8:C11)</f>
        <v>156</v>
      </c>
      <c r="D12" s="26">
        <f>SUM(D8:D11)</f>
        <v>123</v>
      </c>
      <c r="E12" s="41">
        <f t="shared" si="2"/>
        <v>-21.153846153846157</v>
      </c>
      <c r="F12" s="26">
        <f>SUM(F8:F11)</f>
        <v>518</v>
      </c>
      <c r="G12" s="704">
        <f>SUM(G8:G11)</f>
        <v>208</v>
      </c>
      <c r="H12" s="41">
        <f t="shared" si="0"/>
        <v>-59.845559845559848</v>
      </c>
      <c r="I12" s="26">
        <f t="shared" si="3"/>
        <v>674</v>
      </c>
      <c r="J12" s="26">
        <f t="shared" si="4"/>
        <v>331</v>
      </c>
      <c r="K12" s="29">
        <f t="shared" si="1"/>
        <v>-50.890207715133528</v>
      </c>
      <c r="L12" s="11"/>
    </row>
    <row r="13" spans="1:12" ht="11.9" customHeight="1">
      <c r="A13" s="24" t="s">
        <v>7</v>
      </c>
      <c r="B13" s="25"/>
      <c r="C13" s="26">
        <v>350</v>
      </c>
      <c r="D13" s="26">
        <v>215</v>
      </c>
      <c r="E13" s="41">
        <f t="shared" si="2"/>
        <v>-38.571428571428569</v>
      </c>
      <c r="F13" s="26">
        <v>3385</v>
      </c>
      <c r="G13" s="704">
        <v>1830</v>
      </c>
      <c r="H13" s="41">
        <f t="shared" si="0"/>
        <v>-45.937961595273272</v>
      </c>
      <c r="I13" s="75">
        <f t="shared" si="3"/>
        <v>3735</v>
      </c>
      <c r="J13" s="26">
        <f t="shared" si="4"/>
        <v>2045</v>
      </c>
      <c r="K13" s="29">
        <f t="shared" si="1"/>
        <v>-45.247657295850061</v>
      </c>
      <c r="L13" s="11"/>
    </row>
    <row r="14" spans="1:12" ht="11.9" customHeight="1">
      <c r="A14" s="24" t="s">
        <v>8</v>
      </c>
      <c r="B14" s="25"/>
      <c r="C14" s="26">
        <v>1307</v>
      </c>
      <c r="D14" s="26">
        <v>1000</v>
      </c>
      <c r="E14" s="41">
        <f t="shared" si="2"/>
        <v>-23.48890589135425</v>
      </c>
      <c r="F14" s="26">
        <v>2472</v>
      </c>
      <c r="G14" s="704">
        <v>3886</v>
      </c>
      <c r="H14" s="41">
        <f t="shared" si="0"/>
        <v>57.200647249190936</v>
      </c>
      <c r="I14" s="75">
        <f t="shared" si="3"/>
        <v>3779</v>
      </c>
      <c r="J14" s="26">
        <f t="shared" si="4"/>
        <v>4886</v>
      </c>
      <c r="K14" s="29">
        <f t="shared" si="1"/>
        <v>29.29346387933316</v>
      </c>
      <c r="L14" s="11"/>
    </row>
    <row r="15" spans="1:12" ht="11.9" customHeight="1">
      <c r="A15" s="24" t="s">
        <v>9</v>
      </c>
      <c r="B15" s="25"/>
      <c r="C15" s="26">
        <v>138</v>
      </c>
      <c r="D15" s="26">
        <v>154</v>
      </c>
      <c r="E15" s="41">
        <f t="shared" si="2"/>
        <v>11.594202898550732</v>
      </c>
      <c r="F15" s="26">
        <v>509</v>
      </c>
      <c r="G15" s="704">
        <v>169</v>
      </c>
      <c r="H15" s="41">
        <f t="shared" si="0"/>
        <v>-66.797642436149317</v>
      </c>
      <c r="I15" s="75">
        <f t="shared" si="3"/>
        <v>647</v>
      </c>
      <c r="J15" s="26">
        <f t="shared" si="4"/>
        <v>323</v>
      </c>
      <c r="K15" s="29">
        <f t="shared" si="1"/>
        <v>-50.077279752704797</v>
      </c>
      <c r="L15" s="11"/>
    </row>
    <row r="16" spans="1:12" ht="11.9" customHeight="1">
      <c r="A16" s="24" t="s">
        <v>10</v>
      </c>
      <c r="B16" s="25"/>
      <c r="C16" s="26">
        <v>64</v>
      </c>
      <c r="D16" s="26">
        <v>42</v>
      </c>
      <c r="E16" s="41">
        <f t="shared" si="2"/>
        <v>-34.375</v>
      </c>
      <c r="F16" s="26">
        <v>60</v>
      </c>
      <c r="G16" s="704">
        <v>76</v>
      </c>
      <c r="H16" s="41">
        <f t="shared" si="0"/>
        <v>26.666666666666661</v>
      </c>
      <c r="I16" s="75">
        <f t="shared" si="3"/>
        <v>124</v>
      </c>
      <c r="J16" s="26">
        <f t="shared" si="4"/>
        <v>118</v>
      </c>
      <c r="K16" s="29">
        <f t="shared" si="1"/>
        <v>-4.8387096774193505</v>
      </c>
      <c r="L16" s="11"/>
    </row>
    <row r="17" spans="1:12" ht="11.9" customHeight="1">
      <c r="A17" s="24" t="s">
        <v>11</v>
      </c>
      <c r="B17" s="25"/>
      <c r="C17" s="26">
        <v>567</v>
      </c>
      <c r="D17" s="26">
        <v>554</v>
      </c>
      <c r="E17" s="41">
        <f t="shared" si="2"/>
        <v>-2.2927689594356315</v>
      </c>
      <c r="F17" s="26">
        <v>1158</v>
      </c>
      <c r="G17" s="704">
        <v>1456</v>
      </c>
      <c r="H17" s="41">
        <f t="shared" si="0"/>
        <v>25.734024179620029</v>
      </c>
      <c r="I17" s="75">
        <f t="shared" si="3"/>
        <v>1725</v>
      </c>
      <c r="J17" s="26">
        <f t="shared" si="4"/>
        <v>2010</v>
      </c>
      <c r="K17" s="29">
        <f t="shared" si="1"/>
        <v>16.521739130434774</v>
      </c>
      <c r="L17" s="11"/>
    </row>
    <row r="18" spans="1:12" ht="11.9" customHeight="1">
      <c r="A18" s="24" t="s">
        <v>12</v>
      </c>
      <c r="B18" s="25"/>
      <c r="C18" s="26">
        <f>SUM(C15:C17)</f>
        <v>769</v>
      </c>
      <c r="D18" s="26">
        <f>SUM(D15:D17)</f>
        <v>750</v>
      </c>
      <c r="E18" s="41">
        <f t="shared" si="2"/>
        <v>-2.4707412223667125</v>
      </c>
      <c r="F18" s="26">
        <f>SUM(F15:F17)</f>
        <v>1727</v>
      </c>
      <c r="G18" s="704">
        <f>SUM(G15:G17)</f>
        <v>1701</v>
      </c>
      <c r="H18" s="41">
        <f t="shared" si="0"/>
        <v>-1.5055008685581961</v>
      </c>
      <c r="I18" s="75">
        <f t="shared" si="3"/>
        <v>2496</v>
      </c>
      <c r="J18" s="26">
        <f t="shared" si="4"/>
        <v>2451</v>
      </c>
      <c r="K18" s="29">
        <f t="shared" si="1"/>
        <v>-1.8028846153846145</v>
      </c>
      <c r="L18" s="11"/>
    </row>
    <row r="19" spans="1:12" ht="11.9" customHeight="1">
      <c r="A19" s="30" t="s">
        <v>13</v>
      </c>
      <c r="B19" s="31"/>
      <c r="C19" s="32">
        <v>421</v>
      </c>
      <c r="D19" s="32">
        <v>317</v>
      </c>
      <c r="E19" s="43">
        <f t="shared" si="2"/>
        <v>-24.703087885985752</v>
      </c>
      <c r="F19" s="32">
        <v>2283</v>
      </c>
      <c r="G19" s="705">
        <v>3359</v>
      </c>
      <c r="H19" s="43">
        <f t="shared" si="0"/>
        <v>47.130968024529118</v>
      </c>
      <c r="I19" s="59">
        <f t="shared" si="3"/>
        <v>2704</v>
      </c>
      <c r="J19" s="32">
        <f t="shared" si="4"/>
        <v>3676</v>
      </c>
      <c r="K19" s="35">
        <f t="shared" si="1"/>
        <v>35.946745562130175</v>
      </c>
      <c r="L19" s="11"/>
    </row>
    <row r="20" spans="1:12" ht="13.5" customHeight="1">
      <c r="A20" s="36" t="s">
        <v>14</v>
      </c>
      <c r="B20" s="39"/>
      <c r="C20" s="38">
        <f>SUM(C12:C14,C18:C19)</f>
        <v>3003</v>
      </c>
      <c r="D20" s="38">
        <f>SUM(D12:D14,D18:D19)</f>
        <v>2405</v>
      </c>
      <c r="E20" s="58">
        <f>IF(C20=D20,"-",IF((C20=0),"##",IF(ABS((D20/C20-1)*100)&gt;=500,"##",(D20/C20-1)*100)))</f>
        <v>-19.913419913419915</v>
      </c>
      <c r="F20" s="38">
        <f>SUM(F12:F14,F18:F19)</f>
        <v>10385</v>
      </c>
      <c r="G20" s="706">
        <f>SUM(G12:G14,G18:G19)</f>
        <v>10984</v>
      </c>
      <c r="H20" s="58">
        <f>IF(F20=G20,"-",IF((F20=0),"##",IF(ABS((G20/F20-1)*100)&gt;=500,"##",(G20/F20-1)*100)))</f>
        <v>5.7679345209436628</v>
      </c>
      <c r="I20" s="60">
        <f t="shared" si="3"/>
        <v>13388</v>
      </c>
      <c r="J20" s="38">
        <f t="shared" si="4"/>
        <v>13389</v>
      </c>
      <c r="K20" s="16">
        <f>IF(I20=J20,"-",IF((I20=0),"##",IF(ABS((J20/I20-1)*100)&gt;=500,"##",(J20/I20-1)*100)))</f>
        <v>7.4693755601984435E-3</v>
      </c>
      <c r="L20" s="11"/>
    </row>
    <row r="21" spans="1:12" ht="12" customHeight="1">
      <c r="A21" s="48" t="s">
        <v>15</v>
      </c>
      <c r="B21" s="61"/>
      <c r="C21" s="62"/>
      <c r="D21" s="63"/>
      <c r="E21" s="64"/>
      <c r="F21" s="63"/>
      <c r="G21" s="707"/>
      <c r="H21" s="64"/>
      <c r="I21" s="65"/>
      <c r="J21" s="63"/>
      <c r="K21" s="35"/>
      <c r="L21" s="11"/>
    </row>
    <row r="22" spans="1:12" ht="12" customHeight="1">
      <c r="A22" s="51"/>
      <c r="B22" s="66"/>
      <c r="C22" s="67"/>
      <c r="D22" s="67"/>
      <c r="E22" s="68"/>
      <c r="F22" s="67"/>
      <c r="G22" s="708"/>
      <c r="H22" s="68"/>
      <c r="I22" s="69"/>
      <c r="J22" s="67"/>
      <c r="K22" s="70"/>
      <c r="L22" s="11"/>
    </row>
    <row r="23" spans="1:12" ht="11.9" customHeight="1">
      <c r="A23" s="18" t="s">
        <v>107</v>
      </c>
      <c r="B23" s="22"/>
      <c r="C23" s="40">
        <v>6</v>
      </c>
      <c r="D23" s="40">
        <v>6</v>
      </c>
      <c r="E23" s="40" t="str">
        <f t="shared" ref="E23:E65" si="5">IF(C23=D23,"-",IF((C23=0),"##",IF(ABS((D23/C23-1)*100)&gt;=500,"##",(D23/C23-1)*100)))</f>
        <v>-</v>
      </c>
      <c r="F23" s="20">
        <v>161</v>
      </c>
      <c r="G23" s="709">
        <v>6</v>
      </c>
      <c r="H23" s="40">
        <f t="shared" ref="H23:H65" si="6">IF(F23=G23,"-",IF((F23=0),"##",IF(ABS((G23/F23-1)*100)&gt;=500,"##",(G23/F23-1)*100)))</f>
        <v>-96.273291925465841</v>
      </c>
      <c r="I23" s="74">
        <f t="shared" ref="I23:I66" si="7">C23+F23</f>
        <v>167</v>
      </c>
      <c r="J23" s="20">
        <f t="shared" ref="J23:J66" si="8">D23+G23</f>
        <v>12</v>
      </c>
      <c r="K23" s="23">
        <f t="shared" ref="K23:K65" si="9">IF(I23=J23,"-",IF((I23=0),"##",IF(ABS((J23/I23-1)*100)&gt;=500,"##",(J23/I23-1)*100)))</f>
        <v>-92.814371257485035</v>
      </c>
      <c r="L23" s="11"/>
    </row>
    <row r="24" spans="1:12" ht="11.9" customHeight="1">
      <c r="A24" s="729" t="s">
        <v>16</v>
      </c>
      <c r="B24" s="28"/>
      <c r="C24" s="41">
        <v>54</v>
      </c>
      <c r="D24" s="41">
        <v>38</v>
      </c>
      <c r="E24" s="41">
        <f t="shared" si="5"/>
        <v>-29.629629629629626</v>
      </c>
      <c r="F24" s="26">
        <v>23</v>
      </c>
      <c r="G24" s="704">
        <v>61</v>
      </c>
      <c r="H24" s="41">
        <f t="shared" si="6"/>
        <v>165.21739130434781</v>
      </c>
      <c r="I24" s="75">
        <f t="shared" si="7"/>
        <v>77</v>
      </c>
      <c r="J24" s="26">
        <f t="shared" si="8"/>
        <v>99</v>
      </c>
      <c r="K24" s="29">
        <f t="shared" si="9"/>
        <v>28.57142857142858</v>
      </c>
      <c r="L24" s="11"/>
    </row>
    <row r="25" spans="1:12" ht="11.9" customHeight="1">
      <c r="A25" s="729" t="s">
        <v>223</v>
      </c>
      <c r="B25" s="28"/>
      <c r="C25" s="41">
        <v>12</v>
      </c>
      <c r="D25" s="41">
        <v>5</v>
      </c>
      <c r="E25" s="263">
        <f t="shared" si="5"/>
        <v>-58.333333333333329</v>
      </c>
      <c r="F25" s="41">
        <v>6</v>
      </c>
      <c r="G25" s="704">
        <v>0</v>
      </c>
      <c r="H25" s="263">
        <f t="shared" si="6"/>
        <v>-100</v>
      </c>
      <c r="I25" s="41">
        <f t="shared" si="7"/>
        <v>18</v>
      </c>
      <c r="J25" s="26">
        <f t="shared" si="8"/>
        <v>5</v>
      </c>
      <c r="K25" s="263">
        <f t="shared" si="9"/>
        <v>-72.222222222222214</v>
      </c>
      <c r="L25" s="11"/>
    </row>
    <row r="26" spans="1:12" ht="11.9" customHeight="1">
      <c r="A26" s="729" t="s">
        <v>17</v>
      </c>
      <c r="B26" s="28"/>
      <c r="C26" s="41">
        <v>34</v>
      </c>
      <c r="D26" s="41">
        <v>44</v>
      </c>
      <c r="E26" s="41">
        <f t="shared" si="5"/>
        <v>29.411764705882359</v>
      </c>
      <c r="F26" s="26">
        <v>0</v>
      </c>
      <c r="G26" s="704">
        <v>0</v>
      </c>
      <c r="H26" s="263" t="str">
        <f t="shared" si="6"/>
        <v>-</v>
      </c>
      <c r="I26" s="75">
        <f t="shared" si="7"/>
        <v>34</v>
      </c>
      <c r="J26" s="26">
        <f t="shared" si="8"/>
        <v>44</v>
      </c>
      <c r="K26" s="29">
        <f>IF(I26=J26,"-",IF((I26=0),"##",IF(ABS((J26/I26-1)*100)&gt;=500,"##",(J26/I26-1)*100)))</f>
        <v>29.411764705882359</v>
      </c>
      <c r="L26" s="11"/>
    </row>
    <row r="27" spans="1:12" ht="11.9" customHeight="1">
      <c r="A27" s="729" t="s">
        <v>18</v>
      </c>
      <c r="B27" s="28"/>
      <c r="C27" s="41">
        <v>258</v>
      </c>
      <c r="D27" s="41">
        <v>304</v>
      </c>
      <c r="E27" s="41">
        <f t="shared" si="5"/>
        <v>17.829457364341096</v>
      </c>
      <c r="F27" s="26">
        <v>303</v>
      </c>
      <c r="G27" s="704">
        <v>991</v>
      </c>
      <c r="H27" s="263">
        <f t="shared" si="6"/>
        <v>227.06270627062705</v>
      </c>
      <c r="I27" s="75">
        <f t="shared" si="7"/>
        <v>561</v>
      </c>
      <c r="J27" s="26">
        <f t="shared" si="8"/>
        <v>1295</v>
      </c>
      <c r="K27" s="29">
        <f t="shared" si="9"/>
        <v>130.83778966131911</v>
      </c>
      <c r="L27" s="11"/>
    </row>
    <row r="28" spans="1:12" ht="11.9" customHeight="1">
      <c r="A28" s="729" t="s">
        <v>217</v>
      </c>
      <c r="B28" s="28"/>
      <c r="C28" s="41">
        <v>31</v>
      </c>
      <c r="D28" s="41">
        <v>16</v>
      </c>
      <c r="E28" s="41">
        <f t="shared" si="5"/>
        <v>-48.387096774193552</v>
      </c>
      <c r="F28" s="26">
        <v>7</v>
      </c>
      <c r="G28" s="704">
        <v>9</v>
      </c>
      <c r="H28" s="263">
        <f t="shared" si="6"/>
        <v>28.57142857142858</v>
      </c>
      <c r="I28" s="75">
        <f t="shared" si="7"/>
        <v>38</v>
      </c>
      <c r="J28" s="26">
        <f t="shared" si="8"/>
        <v>25</v>
      </c>
      <c r="K28" s="29">
        <f t="shared" si="9"/>
        <v>-34.210526315789465</v>
      </c>
      <c r="L28" s="11"/>
    </row>
    <row r="29" spans="1:12" ht="11.9" customHeight="1">
      <c r="A29" s="729" t="s">
        <v>218</v>
      </c>
      <c r="B29" s="28"/>
      <c r="C29" s="41">
        <v>12</v>
      </c>
      <c r="D29" s="41">
        <v>8</v>
      </c>
      <c r="E29" s="41">
        <f t="shared" si="5"/>
        <v>-33.333333333333336</v>
      </c>
      <c r="F29" s="26">
        <v>127</v>
      </c>
      <c r="G29" s="704">
        <v>29</v>
      </c>
      <c r="H29" s="263">
        <f t="shared" si="6"/>
        <v>-77.165354330708652</v>
      </c>
      <c r="I29" s="75">
        <f t="shared" si="7"/>
        <v>139</v>
      </c>
      <c r="J29" s="26">
        <f t="shared" si="8"/>
        <v>37</v>
      </c>
      <c r="K29" s="29">
        <f t="shared" si="9"/>
        <v>-73.381294964028783</v>
      </c>
      <c r="L29" s="11"/>
    </row>
    <row r="30" spans="1:12" ht="11.9" customHeight="1">
      <c r="A30" s="729" t="s">
        <v>19</v>
      </c>
      <c r="B30" s="28"/>
      <c r="C30" s="41">
        <v>227</v>
      </c>
      <c r="D30" s="41">
        <v>169</v>
      </c>
      <c r="E30" s="41">
        <f t="shared" si="5"/>
        <v>-25.55066079295154</v>
      </c>
      <c r="F30" s="26">
        <v>682</v>
      </c>
      <c r="G30" s="704">
        <v>399</v>
      </c>
      <c r="H30" s="263">
        <f t="shared" si="6"/>
        <v>-41.495601173020525</v>
      </c>
      <c r="I30" s="75">
        <f t="shared" si="7"/>
        <v>909</v>
      </c>
      <c r="J30" s="26">
        <f t="shared" si="8"/>
        <v>568</v>
      </c>
      <c r="K30" s="29">
        <f t="shared" si="9"/>
        <v>-37.513751375137517</v>
      </c>
      <c r="L30" s="11"/>
    </row>
    <row r="31" spans="1:12" ht="11.9" customHeight="1">
      <c r="A31" s="729" t="s">
        <v>219</v>
      </c>
      <c r="B31" s="28"/>
      <c r="C31" s="41">
        <v>9</v>
      </c>
      <c r="D31" s="41">
        <v>12</v>
      </c>
      <c r="E31" s="41">
        <f t="shared" si="5"/>
        <v>33.333333333333329</v>
      </c>
      <c r="F31" s="26">
        <v>0</v>
      </c>
      <c r="G31" s="704">
        <v>2</v>
      </c>
      <c r="H31" s="263" t="str">
        <f t="shared" si="6"/>
        <v>##</v>
      </c>
      <c r="I31" s="75">
        <f t="shared" si="7"/>
        <v>9</v>
      </c>
      <c r="J31" s="26">
        <f t="shared" si="8"/>
        <v>14</v>
      </c>
      <c r="K31" s="29">
        <f t="shared" si="9"/>
        <v>55.555555555555557</v>
      </c>
      <c r="L31" s="11"/>
    </row>
    <row r="32" spans="1:12" ht="11.9" customHeight="1">
      <c r="A32" s="729" t="s">
        <v>206</v>
      </c>
      <c r="B32" s="28"/>
      <c r="C32" s="41">
        <v>4</v>
      </c>
      <c r="D32" s="41">
        <v>2</v>
      </c>
      <c r="E32" s="41">
        <f t="shared" si="5"/>
        <v>-50</v>
      </c>
      <c r="F32" s="26">
        <v>1</v>
      </c>
      <c r="G32" s="704">
        <v>0</v>
      </c>
      <c r="H32" s="263">
        <f t="shared" si="6"/>
        <v>-100</v>
      </c>
      <c r="I32" s="75">
        <f t="shared" si="7"/>
        <v>5</v>
      </c>
      <c r="J32" s="26">
        <f t="shared" si="8"/>
        <v>2</v>
      </c>
      <c r="K32" s="29">
        <f t="shared" si="9"/>
        <v>-60</v>
      </c>
      <c r="L32" s="11"/>
    </row>
    <row r="33" spans="1:12" ht="11.9" customHeight="1">
      <c r="A33" s="729" t="s">
        <v>20</v>
      </c>
      <c r="B33" s="28"/>
      <c r="C33" s="41">
        <v>14</v>
      </c>
      <c r="D33" s="41">
        <v>7</v>
      </c>
      <c r="E33" s="41">
        <f t="shared" si="5"/>
        <v>-50</v>
      </c>
      <c r="F33" s="26">
        <v>12</v>
      </c>
      <c r="G33" s="704">
        <v>8</v>
      </c>
      <c r="H33" s="263">
        <f t="shared" si="6"/>
        <v>-33.333333333333336</v>
      </c>
      <c r="I33" s="75">
        <f t="shared" si="7"/>
        <v>26</v>
      </c>
      <c r="J33" s="26">
        <f t="shared" si="8"/>
        <v>15</v>
      </c>
      <c r="K33" s="29">
        <f t="shared" si="9"/>
        <v>-42.307692307692314</v>
      </c>
      <c r="L33" s="11"/>
    </row>
    <row r="34" spans="1:12" ht="11.9" customHeight="1">
      <c r="A34" s="729" t="s">
        <v>21</v>
      </c>
      <c r="B34" s="28"/>
      <c r="C34" s="41">
        <v>52</v>
      </c>
      <c r="D34" s="41">
        <v>17</v>
      </c>
      <c r="E34" s="41">
        <f t="shared" si="5"/>
        <v>-67.307692307692307</v>
      </c>
      <c r="F34" s="26">
        <v>422</v>
      </c>
      <c r="G34" s="704">
        <v>87</v>
      </c>
      <c r="H34" s="263">
        <f t="shared" si="6"/>
        <v>-79.383886255924168</v>
      </c>
      <c r="I34" s="75">
        <f t="shared" si="7"/>
        <v>474</v>
      </c>
      <c r="J34" s="26">
        <f t="shared" si="8"/>
        <v>104</v>
      </c>
      <c r="K34" s="29">
        <f t="shared" si="9"/>
        <v>-78.059071729957807</v>
      </c>
      <c r="L34" s="11"/>
    </row>
    <row r="35" spans="1:12" ht="11.9" customHeight="1">
      <c r="A35" s="729" t="s">
        <v>22</v>
      </c>
      <c r="B35" s="28"/>
      <c r="C35" s="41">
        <v>41</v>
      </c>
      <c r="D35" s="41">
        <v>23</v>
      </c>
      <c r="E35" s="41">
        <f t="shared" si="5"/>
        <v>-43.90243902439024</v>
      </c>
      <c r="F35" s="26">
        <v>85</v>
      </c>
      <c r="G35" s="704">
        <v>138</v>
      </c>
      <c r="H35" s="263">
        <f t="shared" si="6"/>
        <v>62.352941176470587</v>
      </c>
      <c r="I35" s="75">
        <f t="shared" si="7"/>
        <v>126</v>
      </c>
      <c r="J35" s="26">
        <f t="shared" si="8"/>
        <v>161</v>
      </c>
      <c r="K35" s="29">
        <f t="shared" si="9"/>
        <v>27.777777777777768</v>
      </c>
      <c r="L35" s="11"/>
    </row>
    <row r="36" spans="1:12" ht="11.9" customHeight="1">
      <c r="A36" s="729" t="s">
        <v>220</v>
      </c>
      <c r="B36" s="28"/>
      <c r="C36" s="41">
        <v>15</v>
      </c>
      <c r="D36" s="41">
        <v>7</v>
      </c>
      <c r="E36" s="41">
        <f t="shared" si="5"/>
        <v>-53.333333333333336</v>
      </c>
      <c r="F36" s="26">
        <v>4</v>
      </c>
      <c r="G36" s="704">
        <v>8</v>
      </c>
      <c r="H36" s="263">
        <f t="shared" si="6"/>
        <v>100</v>
      </c>
      <c r="I36" s="75">
        <f t="shared" si="7"/>
        <v>19</v>
      </c>
      <c r="J36" s="26">
        <f t="shared" si="8"/>
        <v>15</v>
      </c>
      <c r="K36" s="29">
        <f t="shared" si="9"/>
        <v>-21.052631578947366</v>
      </c>
      <c r="L36" s="11"/>
    </row>
    <row r="37" spans="1:12" ht="11.9" customHeight="1">
      <c r="A37" s="729" t="s">
        <v>23</v>
      </c>
      <c r="B37" s="28"/>
      <c r="C37" s="41">
        <v>40</v>
      </c>
      <c r="D37" s="41">
        <v>27</v>
      </c>
      <c r="E37" s="41">
        <f t="shared" si="5"/>
        <v>-32.499999999999993</v>
      </c>
      <c r="F37" s="26">
        <v>47</v>
      </c>
      <c r="G37" s="704">
        <v>349</v>
      </c>
      <c r="H37" s="263" t="str">
        <f t="shared" si="6"/>
        <v>##</v>
      </c>
      <c r="I37" s="75">
        <f t="shared" si="7"/>
        <v>87</v>
      </c>
      <c r="J37" s="26">
        <f t="shared" si="8"/>
        <v>376</v>
      </c>
      <c r="K37" s="29">
        <f t="shared" si="9"/>
        <v>332.18390804597703</v>
      </c>
      <c r="L37" s="11"/>
    </row>
    <row r="38" spans="1:12" ht="11.9" customHeight="1">
      <c r="A38" s="729" t="s">
        <v>24</v>
      </c>
      <c r="B38" s="28"/>
      <c r="C38" s="41">
        <v>29</v>
      </c>
      <c r="D38" s="41">
        <v>6</v>
      </c>
      <c r="E38" s="41">
        <f t="shared" si="5"/>
        <v>-79.310344827586206</v>
      </c>
      <c r="F38" s="26">
        <v>0</v>
      </c>
      <c r="G38" s="704">
        <v>38</v>
      </c>
      <c r="H38" s="263" t="str">
        <f t="shared" si="6"/>
        <v>##</v>
      </c>
      <c r="I38" s="75">
        <f t="shared" si="7"/>
        <v>29</v>
      </c>
      <c r="J38" s="26">
        <f t="shared" si="8"/>
        <v>44</v>
      </c>
      <c r="K38" s="29">
        <f t="shared" si="9"/>
        <v>51.724137931034477</v>
      </c>
      <c r="L38" s="11"/>
    </row>
    <row r="39" spans="1:12" ht="37.5" customHeight="1">
      <c r="A39" s="730" t="s">
        <v>106</v>
      </c>
      <c r="B39" s="475"/>
      <c r="C39" s="41">
        <v>28</v>
      </c>
      <c r="D39" s="41">
        <v>51</v>
      </c>
      <c r="E39" s="41">
        <f t="shared" si="5"/>
        <v>82.142857142857139</v>
      </c>
      <c r="F39" s="26">
        <v>79</v>
      </c>
      <c r="G39" s="704">
        <v>335</v>
      </c>
      <c r="H39" s="263">
        <f t="shared" si="6"/>
        <v>324.05063291139243</v>
      </c>
      <c r="I39" s="75">
        <f t="shared" si="7"/>
        <v>107</v>
      </c>
      <c r="J39" s="26">
        <f t="shared" si="8"/>
        <v>386</v>
      </c>
      <c r="K39" s="29">
        <f t="shared" si="9"/>
        <v>260.7476635514019</v>
      </c>
      <c r="L39" s="11"/>
    </row>
    <row r="40" spans="1:12" ht="11.9" customHeight="1">
      <c r="A40" s="731" t="s">
        <v>118</v>
      </c>
      <c r="B40" s="366"/>
      <c r="C40" s="41">
        <v>10</v>
      </c>
      <c r="D40" s="41">
        <v>10</v>
      </c>
      <c r="E40" s="41" t="str">
        <f t="shared" si="5"/>
        <v>-</v>
      </c>
      <c r="F40" s="26">
        <v>145</v>
      </c>
      <c r="G40" s="704">
        <v>3</v>
      </c>
      <c r="H40" s="263">
        <f t="shared" si="6"/>
        <v>-97.931034482758619</v>
      </c>
      <c r="I40" s="75">
        <f t="shared" si="7"/>
        <v>155</v>
      </c>
      <c r="J40" s="26">
        <f t="shared" si="8"/>
        <v>13</v>
      </c>
      <c r="K40" s="29">
        <f t="shared" si="9"/>
        <v>-91.612903225806448</v>
      </c>
      <c r="L40" s="11"/>
    </row>
    <row r="41" spans="1:12" ht="11.9" customHeight="1">
      <c r="A41" s="729" t="s">
        <v>25</v>
      </c>
      <c r="B41" s="28"/>
      <c r="C41" s="41">
        <v>92</v>
      </c>
      <c r="D41" s="41">
        <v>35</v>
      </c>
      <c r="E41" s="41">
        <f t="shared" si="5"/>
        <v>-61.95652173913043</v>
      </c>
      <c r="F41" s="26">
        <v>266</v>
      </c>
      <c r="G41" s="704">
        <v>285</v>
      </c>
      <c r="H41" s="263">
        <f t="shared" si="6"/>
        <v>7.1428571428571397</v>
      </c>
      <c r="I41" s="75">
        <f t="shared" si="7"/>
        <v>358</v>
      </c>
      <c r="J41" s="26">
        <f t="shared" si="8"/>
        <v>320</v>
      </c>
      <c r="K41" s="29">
        <f t="shared" si="9"/>
        <v>-10.61452513966481</v>
      </c>
      <c r="L41" s="11"/>
    </row>
    <row r="42" spans="1:12" ht="11.9" customHeight="1">
      <c r="A42" s="729" t="s">
        <v>26</v>
      </c>
      <c r="B42" s="28"/>
      <c r="C42" s="41">
        <v>6</v>
      </c>
      <c r="D42" s="41">
        <v>4</v>
      </c>
      <c r="E42" s="41">
        <f t="shared" si="5"/>
        <v>-33.333333333333336</v>
      </c>
      <c r="F42" s="26">
        <v>20</v>
      </c>
      <c r="G42" s="704">
        <v>15</v>
      </c>
      <c r="H42" s="263">
        <f t="shared" si="6"/>
        <v>-25</v>
      </c>
      <c r="I42" s="75">
        <f t="shared" si="7"/>
        <v>26</v>
      </c>
      <c r="J42" s="26">
        <f t="shared" si="8"/>
        <v>19</v>
      </c>
      <c r="K42" s="29">
        <f t="shared" si="9"/>
        <v>-26.923076923076927</v>
      </c>
      <c r="L42" s="11"/>
    </row>
    <row r="43" spans="1:12" ht="11.9" customHeight="1">
      <c r="A43" s="729" t="s">
        <v>27</v>
      </c>
      <c r="B43" s="28"/>
      <c r="C43" s="41">
        <v>87</v>
      </c>
      <c r="D43" s="41">
        <v>68</v>
      </c>
      <c r="E43" s="41">
        <f t="shared" si="5"/>
        <v>-21.839080459770109</v>
      </c>
      <c r="F43" s="26">
        <v>1918</v>
      </c>
      <c r="G43" s="704">
        <v>1208</v>
      </c>
      <c r="H43" s="263">
        <f t="shared" si="6"/>
        <v>-37.017726798748697</v>
      </c>
      <c r="I43" s="75">
        <f t="shared" si="7"/>
        <v>2005</v>
      </c>
      <c r="J43" s="26">
        <f t="shared" si="8"/>
        <v>1276</v>
      </c>
      <c r="K43" s="29">
        <f t="shared" si="9"/>
        <v>-36.359102244389028</v>
      </c>
      <c r="L43" s="11"/>
    </row>
    <row r="44" spans="1:12" ht="11.9" customHeight="1">
      <c r="A44" s="729" t="s">
        <v>221</v>
      </c>
      <c r="B44" s="28"/>
      <c r="C44" s="41">
        <v>13</v>
      </c>
      <c r="D44" s="41">
        <v>9</v>
      </c>
      <c r="E44" s="41">
        <f t="shared" si="5"/>
        <v>-30.76923076923077</v>
      </c>
      <c r="F44" s="26">
        <v>4</v>
      </c>
      <c r="G44" s="704">
        <v>7</v>
      </c>
      <c r="H44" s="263">
        <f t="shared" si="6"/>
        <v>75</v>
      </c>
      <c r="I44" s="75">
        <f t="shared" si="7"/>
        <v>17</v>
      </c>
      <c r="J44" s="26">
        <f t="shared" si="8"/>
        <v>16</v>
      </c>
      <c r="K44" s="29">
        <f t="shared" si="9"/>
        <v>-5.8823529411764719</v>
      </c>
      <c r="L44" s="11"/>
    </row>
    <row r="45" spans="1:12" ht="11.9" customHeight="1">
      <c r="A45" s="729" t="s">
        <v>28</v>
      </c>
      <c r="B45" s="28"/>
      <c r="C45" s="41">
        <v>36</v>
      </c>
      <c r="D45" s="41">
        <v>18</v>
      </c>
      <c r="E45" s="41">
        <f t="shared" si="5"/>
        <v>-50</v>
      </c>
      <c r="F45" s="26">
        <v>31</v>
      </c>
      <c r="G45" s="704">
        <v>30</v>
      </c>
      <c r="H45" s="263">
        <f t="shared" si="6"/>
        <v>-3.2258064516129004</v>
      </c>
      <c r="I45" s="75">
        <f t="shared" si="7"/>
        <v>67</v>
      </c>
      <c r="J45" s="26">
        <f t="shared" si="8"/>
        <v>48</v>
      </c>
      <c r="K45" s="29">
        <f t="shared" si="9"/>
        <v>-28.358208955223883</v>
      </c>
      <c r="L45" s="11"/>
    </row>
    <row r="46" spans="1:12" s="713" customFormat="1" ht="11.9" customHeight="1">
      <c r="A46" s="729" t="s">
        <v>29</v>
      </c>
      <c r="B46" s="732"/>
      <c r="C46" s="723">
        <f>+SUM(C47+C48)</f>
        <v>171</v>
      </c>
      <c r="D46" s="723">
        <f>+SUM(D47+D48)</f>
        <v>38</v>
      </c>
      <c r="E46" s="41">
        <f t="shared" si="5"/>
        <v>-77.777777777777786</v>
      </c>
      <c r="F46" s="723">
        <f>+SUM(F47+F48)</f>
        <v>469</v>
      </c>
      <c r="G46" s="704">
        <f>+SUM(G47+G48)</f>
        <v>63</v>
      </c>
      <c r="H46" s="263">
        <f t="shared" si="6"/>
        <v>-86.567164179104481</v>
      </c>
      <c r="I46" s="723">
        <f t="shared" si="7"/>
        <v>640</v>
      </c>
      <c r="J46" s="723">
        <f t="shared" si="8"/>
        <v>101</v>
      </c>
      <c r="K46" s="733">
        <f t="shared" si="9"/>
        <v>-84.21875</v>
      </c>
      <c r="L46" s="734"/>
    </row>
    <row r="47" spans="1:12" ht="11.9" customHeight="1">
      <c r="A47" s="729" t="s">
        <v>30</v>
      </c>
      <c r="B47" s="28"/>
      <c r="C47" s="26">
        <v>60</v>
      </c>
      <c r="D47" s="26">
        <v>0</v>
      </c>
      <c r="E47" s="41">
        <f t="shared" si="5"/>
        <v>-100</v>
      </c>
      <c r="F47" s="26">
        <v>221</v>
      </c>
      <c r="G47" s="704">
        <v>30</v>
      </c>
      <c r="H47" s="263">
        <f t="shared" si="6"/>
        <v>-86.425339366515843</v>
      </c>
      <c r="I47" s="75">
        <f t="shared" si="7"/>
        <v>281</v>
      </c>
      <c r="J47" s="26">
        <f t="shared" si="8"/>
        <v>30</v>
      </c>
      <c r="K47" s="29">
        <f t="shared" si="9"/>
        <v>-89.32384341637011</v>
      </c>
      <c r="L47" s="11"/>
    </row>
    <row r="48" spans="1:12" ht="11.9" customHeight="1">
      <c r="A48" s="729" t="s">
        <v>31</v>
      </c>
      <c r="B48" s="28"/>
      <c r="C48" s="26">
        <v>111</v>
      </c>
      <c r="D48" s="26">
        <v>38</v>
      </c>
      <c r="E48" s="41">
        <f t="shared" si="5"/>
        <v>-65.765765765765764</v>
      </c>
      <c r="F48" s="26">
        <v>248</v>
      </c>
      <c r="G48" s="704">
        <v>33</v>
      </c>
      <c r="H48" s="263">
        <f t="shared" si="6"/>
        <v>-86.693548387096769</v>
      </c>
      <c r="I48" s="75">
        <f t="shared" si="7"/>
        <v>359</v>
      </c>
      <c r="J48" s="26">
        <f t="shared" si="8"/>
        <v>71</v>
      </c>
      <c r="K48" s="29">
        <f t="shared" si="9"/>
        <v>-80.222841225626738</v>
      </c>
      <c r="L48" s="11"/>
    </row>
    <row r="49" spans="1:12" ht="11.9" customHeight="1">
      <c r="A49" s="729" t="s">
        <v>32</v>
      </c>
      <c r="B49" s="28"/>
      <c r="C49" s="26">
        <v>11</v>
      </c>
      <c r="D49" s="26">
        <v>4</v>
      </c>
      <c r="E49" s="41">
        <f t="shared" si="5"/>
        <v>-63.636363636363633</v>
      </c>
      <c r="F49" s="26">
        <v>0</v>
      </c>
      <c r="G49" s="704">
        <v>0</v>
      </c>
      <c r="H49" s="263" t="str">
        <f t="shared" si="6"/>
        <v>-</v>
      </c>
      <c r="I49" s="75">
        <f t="shared" si="7"/>
        <v>11</v>
      </c>
      <c r="J49" s="26">
        <f t="shared" si="8"/>
        <v>4</v>
      </c>
      <c r="K49" s="29">
        <f t="shared" si="9"/>
        <v>-63.636363636363633</v>
      </c>
      <c r="L49" s="11"/>
    </row>
    <row r="50" spans="1:12" ht="11.9" customHeight="1">
      <c r="A50" s="729" t="s">
        <v>33</v>
      </c>
      <c r="B50" s="28"/>
      <c r="C50" s="26">
        <v>57</v>
      </c>
      <c r="D50" s="26">
        <v>28</v>
      </c>
      <c r="E50" s="41">
        <f t="shared" si="5"/>
        <v>-50.877192982456144</v>
      </c>
      <c r="F50" s="26">
        <v>545</v>
      </c>
      <c r="G50" s="704">
        <v>111</v>
      </c>
      <c r="H50" s="263">
        <f t="shared" si="6"/>
        <v>-79.633027522935777</v>
      </c>
      <c r="I50" s="75">
        <f t="shared" si="7"/>
        <v>602</v>
      </c>
      <c r="J50" s="26">
        <f t="shared" si="8"/>
        <v>139</v>
      </c>
      <c r="K50" s="29">
        <f t="shared" si="9"/>
        <v>-76.910299003322251</v>
      </c>
      <c r="L50" s="11"/>
    </row>
    <row r="51" spans="1:12" ht="11.9" customHeight="1">
      <c r="A51" s="729" t="s">
        <v>222</v>
      </c>
      <c r="B51" s="28"/>
      <c r="C51" s="26">
        <v>6</v>
      </c>
      <c r="D51" s="26">
        <v>5</v>
      </c>
      <c r="E51" s="41">
        <f t="shared" si="5"/>
        <v>-16.666666666666664</v>
      </c>
      <c r="F51" s="26">
        <v>0</v>
      </c>
      <c r="G51" s="704">
        <v>14</v>
      </c>
      <c r="H51" s="263" t="str">
        <f t="shared" si="6"/>
        <v>##</v>
      </c>
      <c r="I51" s="75">
        <f t="shared" si="7"/>
        <v>6</v>
      </c>
      <c r="J51" s="26">
        <f t="shared" si="8"/>
        <v>19</v>
      </c>
      <c r="K51" s="29">
        <f t="shared" si="9"/>
        <v>216.66666666666666</v>
      </c>
      <c r="L51" s="11"/>
    </row>
    <row r="52" spans="1:12" ht="11.9" customHeight="1">
      <c r="A52" s="729" t="s">
        <v>34</v>
      </c>
      <c r="B52" s="28"/>
      <c r="C52" s="26">
        <v>31</v>
      </c>
      <c r="D52" s="26">
        <v>6</v>
      </c>
      <c r="E52" s="41">
        <f t="shared" si="5"/>
        <v>-80.645161290322577</v>
      </c>
      <c r="F52" s="26">
        <v>30</v>
      </c>
      <c r="G52" s="704">
        <v>31</v>
      </c>
      <c r="H52" s="263">
        <f t="shared" si="6"/>
        <v>3.3333333333333437</v>
      </c>
      <c r="I52" s="75">
        <f t="shared" si="7"/>
        <v>61</v>
      </c>
      <c r="J52" s="26">
        <f t="shared" si="8"/>
        <v>37</v>
      </c>
      <c r="K52" s="29">
        <f t="shared" si="9"/>
        <v>-39.344262295081968</v>
      </c>
      <c r="L52" s="11"/>
    </row>
    <row r="53" spans="1:12" ht="11.9" customHeight="1">
      <c r="A53" s="729" t="s">
        <v>35</v>
      </c>
      <c r="B53" s="28"/>
      <c r="C53" s="26">
        <v>18</v>
      </c>
      <c r="D53" s="26">
        <v>6</v>
      </c>
      <c r="E53" s="41">
        <f t="shared" si="5"/>
        <v>-66.666666666666671</v>
      </c>
      <c r="F53" s="26">
        <v>44</v>
      </c>
      <c r="G53" s="704">
        <v>13</v>
      </c>
      <c r="H53" s="263">
        <f t="shared" si="6"/>
        <v>-70.454545454545453</v>
      </c>
      <c r="I53" s="75">
        <f t="shared" si="7"/>
        <v>62</v>
      </c>
      <c r="J53" s="26">
        <f t="shared" si="8"/>
        <v>19</v>
      </c>
      <c r="K53" s="29">
        <f t="shared" si="9"/>
        <v>-69.354838709677423</v>
      </c>
      <c r="L53" s="11"/>
    </row>
    <row r="54" spans="1:12" ht="11.9" customHeight="1">
      <c r="A54" s="729" t="s">
        <v>103</v>
      </c>
      <c r="B54" s="28"/>
      <c r="C54" s="26">
        <v>35</v>
      </c>
      <c r="D54" s="26">
        <v>119</v>
      </c>
      <c r="E54" s="41">
        <f t="shared" si="5"/>
        <v>240</v>
      </c>
      <c r="F54" s="26">
        <v>115</v>
      </c>
      <c r="G54" s="704">
        <v>129</v>
      </c>
      <c r="H54" s="263">
        <f t="shared" si="6"/>
        <v>12.173913043478258</v>
      </c>
      <c r="I54" s="75">
        <f t="shared" si="7"/>
        <v>150</v>
      </c>
      <c r="J54" s="26">
        <f t="shared" si="8"/>
        <v>248</v>
      </c>
      <c r="K54" s="29">
        <f t="shared" si="9"/>
        <v>65.333333333333329</v>
      </c>
      <c r="L54" s="11"/>
    </row>
    <row r="55" spans="1:12" ht="11.9" customHeight="1">
      <c r="A55" s="729" t="s">
        <v>36</v>
      </c>
      <c r="B55" s="28"/>
      <c r="C55" s="26">
        <v>4</v>
      </c>
      <c r="D55" s="26">
        <v>6</v>
      </c>
      <c r="E55" s="41">
        <f t="shared" si="5"/>
        <v>50</v>
      </c>
      <c r="F55" s="26">
        <v>48</v>
      </c>
      <c r="G55" s="704">
        <v>0</v>
      </c>
      <c r="H55" s="263">
        <f t="shared" si="6"/>
        <v>-100</v>
      </c>
      <c r="I55" s="75">
        <f t="shared" si="7"/>
        <v>52</v>
      </c>
      <c r="J55" s="26">
        <f t="shared" si="8"/>
        <v>6</v>
      </c>
      <c r="K55" s="29">
        <f t="shared" si="9"/>
        <v>-88.461538461538453</v>
      </c>
      <c r="L55" s="11"/>
    </row>
    <row r="56" spans="1:12" ht="11.9" customHeight="1">
      <c r="A56" s="729" t="s">
        <v>104</v>
      </c>
      <c r="B56" s="28"/>
      <c r="C56" s="26">
        <v>39</v>
      </c>
      <c r="D56" s="26">
        <v>17</v>
      </c>
      <c r="E56" s="41">
        <f t="shared" si="5"/>
        <v>-56.410256410256409</v>
      </c>
      <c r="F56" s="26">
        <v>2</v>
      </c>
      <c r="G56" s="704">
        <v>3</v>
      </c>
      <c r="H56" s="263">
        <f t="shared" si="6"/>
        <v>50</v>
      </c>
      <c r="I56" s="75">
        <f t="shared" si="7"/>
        <v>41</v>
      </c>
      <c r="J56" s="26">
        <f t="shared" si="8"/>
        <v>20</v>
      </c>
      <c r="K56" s="29">
        <f t="shared" si="9"/>
        <v>-51.219512195121951</v>
      </c>
      <c r="L56" s="11"/>
    </row>
    <row r="57" spans="1:12" ht="11.9" customHeight="1">
      <c r="A57" s="729" t="s">
        <v>37</v>
      </c>
      <c r="B57" s="28"/>
      <c r="C57" s="26">
        <v>27</v>
      </c>
      <c r="D57" s="26">
        <v>33</v>
      </c>
      <c r="E57" s="41">
        <f t="shared" si="5"/>
        <v>22.222222222222232</v>
      </c>
      <c r="F57" s="26">
        <v>29</v>
      </c>
      <c r="G57" s="704">
        <v>42</v>
      </c>
      <c r="H57" s="263">
        <f t="shared" si="6"/>
        <v>44.827586206896555</v>
      </c>
      <c r="I57" s="75">
        <f t="shared" si="7"/>
        <v>56</v>
      </c>
      <c r="J57" s="26">
        <f t="shared" si="8"/>
        <v>75</v>
      </c>
      <c r="K57" s="29">
        <f t="shared" si="9"/>
        <v>33.928571428571416</v>
      </c>
      <c r="L57" s="11"/>
    </row>
    <row r="58" spans="1:12" ht="11.9" customHeight="1">
      <c r="A58" s="729" t="s">
        <v>38</v>
      </c>
      <c r="B58" s="28"/>
      <c r="C58" s="26">
        <v>27</v>
      </c>
      <c r="D58" s="26">
        <v>17</v>
      </c>
      <c r="E58" s="41">
        <f t="shared" si="5"/>
        <v>-37.037037037037038</v>
      </c>
      <c r="F58" s="26">
        <v>130</v>
      </c>
      <c r="G58" s="704">
        <v>56</v>
      </c>
      <c r="H58" s="263">
        <f t="shared" si="6"/>
        <v>-56.92307692307692</v>
      </c>
      <c r="I58" s="75">
        <f t="shared" si="7"/>
        <v>157</v>
      </c>
      <c r="J58" s="26">
        <f t="shared" si="8"/>
        <v>73</v>
      </c>
      <c r="K58" s="29">
        <f t="shared" si="9"/>
        <v>-53.503184713375795</v>
      </c>
      <c r="L58" s="11"/>
    </row>
    <row r="59" spans="1:12" ht="11.9" customHeight="1">
      <c r="A59" s="729" t="s">
        <v>39</v>
      </c>
      <c r="B59" s="28"/>
      <c r="C59" s="26">
        <v>2</v>
      </c>
      <c r="D59" s="26">
        <v>3</v>
      </c>
      <c r="E59" s="41">
        <f t="shared" si="5"/>
        <v>50</v>
      </c>
      <c r="F59" s="26">
        <v>0</v>
      </c>
      <c r="G59" s="704">
        <v>6</v>
      </c>
      <c r="H59" s="263" t="str">
        <f t="shared" si="6"/>
        <v>##</v>
      </c>
      <c r="I59" s="75">
        <f t="shared" si="7"/>
        <v>2</v>
      </c>
      <c r="J59" s="26">
        <f t="shared" si="8"/>
        <v>9</v>
      </c>
      <c r="K59" s="29">
        <f t="shared" si="9"/>
        <v>350</v>
      </c>
      <c r="L59" s="11"/>
    </row>
    <row r="60" spans="1:12" ht="11.9" customHeight="1">
      <c r="A60" s="729" t="s">
        <v>40</v>
      </c>
      <c r="B60" s="28"/>
      <c r="C60" s="26">
        <v>478</v>
      </c>
      <c r="D60" s="26">
        <v>390</v>
      </c>
      <c r="E60" s="41">
        <f t="shared" si="5"/>
        <v>-18.410041841004187</v>
      </c>
      <c r="F60" s="26">
        <v>1165</v>
      </c>
      <c r="G60" s="704">
        <v>2305</v>
      </c>
      <c r="H60" s="263">
        <f t="shared" si="6"/>
        <v>97.85407725321889</v>
      </c>
      <c r="I60" s="75">
        <f t="shared" si="7"/>
        <v>1643</v>
      </c>
      <c r="J60" s="26">
        <f t="shared" si="8"/>
        <v>2695</v>
      </c>
      <c r="K60" s="29">
        <f t="shared" si="9"/>
        <v>64.029214850882539</v>
      </c>
      <c r="L60" s="11"/>
    </row>
    <row r="61" spans="1:12" ht="11.9" customHeight="1">
      <c r="A61" s="729" t="s">
        <v>41</v>
      </c>
      <c r="B61" s="28"/>
      <c r="C61" s="26">
        <v>17</v>
      </c>
      <c r="D61" s="26">
        <v>20</v>
      </c>
      <c r="E61" s="41">
        <f t="shared" si="5"/>
        <v>17.647058823529417</v>
      </c>
      <c r="F61" s="26">
        <v>14</v>
      </c>
      <c r="G61" s="704">
        <v>88</v>
      </c>
      <c r="H61" s="263" t="str">
        <f t="shared" si="6"/>
        <v>##</v>
      </c>
      <c r="I61" s="75">
        <f t="shared" si="7"/>
        <v>31</v>
      </c>
      <c r="J61" s="26">
        <f t="shared" si="8"/>
        <v>108</v>
      </c>
      <c r="K61" s="29">
        <f t="shared" si="9"/>
        <v>248.38709677419354</v>
      </c>
      <c r="L61" s="11"/>
    </row>
    <row r="62" spans="1:12" ht="11.9" customHeight="1">
      <c r="A62" s="729" t="s">
        <v>42</v>
      </c>
      <c r="B62" s="28"/>
      <c r="C62" s="26">
        <v>164</v>
      </c>
      <c r="D62" s="26">
        <v>174</v>
      </c>
      <c r="E62" s="41">
        <f t="shared" si="5"/>
        <v>6.0975609756097615</v>
      </c>
      <c r="F62" s="26">
        <v>1616</v>
      </c>
      <c r="G62" s="704">
        <v>2437</v>
      </c>
      <c r="H62" s="263">
        <f t="shared" si="6"/>
        <v>50.804455445544548</v>
      </c>
      <c r="I62" s="75">
        <f t="shared" si="7"/>
        <v>1780</v>
      </c>
      <c r="J62" s="26">
        <f t="shared" si="8"/>
        <v>2611</v>
      </c>
      <c r="K62" s="29">
        <f t="shared" si="9"/>
        <v>46.685393258426977</v>
      </c>
      <c r="L62" s="11"/>
    </row>
    <row r="63" spans="1:12" ht="11.9" customHeight="1">
      <c r="A63" s="24" t="s">
        <v>43</v>
      </c>
      <c r="B63" s="28"/>
      <c r="C63" s="26">
        <v>54</v>
      </c>
      <c r="D63" s="26">
        <v>23</v>
      </c>
      <c r="E63" s="41">
        <f t="shared" si="5"/>
        <v>-57.407407407407405</v>
      </c>
      <c r="F63" s="26">
        <v>232</v>
      </c>
      <c r="G63" s="704">
        <v>440</v>
      </c>
      <c r="H63" s="263">
        <f t="shared" si="6"/>
        <v>89.65517241379311</v>
      </c>
      <c r="I63" s="75">
        <f t="shared" si="7"/>
        <v>286</v>
      </c>
      <c r="J63" s="26">
        <f t="shared" si="8"/>
        <v>463</v>
      </c>
      <c r="K63" s="29">
        <f t="shared" si="9"/>
        <v>61.888111888111894</v>
      </c>
      <c r="L63" s="11"/>
    </row>
    <row r="64" spans="1:12" ht="11.9" customHeight="1">
      <c r="A64" s="24" t="s">
        <v>44</v>
      </c>
      <c r="B64" s="28"/>
      <c r="C64" s="26">
        <v>34</v>
      </c>
      <c r="D64" s="26">
        <v>24</v>
      </c>
      <c r="E64" s="41">
        <f t="shared" si="5"/>
        <v>-29.411764705882348</v>
      </c>
      <c r="F64" s="26">
        <v>67</v>
      </c>
      <c r="G64" s="704">
        <v>221</v>
      </c>
      <c r="H64" s="263">
        <f t="shared" si="6"/>
        <v>229.85074626865671</v>
      </c>
      <c r="I64" s="75">
        <f t="shared" si="7"/>
        <v>101</v>
      </c>
      <c r="J64" s="26">
        <f t="shared" si="8"/>
        <v>245</v>
      </c>
      <c r="K64" s="29">
        <f t="shared" si="9"/>
        <v>142.57425742574256</v>
      </c>
      <c r="L64" s="11"/>
    </row>
    <row r="65" spans="1:12" ht="11.9" customHeight="1">
      <c r="A65" s="30" t="s">
        <v>45</v>
      </c>
      <c r="B65" s="34"/>
      <c r="C65" s="26">
        <v>119</v>
      </c>
      <c r="D65" s="26">
        <v>133</v>
      </c>
      <c r="E65" s="41">
        <f t="shared" si="5"/>
        <v>11.764705882352944</v>
      </c>
      <c r="F65" s="26">
        <v>371</v>
      </c>
      <c r="G65" s="704">
        <v>138</v>
      </c>
      <c r="H65" s="43">
        <f t="shared" si="6"/>
        <v>-62.803234501347703</v>
      </c>
      <c r="I65" s="59">
        <f t="shared" si="7"/>
        <v>490</v>
      </c>
      <c r="J65" s="26">
        <f t="shared" si="8"/>
        <v>271</v>
      </c>
      <c r="K65" s="29">
        <f t="shared" si="9"/>
        <v>-44.693877551020414</v>
      </c>
      <c r="L65" s="11"/>
    </row>
    <row r="66" spans="1:12" ht="12" customHeight="1" thickBot="1">
      <c r="A66" s="17" t="s">
        <v>46</v>
      </c>
      <c r="B66" s="44"/>
      <c r="C66" s="45">
        <f>SUM(C23:C46,C49:C65)</f>
        <v>2404</v>
      </c>
      <c r="D66" s="45">
        <f>SUM(D23:D46,D49:D65)</f>
        <v>1932</v>
      </c>
      <c r="E66" s="46">
        <f>IF(C66=D66,"-",IF((C66=0),"##",IF(ABS((D66/C66-1)*100)&gt;=500,"##",(D66/C66-1)*100)))</f>
        <v>-19.633943427620636</v>
      </c>
      <c r="F66" s="45">
        <f>SUM(F23:F46,F49:F65)</f>
        <v>9220</v>
      </c>
      <c r="G66" s="710">
        <f>SUM(G23:G46,G49:G65)</f>
        <v>10105</v>
      </c>
      <c r="H66" s="46">
        <f>IF(F66=G66,"-",IF((F66=0),"##",IF(ABS((G66/F66-1)*100)&gt;=500,"##",(G66/F66-1)*100)))</f>
        <v>9.5986984815618293</v>
      </c>
      <c r="I66" s="71">
        <f t="shared" si="7"/>
        <v>11624</v>
      </c>
      <c r="J66" s="45">
        <f t="shared" si="8"/>
        <v>12037</v>
      </c>
      <c r="K66" s="47">
        <f>IF(I66=J66,"-",IF((I66=0),"##",IF(ABS((J66/I66-1)*100)&gt;=500,"##",(J66/I66-1)*100)))</f>
        <v>3.5529938059187804</v>
      </c>
      <c r="L66" s="11"/>
    </row>
    <row r="67" spans="1:12" ht="12" customHeight="1">
      <c r="A67" s="53" t="str">
        <f>Titles!A8</f>
        <v>1 Data for 2021 and 2022 based on 2016 Census Definitions and data for 2023 based on 2021 Census Definitions.</v>
      </c>
      <c r="B67" s="306"/>
      <c r="C67" s="307"/>
      <c r="D67" s="307"/>
      <c r="E67" s="307"/>
      <c r="F67" s="53"/>
      <c r="G67" s="711"/>
      <c r="H67" s="306"/>
      <c r="I67" s="306"/>
      <c r="J67" s="306"/>
      <c r="K67" s="309"/>
      <c r="L67" s="11"/>
    </row>
    <row r="68" spans="1:12" s="313" customFormat="1" ht="12" customHeight="1">
      <c r="A68" s="364" t="str">
        <f>Titles!A10</f>
        <v>Source: CMHC Starts and Completion Survey, Market Absorption Survey</v>
      </c>
      <c r="B68" s="312"/>
      <c r="C68" s="312"/>
      <c r="D68" s="312"/>
      <c r="E68" s="312"/>
      <c r="F68" s="364"/>
      <c r="G68" s="712"/>
      <c r="H68" s="312"/>
      <c r="I68" s="312"/>
      <c r="J68" s="312"/>
      <c r="K68" s="10"/>
    </row>
    <row r="69" spans="1:12">
      <c r="A69" s="53"/>
      <c r="F69" s="53"/>
    </row>
  </sheetData>
  <phoneticPr fontId="11" type="noConversion"/>
  <pageMargins left="0.78740157480314965" right="0.51181102362204722" top="0.51181102362204722" bottom="0.51181102362204722" header="0.51181102362204722" footer="0.51181102362204722"/>
  <pageSetup scale="95"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C66:D66 F66:G66 F46:G46 C46:D46 H21:H24 E21:E24 E8:E11 I8:K24 H8:H11 I66:K66 H13:H17 E13:E17 E19 H19 E65 C12:D12 F12:G12 A67:D68 A2:K4 I45:I47 H65 I61:I65 K26:K27 I26:I27 E25 H25:K25 E26 E27 C18:D18 F18:G18 C20:D22 F20:G22" unlockedFormula="1"/>
    <ignoredError sqref="H66 E66 E12 E18 E20 H20 H18 H12" formula="1"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62"/>
  <sheetViews>
    <sheetView showGridLines="0" zoomScaleNormal="100" workbookViewId="0">
      <pane xSplit="3" ySplit="10" topLeftCell="D11" activePane="bottomRight" state="frozen"/>
      <selection pane="topRight"/>
      <selection pane="bottomLeft"/>
      <selection pane="bottomRight"/>
    </sheetView>
  </sheetViews>
  <sheetFormatPr defaultColWidth="11.53515625" defaultRowHeight="11.5"/>
  <cols>
    <col min="1" max="1" width="7.765625" style="12" customWidth="1"/>
    <col min="2" max="3" width="8.765625" style="12" customWidth="1"/>
    <col min="4" max="8" width="9.765625" style="12" customWidth="1"/>
    <col min="9" max="16384" width="11.53515625" style="12"/>
  </cols>
  <sheetData>
    <row r="1" spans="1:9" ht="16" customHeight="1">
      <c r="A1" s="443" t="s">
        <v>141</v>
      </c>
      <c r="B1" s="444"/>
      <c r="C1" s="444"/>
      <c r="D1" s="444"/>
      <c r="E1" s="444"/>
      <c r="F1" s="444"/>
      <c r="G1" s="444"/>
      <c r="H1" s="445"/>
      <c r="I1" s="77"/>
    </row>
    <row r="2" spans="1:9" ht="16" customHeight="1">
      <c r="A2" s="446" t="s">
        <v>51</v>
      </c>
      <c r="B2" s="447"/>
      <c r="C2" s="447"/>
      <c r="D2" s="447"/>
      <c r="E2" s="447"/>
      <c r="F2" s="447"/>
      <c r="G2" s="447"/>
      <c r="H2" s="448"/>
      <c r="I2" s="77"/>
    </row>
    <row r="3" spans="1:9" ht="16" customHeight="1">
      <c r="A3" s="449"/>
      <c r="B3" s="482"/>
      <c r="C3" s="482"/>
      <c r="D3" s="482"/>
      <c r="E3" s="482"/>
      <c r="F3" s="482"/>
      <c r="G3" s="482"/>
      <c r="H3" s="483"/>
      <c r="I3" s="77"/>
    </row>
    <row r="4" spans="1:9" ht="16" customHeight="1" thickBot="1">
      <c r="A4" s="452"/>
      <c r="B4" s="484"/>
      <c r="C4" s="484"/>
      <c r="D4" s="484"/>
      <c r="E4" s="484"/>
      <c r="F4" s="484"/>
      <c r="G4" s="484"/>
      <c r="H4" s="485"/>
      <c r="I4" s="77"/>
    </row>
    <row r="5" spans="1:9" ht="13.5">
      <c r="A5" s="78"/>
      <c r="B5" s="79"/>
      <c r="C5" s="93"/>
      <c r="D5" s="92"/>
      <c r="E5" s="80" t="s">
        <v>97</v>
      </c>
      <c r="F5" s="93"/>
      <c r="G5" s="106"/>
      <c r="H5" s="562"/>
      <c r="I5" s="77"/>
    </row>
    <row r="6" spans="1:9" ht="12">
      <c r="A6" s="81"/>
      <c r="B6" s="82"/>
      <c r="C6" s="94"/>
      <c r="D6" s="159"/>
      <c r="E6" s="160"/>
      <c r="F6" s="116"/>
      <c r="G6" s="116"/>
      <c r="H6" s="563" t="s">
        <v>52</v>
      </c>
      <c r="I6" s="77"/>
    </row>
    <row r="7" spans="1:9" ht="11.25" customHeight="1">
      <c r="A7" s="83" t="s">
        <v>75</v>
      </c>
      <c r="B7" s="82"/>
      <c r="C7" s="94"/>
      <c r="D7" s="404" t="s">
        <v>53</v>
      </c>
      <c r="E7" s="404" t="s">
        <v>56</v>
      </c>
      <c r="F7" s="406" t="s">
        <v>46</v>
      </c>
      <c r="G7" s="95" t="s">
        <v>54</v>
      </c>
      <c r="H7" s="528" t="s">
        <v>14</v>
      </c>
      <c r="I7" s="77"/>
    </row>
    <row r="8" spans="1:9" ht="21" customHeight="1">
      <c r="A8" s="575"/>
      <c r="B8" s="576"/>
      <c r="C8" s="577"/>
      <c r="D8" s="578" t="s">
        <v>55</v>
      </c>
      <c r="E8" s="578" t="s">
        <v>58</v>
      </c>
      <c r="F8" s="579"/>
      <c r="G8" s="580" t="s">
        <v>57</v>
      </c>
      <c r="H8" s="581"/>
      <c r="I8" s="77"/>
    </row>
    <row r="9" spans="1:9" ht="21" hidden="1" customHeight="1">
      <c r="A9" s="77"/>
      <c r="B9" s="82"/>
      <c r="C9" s="94"/>
      <c r="D9" s="405"/>
      <c r="F9" s="96"/>
      <c r="G9" s="96"/>
      <c r="H9" s="103"/>
      <c r="I9" s="77"/>
    </row>
    <row r="10" spans="1:9" ht="21" hidden="1" customHeight="1">
      <c r="A10" s="82"/>
      <c r="B10" s="82"/>
      <c r="C10" s="94"/>
      <c r="D10" s="405"/>
      <c r="E10" s="405"/>
      <c r="F10" s="96"/>
      <c r="G10" s="96"/>
      <c r="H10" s="96"/>
      <c r="I10" s="77"/>
    </row>
    <row r="11" spans="1:9" ht="21" customHeight="1">
      <c r="A11" s="583" t="s">
        <v>203</v>
      </c>
      <c r="B11" s="584"/>
      <c r="C11" s="585"/>
      <c r="D11" s="586">
        <v>63487</v>
      </c>
      <c r="E11" s="586">
        <v>180654</v>
      </c>
      <c r="F11" s="587">
        <v>244141</v>
      </c>
      <c r="G11" s="586">
        <v>27057</v>
      </c>
      <c r="H11" s="597">
        <v>271198</v>
      </c>
      <c r="I11" s="77"/>
    </row>
    <row r="12" spans="1:9" ht="27.75" customHeight="1">
      <c r="A12" s="582" t="s">
        <v>210</v>
      </c>
      <c r="B12" s="82"/>
      <c r="C12" s="94"/>
      <c r="D12" s="746">
        <v>57558</v>
      </c>
      <c r="E12" s="746">
        <v>183032</v>
      </c>
      <c r="F12" s="747">
        <v>240590</v>
      </c>
      <c r="G12" s="746">
        <v>21259</v>
      </c>
      <c r="H12" s="376">
        <v>261849</v>
      </c>
      <c r="I12" s="77"/>
    </row>
    <row r="13" spans="1:9">
      <c r="A13" s="107">
        <f>Titles!A22</f>
        <v>2022</v>
      </c>
      <c r="B13" s="108" t="s">
        <v>59</v>
      </c>
      <c r="C13" s="161"/>
      <c r="D13" s="586">
        <v>59178.000000000007</v>
      </c>
      <c r="E13" s="586">
        <v>156726.00000000003</v>
      </c>
      <c r="F13" s="587">
        <v>215904</v>
      </c>
      <c r="G13" s="586">
        <v>20000</v>
      </c>
      <c r="H13" s="597">
        <f>IF(SUM(F13,G13)=0,"",SUM(F13,G13))</f>
        <v>235904</v>
      </c>
      <c r="I13" s="77"/>
    </row>
    <row r="14" spans="1:9">
      <c r="A14" s="111"/>
      <c r="B14" s="112" t="s">
        <v>60</v>
      </c>
      <c r="C14" s="162"/>
      <c r="D14" s="113">
        <v>61748.999999999993</v>
      </c>
      <c r="E14" s="113">
        <v>189108.99999999997</v>
      </c>
      <c r="F14" s="113">
        <v>250858</v>
      </c>
      <c r="G14" s="132">
        <v>17897.000000000004</v>
      </c>
      <c r="H14" s="114">
        <f>IF(SUM(F14,G14)=0,"",SUM(F14,G14))</f>
        <v>268755</v>
      </c>
      <c r="I14" s="77"/>
    </row>
    <row r="15" spans="1:9">
      <c r="A15" s="115"/>
      <c r="B15" s="112" t="s">
        <v>61</v>
      </c>
      <c r="C15" s="162"/>
      <c r="D15" s="113">
        <v>59401.999999999993</v>
      </c>
      <c r="E15" s="113">
        <v>197909.00000000003</v>
      </c>
      <c r="F15" s="113">
        <v>257311.00000000003</v>
      </c>
      <c r="G15" s="113">
        <v>22444</v>
      </c>
      <c r="H15" s="114">
        <f>IF(SUM(F15,G15)=0,"",SUM(F15,G15))</f>
        <v>279755</v>
      </c>
      <c r="I15" s="77"/>
    </row>
    <row r="16" spans="1:9">
      <c r="A16" s="86"/>
      <c r="B16" s="84" t="s">
        <v>62</v>
      </c>
      <c r="C16" s="164"/>
      <c r="D16" s="113">
        <v>50480.000000000007</v>
      </c>
      <c r="E16" s="113">
        <v>190388.99999999997</v>
      </c>
      <c r="F16" s="113">
        <v>240869.00000000003</v>
      </c>
      <c r="G16" s="113">
        <v>24913.999999999996</v>
      </c>
      <c r="H16" s="104">
        <f>IF(SUM(F16,G16)=0,"",SUM(F16,G16))</f>
        <v>265783</v>
      </c>
      <c r="I16" s="77"/>
    </row>
    <row r="17" spans="1:9">
      <c r="A17" s="564"/>
      <c r="B17" s="565"/>
      <c r="C17" s="566"/>
      <c r="D17" s="567"/>
      <c r="E17" s="567"/>
      <c r="F17" s="568"/>
      <c r="G17" s="568"/>
      <c r="H17" s="569"/>
      <c r="I17" s="77"/>
    </row>
    <row r="18" spans="1:9">
      <c r="A18" s="133">
        <f>Titles!A23</f>
        <v>2023</v>
      </c>
      <c r="B18" s="134" t="s">
        <v>59</v>
      </c>
      <c r="C18" s="163"/>
      <c r="D18" s="586"/>
      <c r="E18" s="586"/>
      <c r="F18" s="587"/>
      <c r="G18" s="586"/>
      <c r="H18" s="597"/>
      <c r="I18" s="77"/>
    </row>
    <row r="19" spans="1:9">
      <c r="A19" s="111"/>
      <c r="B19" s="112" t="s">
        <v>60</v>
      </c>
      <c r="C19" s="162"/>
      <c r="D19" s="113"/>
      <c r="E19" s="113"/>
      <c r="F19" s="113"/>
      <c r="G19" s="132"/>
      <c r="H19" s="114"/>
      <c r="I19" s="77"/>
    </row>
    <row r="20" spans="1:9">
      <c r="A20" s="115"/>
      <c r="B20" s="112" t="s">
        <v>61</v>
      </c>
      <c r="C20" s="162"/>
      <c r="D20" s="113"/>
      <c r="E20" s="113"/>
      <c r="F20" s="113"/>
      <c r="G20" s="113"/>
      <c r="H20" s="114"/>
      <c r="I20" s="77"/>
    </row>
    <row r="21" spans="1:9">
      <c r="A21" s="86"/>
      <c r="B21" s="84" t="s">
        <v>62</v>
      </c>
      <c r="C21" s="164"/>
      <c r="D21" s="567"/>
      <c r="E21" s="567"/>
      <c r="F21" s="568"/>
      <c r="G21" s="568"/>
      <c r="H21" s="569"/>
      <c r="I21" s="77"/>
    </row>
    <row r="22" spans="1:9">
      <c r="A22" s="107">
        <f>Titles!A22</f>
        <v>2022</v>
      </c>
      <c r="B22" s="108" t="s">
        <v>63</v>
      </c>
      <c r="C22" s="165"/>
      <c r="D22" s="109">
        <v>57558</v>
      </c>
      <c r="E22" s="109">
        <v>147004</v>
      </c>
      <c r="F22" s="109">
        <v>204562</v>
      </c>
      <c r="G22" s="109">
        <v>26838</v>
      </c>
      <c r="H22" s="110">
        <f t="shared" ref="H22:H23" si="0">IF(SUM(F22,G22)=0,"",SUM(F22,G22))</f>
        <v>231400</v>
      </c>
      <c r="I22" s="77"/>
    </row>
    <row r="23" spans="1:9">
      <c r="A23" s="117"/>
      <c r="B23" s="112" t="s">
        <v>64</v>
      </c>
      <c r="C23" s="166"/>
      <c r="D23" s="113">
        <v>60019.000000000007</v>
      </c>
      <c r="E23" s="113">
        <v>164809</v>
      </c>
      <c r="F23" s="113">
        <v>224828.00000000003</v>
      </c>
      <c r="G23" s="113">
        <v>24217.000000000004</v>
      </c>
      <c r="H23" s="114">
        <f t="shared" si="0"/>
        <v>249045.00000000003</v>
      </c>
      <c r="I23" s="77"/>
    </row>
    <row r="24" spans="1:9">
      <c r="A24" s="117"/>
      <c r="B24" s="112" t="s">
        <v>65</v>
      </c>
      <c r="C24" s="166"/>
      <c r="D24" s="113">
        <v>64516.000000000007</v>
      </c>
      <c r="E24" s="113">
        <v>155413</v>
      </c>
      <c r="F24" s="113">
        <v>219929</v>
      </c>
      <c r="G24" s="113">
        <v>24096.999999999996</v>
      </c>
      <c r="H24" s="114">
        <f t="shared" ref="H24:H46" si="1">IF(SUM(F24,G24)=0,"",SUM(F24,G24))</f>
        <v>244026</v>
      </c>
      <c r="I24" s="77"/>
    </row>
    <row r="25" spans="1:9">
      <c r="A25" s="117"/>
      <c r="B25" s="112" t="s">
        <v>66</v>
      </c>
      <c r="C25" s="166"/>
      <c r="D25" s="113">
        <v>63642</v>
      </c>
      <c r="E25" s="113">
        <v>178833.00000000003</v>
      </c>
      <c r="F25" s="113">
        <v>242474.99999999997</v>
      </c>
      <c r="G25" s="113">
        <v>17646</v>
      </c>
      <c r="H25" s="114">
        <f t="shared" si="1"/>
        <v>260120.99999999997</v>
      </c>
      <c r="I25" s="77"/>
    </row>
    <row r="26" spans="1:9">
      <c r="A26" s="117"/>
      <c r="B26" s="112" t="s">
        <v>67</v>
      </c>
      <c r="C26" s="166"/>
      <c r="D26" s="113">
        <v>61684.000000000007</v>
      </c>
      <c r="E26" s="113">
        <v>200426</v>
      </c>
      <c r="F26" s="113">
        <v>262110</v>
      </c>
      <c r="G26" s="113">
        <v>17611</v>
      </c>
      <c r="H26" s="114">
        <f t="shared" si="1"/>
        <v>279721</v>
      </c>
      <c r="I26" s="77"/>
    </row>
    <row r="27" spans="1:9">
      <c r="A27" s="117"/>
      <c r="B27" s="112" t="s">
        <v>68</v>
      </c>
      <c r="C27" s="166"/>
      <c r="D27" s="113">
        <v>59915.000000000007</v>
      </c>
      <c r="E27" s="113">
        <v>195597</v>
      </c>
      <c r="F27" s="113">
        <v>255512</v>
      </c>
      <c r="G27" s="113">
        <v>16414</v>
      </c>
      <c r="H27" s="114">
        <f t="shared" si="1"/>
        <v>271926</v>
      </c>
      <c r="I27" s="77"/>
    </row>
    <row r="28" spans="1:9">
      <c r="A28" s="117"/>
      <c r="B28" s="112" t="s">
        <v>69</v>
      </c>
      <c r="C28" s="166"/>
      <c r="D28" s="113">
        <v>57882.999999999993</v>
      </c>
      <c r="E28" s="113">
        <v>194675</v>
      </c>
      <c r="F28" s="113">
        <v>252558</v>
      </c>
      <c r="G28" s="113">
        <v>25177.000000000004</v>
      </c>
      <c r="H28" s="114">
        <f t="shared" si="1"/>
        <v>277735</v>
      </c>
      <c r="I28" s="77"/>
    </row>
    <row r="29" spans="1:9">
      <c r="A29" s="117"/>
      <c r="B29" s="112" t="s">
        <v>70</v>
      </c>
      <c r="C29" s="166"/>
      <c r="D29" s="113">
        <v>59320.000000000007</v>
      </c>
      <c r="E29" s="113">
        <v>185430.99999999997</v>
      </c>
      <c r="F29" s="113">
        <v>244751</v>
      </c>
      <c r="G29" s="113">
        <v>23906</v>
      </c>
      <c r="H29" s="114">
        <f t="shared" si="1"/>
        <v>268657</v>
      </c>
      <c r="I29" s="77"/>
    </row>
    <row r="30" spans="1:9">
      <c r="A30" s="117"/>
      <c r="B30" s="112" t="s">
        <v>71</v>
      </c>
      <c r="C30" s="166"/>
      <c r="D30" s="113">
        <v>59277</v>
      </c>
      <c r="E30" s="113">
        <v>215949</v>
      </c>
      <c r="F30" s="113">
        <v>275226</v>
      </c>
      <c r="G30" s="113">
        <v>22497.999999999996</v>
      </c>
      <c r="H30" s="114">
        <f t="shared" si="1"/>
        <v>297724</v>
      </c>
      <c r="I30" s="77"/>
    </row>
    <row r="31" spans="1:9">
      <c r="A31" s="117"/>
      <c r="B31" s="112" t="s">
        <v>72</v>
      </c>
      <c r="C31" s="166"/>
      <c r="D31" s="113">
        <v>54810</v>
      </c>
      <c r="E31" s="113">
        <v>186596</v>
      </c>
      <c r="F31" s="113">
        <v>241406.00000000003</v>
      </c>
      <c r="G31" s="113">
        <v>22310.000000000004</v>
      </c>
      <c r="H31" s="114">
        <f t="shared" si="1"/>
        <v>263716.00000000006</v>
      </c>
      <c r="I31" s="77"/>
    </row>
    <row r="32" spans="1:9">
      <c r="A32" s="117"/>
      <c r="B32" s="112" t="s">
        <v>73</v>
      </c>
      <c r="C32" s="166"/>
      <c r="D32" s="113">
        <v>50658</v>
      </c>
      <c r="E32" s="113">
        <v>189511</v>
      </c>
      <c r="F32" s="113">
        <v>240169.00000000003</v>
      </c>
      <c r="G32" s="113">
        <v>22601</v>
      </c>
      <c r="H32" s="114">
        <f t="shared" si="1"/>
        <v>262770</v>
      </c>
      <c r="I32" s="77"/>
    </row>
    <row r="33" spans="1:12">
      <c r="A33" s="117"/>
      <c r="B33" s="112" t="s">
        <v>74</v>
      </c>
      <c r="C33" s="166"/>
      <c r="D33" s="113">
        <v>43879.000000000007</v>
      </c>
      <c r="E33" s="113">
        <v>183620.99999999997</v>
      </c>
      <c r="F33" s="113">
        <v>227500.00000000003</v>
      </c>
      <c r="G33" s="113">
        <v>20795.999999999996</v>
      </c>
      <c r="H33" s="114">
        <f t="shared" si="1"/>
        <v>248296.00000000003</v>
      </c>
      <c r="I33" s="77"/>
    </row>
    <row r="34" spans="1:12">
      <c r="A34" s="570"/>
      <c r="B34" s="565"/>
      <c r="C34" s="571"/>
      <c r="D34" s="572"/>
      <c r="E34" s="572"/>
      <c r="F34" s="572"/>
      <c r="G34" s="573"/>
      <c r="H34" s="574"/>
      <c r="I34" s="77"/>
    </row>
    <row r="35" spans="1:12">
      <c r="A35" s="133">
        <f>Titles!A23</f>
        <v>2023</v>
      </c>
      <c r="B35" s="134" t="s">
        <v>63</v>
      </c>
      <c r="C35" s="167"/>
      <c r="D35" s="132">
        <v>45224.000000000007</v>
      </c>
      <c r="E35" s="132">
        <v>146267</v>
      </c>
      <c r="F35" s="132">
        <v>191491</v>
      </c>
      <c r="G35" s="97">
        <v>23874</v>
      </c>
      <c r="H35" s="129">
        <f t="shared" si="1"/>
        <v>215365</v>
      </c>
      <c r="I35" s="77"/>
    </row>
    <row r="36" spans="1:12">
      <c r="A36" s="117"/>
      <c r="B36" s="112" t="s">
        <v>64</v>
      </c>
      <c r="C36" s="166"/>
      <c r="D36" s="113" t="s">
        <v>52</v>
      </c>
      <c r="E36" s="113" t="s">
        <v>52</v>
      </c>
      <c r="F36" s="113" t="s">
        <v>52</v>
      </c>
      <c r="G36" s="113" t="s">
        <v>52</v>
      </c>
      <c r="H36" s="114" t="str">
        <f t="shared" si="1"/>
        <v/>
      </c>
      <c r="I36" s="77"/>
    </row>
    <row r="37" spans="1:12">
      <c r="A37" s="117"/>
      <c r="B37" s="112" t="s">
        <v>65</v>
      </c>
      <c r="C37" s="166"/>
      <c r="D37" s="113" t="s">
        <v>52</v>
      </c>
      <c r="E37" s="113" t="s">
        <v>52</v>
      </c>
      <c r="F37" s="113" t="s">
        <v>52</v>
      </c>
      <c r="G37" s="113" t="s">
        <v>52</v>
      </c>
      <c r="H37" s="114" t="str">
        <f t="shared" si="1"/>
        <v/>
      </c>
      <c r="I37" s="77"/>
    </row>
    <row r="38" spans="1:12">
      <c r="A38" s="117"/>
      <c r="B38" s="112" t="s">
        <v>66</v>
      </c>
      <c r="C38" s="166"/>
      <c r="D38" s="113" t="s">
        <v>52</v>
      </c>
      <c r="E38" s="113" t="s">
        <v>52</v>
      </c>
      <c r="F38" s="113" t="s">
        <v>52</v>
      </c>
      <c r="G38" s="113" t="s">
        <v>52</v>
      </c>
      <c r="H38" s="114" t="str">
        <f t="shared" si="1"/>
        <v/>
      </c>
      <c r="I38" s="77"/>
    </row>
    <row r="39" spans="1:12">
      <c r="A39" s="117"/>
      <c r="B39" s="112" t="s">
        <v>67</v>
      </c>
      <c r="C39" s="166"/>
      <c r="D39" s="113" t="s">
        <v>52</v>
      </c>
      <c r="E39" s="113" t="s">
        <v>52</v>
      </c>
      <c r="F39" s="113" t="s">
        <v>52</v>
      </c>
      <c r="G39" s="113" t="s">
        <v>52</v>
      </c>
      <c r="H39" s="114" t="str">
        <f t="shared" si="1"/>
        <v/>
      </c>
      <c r="I39" s="77"/>
    </row>
    <row r="40" spans="1:12">
      <c r="A40" s="117"/>
      <c r="B40" s="112" t="s">
        <v>68</v>
      </c>
      <c r="C40" s="166"/>
      <c r="D40" s="113" t="s">
        <v>52</v>
      </c>
      <c r="E40" s="113" t="s">
        <v>52</v>
      </c>
      <c r="F40" s="113" t="s">
        <v>52</v>
      </c>
      <c r="G40" s="113" t="s">
        <v>52</v>
      </c>
      <c r="H40" s="114" t="str">
        <f t="shared" si="1"/>
        <v/>
      </c>
      <c r="I40" s="77"/>
    </row>
    <row r="41" spans="1:12">
      <c r="A41" s="117"/>
      <c r="B41" s="112" t="s">
        <v>69</v>
      </c>
      <c r="C41" s="166"/>
      <c r="D41" s="113" t="s">
        <v>52</v>
      </c>
      <c r="E41" s="113" t="s">
        <v>52</v>
      </c>
      <c r="F41" s="113" t="s">
        <v>52</v>
      </c>
      <c r="G41" s="113" t="s">
        <v>52</v>
      </c>
      <c r="H41" s="114" t="str">
        <f t="shared" si="1"/>
        <v/>
      </c>
      <c r="I41" s="77"/>
    </row>
    <row r="42" spans="1:12">
      <c r="A42" s="117"/>
      <c r="B42" s="112" t="s">
        <v>70</v>
      </c>
      <c r="C42" s="166"/>
      <c r="D42" s="113" t="s">
        <v>52</v>
      </c>
      <c r="E42" s="113" t="s">
        <v>52</v>
      </c>
      <c r="F42" s="113" t="s">
        <v>52</v>
      </c>
      <c r="G42" s="113" t="s">
        <v>52</v>
      </c>
      <c r="H42" s="114" t="str">
        <f t="shared" si="1"/>
        <v/>
      </c>
      <c r="I42" s="77"/>
    </row>
    <row r="43" spans="1:12">
      <c r="A43" s="117"/>
      <c r="B43" s="112" t="s">
        <v>71</v>
      </c>
      <c r="C43" s="166"/>
      <c r="D43" s="113" t="s">
        <v>52</v>
      </c>
      <c r="E43" s="113" t="s">
        <v>52</v>
      </c>
      <c r="F43" s="113" t="s">
        <v>52</v>
      </c>
      <c r="G43" s="113" t="s">
        <v>52</v>
      </c>
      <c r="H43" s="114" t="str">
        <f t="shared" si="1"/>
        <v/>
      </c>
      <c r="I43" s="77"/>
    </row>
    <row r="44" spans="1:12">
      <c r="A44" s="117"/>
      <c r="B44" s="112" t="s">
        <v>72</v>
      </c>
      <c r="C44" s="166"/>
      <c r="D44" s="113" t="s">
        <v>52</v>
      </c>
      <c r="E44" s="113" t="s">
        <v>52</v>
      </c>
      <c r="F44" s="113" t="s">
        <v>52</v>
      </c>
      <c r="G44" s="113" t="s">
        <v>52</v>
      </c>
      <c r="H44" s="114" t="str">
        <f t="shared" si="1"/>
        <v/>
      </c>
      <c r="I44" s="77"/>
    </row>
    <row r="45" spans="1:12">
      <c r="A45" s="117"/>
      <c r="B45" s="112" t="s">
        <v>73</v>
      </c>
      <c r="C45" s="166"/>
      <c r="D45" s="113" t="s">
        <v>52</v>
      </c>
      <c r="E45" s="113" t="s">
        <v>52</v>
      </c>
      <c r="F45" s="113" t="s">
        <v>52</v>
      </c>
      <c r="G45" s="113" t="s">
        <v>52</v>
      </c>
      <c r="H45" s="114" t="str">
        <f t="shared" si="1"/>
        <v/>
      </c>
      <c r="I45" s="77"/>
    </row>
    <row r="46" spans="1:12" ht="12" thickBot="1">
      <c r="A46" s="87"/>
      <c r="B46" s="88" t="s">
        <v>74</v>
      </c>
      <c r="C46" s="168"/>
      <c r="D46" s="202" t="s">
        <v>52</v>
      </c>
      <c r="E46" s="202" t="s">
        <v>52</v>
      </c>
      <c r="F46" s="202" t="s">
        <v>52</v>
      </c>
      <c r="G46" s="99" t="s">
        <v>52</v>
      </c>
      <c r="H46" s="205" t="str">
        <f t="shared" si="1"/>
        <v/>
      </c>
      <c r="I46" s="77"/>
    </row>
    <row r="47" spans="1:12" s="10" customFormat="1" ht="12" customHeight="1">
      <c r="A47" s="53" t="str">
        <f>Titles!$A$12</f>
        <v>1 Data for 2021 and 2022 based on 2016 Census Definitions and data for 2023 based on 2021 Census Definitions.</v>
      </c>
      <c r="B47" s="84"/>
      <c r="C47" s="367"/>
      <c r="D47" s="327"/>
      <c r="E47" s="54"/>
      <c r="F47" s="327"/>
      <c r="G47" s="327"/>
      <c r="H47" s="368"/>
      <c r="I47" s="230"/>
      <c r="J47" s="230"/>
      <c r="K47" s="309"/>
      <c r="L47" s="11"/>
    </row>
    <row r="48" spans="1:12">
      <c r="A48" s="362" t="s">
        <v>117</v>
      </c>
      <c r="B48" s="316"/>
      <c r="C48" s="316"/>
      <c r="D48" s="316"/>
      <c r="E48" s="361"/>
      <c r="F48" s="314"/>
      <c r="G48" s="314"/>
      <c r="H48" s="314"/>
      <c r="I48" s="77"/>
    </row>
    <row r="49" spans="1:8" s="315" customFormat="1" ht="10.9" customHeight="1">
      <c r="A49" s="328" t="str">
        <f>Titles!$A$10</f>
        <v>Source: CMHC Starts and Completion Survey, Market Absorption Survey</v>
      </c>
      <c r="B49" s="316"/>
      <c r="C49" s="316"/>
      <c r="D49" s="316"/>
      <c r="E49" s="329"/>
      <c r="F49" s="316"/>
      <c r="G49" s="316"/>
      <c r="H49" s="316"/>
    </row>
    <row r="50" spans="1:8" s="315" customFormat="1" ht="10.9" customHeight="1">
      <c r="A50" s="317"/>
      <c r="B50" s="316"/>
      <c r="C50" s="316"/>
      <c r="D50" s="316"/>
      <c r="E50" s="318"/>
      <c r="F50" s="316"/>
      <c r="G50" s="316"/>
      <c r="H50" s="316"/>
    </row>
    <row r="51" spans="1:8" s="315" customFormat="1" ht="10" customHeight="1"/>
    <row r="52" spans="1:8" s="315" customFormat="1"/>
    <row r="62" spans="1:8">
      <c r="F62" s="12" t="s">
        <v>108</v>
      </c>
    </row>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D17:H17 D34:H34 H24 H23 H22 H25 H26 H27 H28 H29 H30 H31 H32 H33 H46 H35 H36 H37 H38 H39 H40 H41 H42 H43 H44 H45"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7"/>
  <sheetViews>
    <sheetView showGridLines="0" zoomScaleNormal="100" workbookViewId="0">
      <pane xSplit="4" ySplit="6" topLeftCell="E7" activePane="bottomRight" state="frozen"/>
      <selection pane="topRight"/>
      <selection pane="bottomLeft"/>
      <selection pane="bottomRight"/>
    </sheetView>
  </sheetViews>
  <sheetFormatPr defaultColWidth="11.53515625" defaultRowHeight="11.5"/>
  <cols>
    <col min="1" max="1" width="14.765625" style="12" customWidth="1"/>
    <col min="2" max="2" width="4.765625" style="623" customWidth="1"/>
    <col min="3" max="3" width="4.3046875" style="12" customWidth="1"/>
    <col min="4" max="4" width="4.765625" style="12" customWidth="1"/>
    <col min="5" max="5" width="7.765625" style="12" customWidth="1"/>
    <col min="6" max="10" width="7.3046875" style="12" customWidth="1"/>
    <col min="11" max="16384" width="11.53515625" style="12"/>
  </cols>
  <sheetData>
    <row r="1" spans="1:11" s="10" customFormat="1" ht="16" customHeight="1">
      <c r="A1" s="443" t="s">
        <v>125</v>
      </c>
      <c r="B1" s="613"/>
      <c r="C1" s="444"/>
      <c r="D1" s="444"/>
      <c r="E1" s="444"/>
      <c r="F1" s="444"/>
      <c r="G1" s="444"/>
      <c r="H1" s="444"/>
      <c r="I1" s="444"/>
      <c r="J1" s="445"/>
      <c r="K1" s="11"/>
    </row>
    <row r="2" spans="1:11" s="10" customFormat="1" ht="16" customHeight="1">
      <c r="A2" s="446" t="s">
        <v>142</v>
      </c>
      <c r="B2" s="614"/>
      <c r="C2" s="447"/>
      <c r="D2" s="447"/>
      <c r="E2" s="447"/>
      <c r="F2" s="447"/>
      <c r="G2" s="447"/>
      <c r="H2" s="447"/>
      <c r="I2" s="447"/>
      <c r="J2" s="448"/>
      <c r="K2" s="11"/>
    </row>
    <row r="3" spans="1:11" s="10" customFormat="1" ht="16" customHeight="1">
      <c r="A3" s="449"/>
      <c r="B3" s="615"/>
      <c r="C3" s="482"/>
      <c r="D3" s="482"/>
      <c r="E3" s="482"/>
      <c r="F3" s="482"/>
      <c r="G3" s="482"/>
      <c r="H3" s="482"/>
      <c r="I3" s="482"/>
      <c r="J3" s="483"/>
      <c r="K3" s="11"/>
    </row>
    <row r="4" spans="1:11" s="10" customFormat="1" ht="16" customHeight="1" thickBot="1">
      <c r="A4" s="452"/>
      <c r="B4" s="616"/>
      <c r="C4" s="484"/>
      <c r="D4" s="484"/>
      <c r="E4" s="484"/>
      <c r="F4" s="484"/>
      <c r="G4" s="484"/>
      <c r="H4" s="484"/>
      <c r="I4" s="484"/>
      <c r="J4" s="485"/>
      <c r="K4" s="11"/>
    </row>
    <row r="5" spans="1:11" ht="14.15" customHeight="1">
      <c r="A5" s="118"/>
      <c r="B5" s="617"/>
      <c r="C5" s="92"/>
      <c r="D5" s="119"/>
      <c r="E5" s="121"/>
      <c r="F5" s="121"/>
      <c r="G5" s="121"/>
      <c r="H5" s="121"/>
      <c r="I5" s="121"/>
      <c r="J5" s="122"/>
      <c r="K5" s="77"/>
    </row>
    <row r="6" spans="1:11" ht="14.15" customHeight="1">
      <c r="A6" s="83" t="s">
        <v>75</v>
      </c>
      <c r="B6" s="618"/>
      <c r="C6" s="89"/>
      <c r="D6" s="100"/>
      <c r="E6" s="95" t="s">
        <v>6</v>
      </c>
      <c r="F6" s="95" t="s">
        <v>33</v>
      </c>
      <c r="G6" s="95" t="s">
        <v>77</v>
      </c>
      <c r="H6" s="95" t="s">
        <v>12</v>
      </c>
      <c r="I6" s="95" t="s">
        <v>76</v>
      </c>
      <c r="J6" s="101" t="s">
        <v>46</v>
      </c>
      <c r="K6" s="77"/>
    </row>
    <row r="7" spans="1:11" ht="13.5">
      <c r="A7" s="83" t="s">
        <v>203</v>
      </c>
      <c r="B7" s="683"/>
      <c r="C7" s="684"/>
      <c r="D7" s="585"/>
      <c r="E7" s="132">
        <v>10226</v>
      </c>
      <c r="F7" s="132">
        <v>57309</v>
      </c>
      <c r="G7" s="132">
        <v>92284</v>
      </c>
      <c r="H7" s="132">
        <v>40962</v>
      </c>
      <c r="I7" s="132">
        <v>43360</v>
      </c>
      <c r="J7" s="132">
        <v>244141</v>
      </c>
      <c r="K7" s="77"/>
    </row>
    <row r="8" spans="1:11" ht="13.5">
      <c r="A8" s="83" t="s">
        <v>210</v>
      </c>
      <c r="B8" s="683"/>
      <c r="C8" s="684"/>
      <c r="D8" s="94"/>
      <c r="E8" s="377">
        <v>10832</v>
      </c>
      <c r="F8" s="377">
        <v>48395</v>
      </c>
      <c r="G8" s="377">
        <v>91885</v>
      </c>
      <c r="H8" s="377">
        <v>46372</v>
      </c>
      <c r="I8" s="377">
        <v>43106</v>
      </c>
      <c r="J8" s="377">
        <v>240590</v>
      </c>
      <c r="K8" s="77"/>
    </row>
    <row r="9" spans="1:11">
      <c r="A9" s="123"/>
      <c r="B9" s="685"/>
      <c r="C9" s="124"/>
      <c r="D9" s="125"/>
      <c r="E9" s="98"/>
      <c r="F9" s="98"/>
      <c r="G9" s="126"/>
      <c r="H9" s="126"/>
      <c r="I9" s="126"/>
      <c r="J9" s="105"/>
      <c r="K9" s="77"/>
    </row>
    <row r="10" spans="1:11" ht="12" customHeight="1">
      <c r="A10" s="197" t="s">
        <v>78</v>
      </c>
      <c r="B10" s="674">
        <v>2021</v>
      </c>
      <c r="C10" s="294" t="s">
        <v>61</v>
      </c>
      <c r="D10" s="305"/>
      <c r="E10" s="132">
        <v>3433</v>
      </c>
      <c r="F10" s="132">
        <v>7577</v>
      </c>
      <c r="G10" s="132">
        <v>24794</v>
      </c>
      <c r="H10" s="132">
        <v>17371</v>
      </c>
      <c r="I10" s="132">
        <v>7622</v>
      </c>
      <c r="J10" s="206">
        <f t="shared" ref="J10:J15" si="0">SUM(E10:I10)</f>
        <v>60797</v>
      </c>
      <c r="K10" s="77"/>
    </row>
    <row r="11" spans="1:11" ht="12" customHeight="1">
      <c r="A11" s="198"/>
      <c r="B11" s="674">
        <v>2021</v>
      </c>
      <c r="C11" s="294" t="s">
        <v>62</v>
      </c>
      <c r="D11" s="295"/>
      <c r="E11" s="113">
        <v>4003.9999999999995</v>
      </c>
      <c r="F11" s="113">
        <v>6843</v>
      </c>
      <c r="G11" s="113">
        <v>23896</v>
      </c>
      <c r="H11" s="113">
        <v>17014</v>
      </c>
      <c r="I11" s="113">
        <v>7711</v>
      </c>
      <c r="J11" s="206">
        <f t="shared" si="0"/>
        <v>59468</v>
      </c>
      <c r="K11" s="77"/>
    </row>
    <row r="12" spans="1:11" ht="12" customHeight="1">
      <c r="A12" s="199" t="s">
        <v>49</v>
      </c>
      <c r="B12" s="674">
        <v>2021</v>
      </c>
      <c r="C12" s="294" t="s">
        <v>61</v>
      </c>
      <c r="D12" s="295"/>
      <c r="E12" s="132">
        <v>4234</v>
      </c>
      <c r="F12" s="132">
        <v>46421</v>
      </c>
      <c r="G12" s="132">
        <v>68930</v>
      </c>
      <c r="H12" s="132">
        <v>22101</v>
      </c>
      <c r="I12" s="132">
        <v>35362</v>
      </c>
      <c r="J12" s="206">
        <f t="shared" si="0"/>
        <v>177048</v>
      </c>
      <c r="K12" s="77"/>
    </row>
    <row r="13" spans="1:11" ht="12" customHeight="1">
      <c r="A13" s="198"/>
      <c r="B13" s="674">
        <v>2021</v>
      </c>
      <c r="C13" s="294" t="s">
        <v>62</v>
      </c>
      <c r="D13" s="295"/>
      <c r="E13" s="113">
        <v>9645</v>
      </c>
      <c r="F13" s="113">
        <v>45382</v>
      </c>
      <c r="G13" s="113">
        <v>67890</v>
      </c>
      <c r="H13" s="113">
        <v>27235</v>
      </c>
      <c r="I13" s="113">
        <v>31955.000000000004</v>
      </c>
      <c r="J13" s="206">
        <f t="shared" si="0"/>
        <v>182107</v>
      </c>
      <c r="K13" s="77"/>
    </row>
    <row r="14" spans="1:11" ht="12" customHeight="1">
      <c r="A14" s="200" t="s">
        <v>46</v>
      </c>
      <c r="B14" s="674">
        <v>2021</v>
      </c>
      <c r="C14" s="294" t="s">
        <v>61</v>
      </c>
      <c r="D14" s="295"/>
      <c r="E14" s="132">
        <f t="shared" ref="E14:I15" si="1">SUM(E10,E12)</f>
        <v>7667</v>
      </c>
      <c r="F14" s="132">
        <f t="shared" si="1"/>
        <v>53998</v>
      </c>
      <c r="G14" s="132">
        <f t="shared" si="1"/>
        <v>93724</v>
      </c>
      <c r="H14" s="132">
        <f t="shared" si="1"/>
        <v>39472</v>
      </c>
      <c r="I14" s="132">
        <f t="shared" si="1"/>
        <v>42984</v>
      </c>
      <c r="J14" s="206">
        <f t="shared" si="0"/>
        <v>237845</v>
      </c>
      <c r="K14" s="77"/>
    </row>
    <row r="15" spans="1:11" ht="12" customHeight="1">
      <c r="A15" s="128"/>
      <c r="B15" s="675">
        <v>2021</v>
      </c>
      <c r="C15" s="302" t="s">
        <v>62</v>
      </c>
      <c r="D15" s="303"/>
      <c r="E15" s="138">
        <f t="shared" si="1"/>
        <v>13649</v>
      </c>
      <c r="F15" s="138">
        <f t="shared" si="1"/>
        <v>52225</v>
      </c>
      <c r="G15" s="138">
        <f t="shared" si="1"/>
        <v>91786</v>
      </c>
      <c r="H15" s="138">
        <f t="shared" si="1"/>
        <v>44249</v>
      </c>
      <c r="I15" s="138">
        <f t="shared" si="1"/>
        <v>39666</v>
      </c>
      <c r="J15" s="206">
        <f t="shared" si="0"/>
        <v>241575</v>
      </c>
      <c r="K15" s="77"/>
    </row>
    <row r="16" spans="1:11" ht="10" customHeight="1">
      <c r="A16" s="143"/>
      <c r="B16" s="676"/>
      <c r="C16" s="677"/>
      <c r="D16" s="164"/>
      <c r="E16" s="97"/>
      <c r="F16" s="97"/>
      <c r="G16" s="97"/>
      <c r="H16" s="97"/>
      <c r="I16" s="97"/>
      <c r="J16" s="207"/>
      <c r="K16" s="77"/>
    </row>
    <row r="17" spans="1:14" ht="12" customHeight="1">
      <c r="A17" s="197" t="s">
        <v>78</v>
      </c>
      <c r="B17" s="674">
        <v>2022</v>
      </c>
      <c r="C17" s="294" t="s">
        <v>61</v>
      </c>
      <c r="D17" s="305"/>
      <c r="E17" s="132">
        <v>3901</v>
      </c>
      <c r="F17" s="132">
        <v>6197</v>
      </c>
      <c r="G17" s="132">
        <v>22654</v>
      </c>
      <c r="H17" s="132">
        <v>19211.000000000004</v>
      </c>
      <c r="I17" s="132">
        <v>7439</v>
      </c>
      <c r="J17" s="206">
        <f t="shared" ref="J17:J22" si="2">SUM(E17:I17)</f>
        <v>59402</v>
      </c>
      <c r="K17" s="77"/>
    </row>
    <row r="18" spans="1:14" ht="12" customHeight="1">
      <c r="A18" s="198"/>
      <c r="B18" s="674">
        <v>2022</v>
      </c>
      <c r="C18" s="294" t="s">
        <v>62</v>
      </c>
      <c r="D18" s="295"/>
      <c r="E18" s="113">
        <v>3058</v>
      </c>
      <c r="F18" s="113">
        <v>5474</v>
      </c>
      <c r="G18" s="113">
        <v>20815</v>
      </c>
      <c r="H18" s="113">
        <v>14238</v>
      </c>
      <c r="I18" s="132">
        <v>6895</v>
      </c>
      <c r="J18" s="206">
        <f t="shared" si="2"/>
        <v>50480</v>
      </c>
      <c r="K18" s="77"/>
    </row>
    <row r="19" spans="1:14" ht="12" customHeight="1">
      <c r="A19" s="199" t="s">
        <v>49</v>
      </c>
      <c r="B19" s="674">
        <v>2022</v>
      </c>
      <c r="C19" s="294" t="s">
        <v>61</v>
      </c>
      <c r="D19" s="295"/>
      <c r="E19" s="132">
        <v>7520</v>
      </c>
      <c r="F19" s="132">
        <v>38493</v>
      </c>
      <c r="G19" s="132">
        <v>83960</v>
      </c>
      <c r="H19" s="132">
        <v>28234</v>
      </c>
      <c r="I19" s="132">
        <v>39702</v>
      </c>
      <c r="J19" s="206">
        <f t="shared" si="2"/>
        <v>197909</v>
      </c>
      <c r="K19" s="77"/>
      <c r="N19" s="77"/>
    </row>
    <row r="20" spans="1:14" ht="12" customHeight="1">
      <c r="A20" s="198"/>
      <c r="B20" s="674">
        <v>2022</v>
      </c>
      <c r="C20" s="294" t="s">
        <v>62</v>
      </c>
      <c r="D20" s="295"/>
      <c r="E20" s="113">
        <v>5951.0000000000009</v>
      </c>
      <c r="F20" s="113">
        <v>35556</v>
      </c>
      <c r="G20" s="113">
        <v>75951</v>
      </c>
      <c r="H20" s="113">
        <v>31658</v>
      </c>
      <c r="I20" s="113">
        <v>41272.999999999993</v>
      </c>
      <c r="J20" s="206">
        <f t="shared" si="2"/>
        <v>190389</v>
      </c>
      <c r="K20" s="77"/>
    </row>
    <row r="21" spans="1:14" ht="12" customHeight="1">
      <c r="A21" s="200" t="s">
        <v>46</v>
      </c>
      <c r="B21" s="674">
        <v>2022</v>
      </c>
      <c r="C21" s="294" t="s">
        <v>61</v>
      </c>
      <c r="D21" s="295"/>
      <c r="E21" s="132">
        <f t="shared" ref="E21:I22" si="3">SUM(E17,E19)</f>
        <v>11421</v>
      </c>
      <c r="F21" s="132">
        <f t="shared" si="3"/>
        <v>44690</v>
      </c>
      <c r="G21" s="132">
        <f t="shared" si="3"/>
        <v>106614</v>
      </c>
      <c r="H21" s="132">
        <f t="shared" si="3"/>
        <v>47445</v>
      </c>
      <c r="I21" s="132">
        <f t="shared" si="3"/>
        <v>47141</v>
      </c>
      <c r="J21" s="206">
        <f t="shared" si="2"/>
        <v>257311</v>
      </c>
      <c r="K21" s="77"/>
    </row>
    <row r="22" spans="1:14" ht="12" customHeight="1">
      <c r="A22" s="128"/>
      <c r="B22" s="674">
        <v>2022</v>
      </c>
      <c r="C22" s="302" t="s">
        <v>62</v>
      </c>
      <c r="D22" s="295"/>
      <c r="E22" s="138">
        <f t="shared" si="3"/>
        <v>9009</v>
      </c>
      <c r="F22" s="138">
        <f t="shared" si="3"/>
        <v>41030</v>
      </c>
      <c r="G22" s="138">
        <f t="shared" si="3"/>
        <v>96766</v>
      </c>
      <c r="H22" s="138">
        <f t="shared" si="3"/>
        <v>45896</v>
      </c>
      <c r="I22" s="138">
        <f t="shared" si="3"/>
        <v>48167.999999999993</v>
      </c>
      <c r="J22" s="206">
        <f t="shared" si="2"/>
        <v>240869</v>
      </c>
      <c r="K22" s="77"/>
    </row>
    <row r="23" spans="1:14" ht="10" customHeight="1">
      <c r="A23" s="143"/>
      <c r="B23" s="678"/>
      <c r="C23" s="172"/>
      <c r="D23" s="173"/>
      <c r="E23" s="98"/>
      <c r="F23" s="98"/>
      <c r="G23" s="98"/>
      <c r="H23" s="98"/>
      <c r="I23" s="98"/>
      <c r="J23" s="207"/>
      <c r="K23" s="77"/>
    </row>
    <row r="24" spans="1:14" ht="12" customHeight="1">
      <c r="A24" s="197" t="s">
        <v>78</v>
      </c>
      <c r="B24" s="679">
        <v>2021</v>
      </c>
      <c r="C24" s="156" t="s">
        <v>211</v>
      </c>
      <c r="D24" s="560"/>
      <c r="E24" s="132">
        <v>3075</v>
      </c>
      <c r="F24" s="132">
        <v>7589</v>
      </c>
      <c r="G24" s="132">
        <v>24440</v>
      </c>
      <c r="H24" s="132">
        <v>16516</v>
      </c>
      <c r="I24" s="132">
        <v>7301</v>
      </c>
      <c r="J24" s="288">
        <f t="shared" ref="J24:J29" si="4">SUM(E24:I24)</f>
        <v>58921</v>
      </c>
      <c r="K24" s="77"/>
    </row>
    <row r="25" spans="1:14" ht="12" customHeight="1">
      <c r="A25" s="198"/>
      <c r="B25" s="679">
        <v>2021</v>
      </c>
      <c r="C25" s="156" t="s">
        <v>212</v>
      </c>
      <c r="D25" s="174"/>
      <c r="E25" s="132">
        <v>3260.0000000000005</v>
      </c>
      <c r="F25" s="132">
        <v>4719</v>
      </c>
      <c r="G25" s="132">
        <v>23581</v>
      </c>
      <c r="H25" s="132">
        <v>17859</v>
      </c>
      <c r="I25" s="132">
        <v>8842</v>
      </c>
      <c r="J25" s="204">
        <f t="shared" si="4"/>
        <v>58261</v>
      </c>
      <c r="K25" s="77"/>
    </row>
    <row r="26" spans="1:14" ht="12" customHeight="1">
      <c r="A26" s="201"/>
      <c r="B26" s="679">
        <v>2022</v>
      </c>
      <c r="C26" s="156" t="s">
        <v>213</v>
      </c>
      <c r="D26" s="174"/>
      <c r="E26" s="132">
        <v>3085</v>
      </c>
      <c r="F26" s="132">
        <v>9767</v>
      </c>
      <c r="G26" s="132">
        <v>24133</v>
      </c>
      <c r="H26" s="132">
        <v>12744</v>
      </c>
      <c r="I26" s="132">
        <v>7829</v>
      </c>
      <c r="J26" s="204">
        <f t="shared" si="4"/>
        <v>57558</v>
      </c>
      <c r="K26" s="77"/>
    </row>
    <row r="27" spans="1:14" ht="12" customHeight="1">
      <c r="A27" s="199" t="s">
        <v>49</v>
      </c>
      <c r="B27" s="679">
        <v>2021</v>
      </c>
      <c r="C27" s="156" t="s">
        <v>211</v>
      </c>
      <c r="D27" s="174"/>
      <c r="E27" s="113">
        <v>9972.0000000000018</v>
      </c>
      <c r="F27" s="113">
        <v>49445</v>
      </c>
      <c r="G27" s="113">
        <v>101621</v>
      </c>
      <c r="H27" s="113">
        <v>33872</v>
      </c>
      <c r="I27" s="113">
        <v>28607</v>
      </c>
      <c r="J27" s="204">
        <f t="shared" si="4"/>
        <v>223517</v>
      </c>
      <c r="K27" s="77"/>
    </row>
    <row r="28" spans="1:14" ht="12" customHeight="1">
      <c r="A28" s="198"/>
      <c r="B28" s="679">
        <v>2021</v>
      </c>
      <c r="C28" s="156" t="s">
        <v>212</v>
      </c>
      <c r="D28" s="174"/>
      <c r="E28" s="113">
        <v>11183</v>
      </c>
      <c r="F28" s="113">
        <v>42327</v>
      </c>
      <c r="G28" s="113">
        <v>44957</v>
      </c>
      <c r="H28" s="113">
        <v>22921.999999999996</v>
      </c>
      <c r="I28" s="113">
        <v>42330</v>
      </c>
      <c r="J28" s="204">
        <f t="shared" si="4"/>
        <v>163719</v>
      </c>
      <c r="K28" s="77"/>
    </row>
    <row r="29" spans="1:14" ht="12" customHeight="1">
      <c r="A29" s="201"/>
      <c r="B29" s="679">
        <v>2022</v>
      </c>
      <c r="C29" s="156" t="s">
        <v>213</v>
      </c>
      <c r="D29" s="174"/>
      <c r="E29" s="113">
        <v>6276.0000000000009</v>
      </c>
      <c r="F29" s="113">
        <v>55492</v>
      </c>
      <c r="G29" s="113">
        <v>36178</v>
      </c>
      <c r="H29" s="113">
        <v>21400</v>
      </c>
      <c r="I29" s="113">
        <v>27657.999999999996</v>
      </c>
      <c r="J29" s="204">
        <f t="shared" si="4"/>
        <v>147004</v>
      </c>
      <c r="K29" s="77"/>
    </row>
    <row r="30" spans="1:14" ht="12" customHeight="1">
      <c r="A30" s="200" t="s">
        <v>46</v>
      </c>
      <c r="B30" s="679">
        <v>2021</v>
      </c>
      <c r="C30" s="156" t="s">
        <v>211</v>
      </c>
      <c r="D30" s="174"/>
      <c r="E30" s="137">
        <f>SUM(E24,E27)</f>
        <v>13047.000000000002</v>
      </c>
      <c r="F30" s="137">
        <f t="shared" ref="E30:J32" si="5">SUM(F24,F27)</f>
        <v>57034</v>
      </c>
      <c r="G30" s="137">
        <f t="shared" si="5"/>
        <v>126061</v>
      </c>
      <c r="H30" s="137">
        <f t="shared" si="5"/>
        <v>50388</v>
      </c>
      <c r="I30" s="137">
        <f t="shared" si="5"/>
        <v>35908</v>
      </c>
      <c r="J30" s="204">
        <f t="shared" si="5"/>
        <v>282438</v>
      </c>
      <c r="K30" s="77"/>
    </row>
    <row r="31" spans="1:14" ht="12" customHeight="1">
      <c r="A31" s="200"/>
      <c r="B31" s="679">
        <v>2021</v>
      </c>
      <c r="C31" s="156" t="s">
        <v>212</v>
      </c>
      <c r="D31" s="174"/>
      <c r="E31" s="137">
        <f t="shared" si="5"/>
        <v>14443</v>
      </c>
      <c r="F31" s="137">
        <f t="shared" si="5"/>
        <v>47046</v>
      </c>
      <c r="G31" s="137">
        <f t="shared" si="5"/>
        <v>68538</v>
      </c>
      <c r="H31" s="137">
        <f t="shared" si="5"/>
        <v>40781</v>
      </c>
      <c r="I31" s="137">
        <f t="shared" si="5"/>
        <v>51172</v>
      </c>
      <c r="J31" s="204">
        <f t="shared" si="5"/>
        <v>221980</v>
      </c>
      <c r="K31" s="77"/>
    </row>
    <row r="32" spans="1:14" ht="12" customHeight="1">
      <c r="A32" s="140"/>
      <c r="B32" s="679">
        <v>2022</v>
      </c>
      <c r="C32" s="156" t="s">
        <v>213</v>
      </c>
      <c r="D32" s="174"/>
      <c r="E32" s="142">
        <f t="shared" si="5"/>
        <v>9361</v>
      </c>
      <c r="F32" s="142">
        <f t="shared" si="5"/>
        <v>65259</v>
      </c>
      <c r="G32" s="142">
        <f t="shared" si="5"/>
        <v>60311</v>
      </c>
      <c r="H32" s="142">
        <f t="shared" si="5"/>
        <v>34144</v>
      </c>
      <c r="I32" s="142">
        <f t="shared" si="5"/>
        <v>35487</v>
      </c>
      <c r="J32" s="208">
        <f t="shared" si="5"/>
        <v>204562</v>
      </c>
      <c r="K32" s="77"/>
    </row>
    <row r="33" spans="1:12" ht="10" customHeight="1">
      <c r="A33" s="127"/>
      <c r="B33" s="680"/>
      <c r="C33" s="124"/>
      <c r="D33" s="175"/>
      <c r="E33" s="126"/>
      <c r="F33" s="126"/>
      <c r="G33" s="126"/>
      <c r="H33" s="126"/>
      <c r="I33" s="126"/>
      <c r="J33" s="105"/>
      <c r="K33" s="77"/>
    </row>
    <row r="34" spans="1:12" ht="12" customHeight="1">
      <c r="A34" s="197" t="s">
        <v>78</v>
      </c>
      <c r="B34" s="679">
        <v>2022</v>
      </c>
      <c r="C34" s="156" t="s">
        <v>211</v>
      </c>
      <c r="D34" s="560"/>
      <c r="E34" s="132">
        <v>2856</v>
      </c>
      <c r="F34" s="132">
        <v>5872</v>
      </c>
      <c r="G34" s="132">
        <v>21221</v>
      </c>
      <c r="H34" s="132">
        <v>13758</v>
      </c>
      <c r="I34" s="132">
        <v>6951</v>
      </c>
      <c r="J34" s="129">
        <f t="shared" ref="J34:J39" si="6">SUM(E34:I34)</f>
        <v>50658</v>
      </c>
      <c r="K34" s="77"/>
    </row>
    <row r="35" spans="1:12" ht="12" customHeight="1">
      <c r="A35" s="198"/>
      <c r="B35" s="679">
        <v>2022</v>
      </c>
      <c r="C35" s="156" t="s">
        <v>212</v>
      </c>
      <c r="D35" s="174"/>
      <c r="E35" s="113">
        <v>2862</v>
      </c>
      <c r="F35" s="132">
        <v>3517</v>
      </c>
      <c r="G35" s="132">
        <v>18161</v>
      </c>
      <c r="H35" s="132">
        <v>12679</v>
      </c>
      <c r="I35" s="132">
        <v>6660</v>
      </c>
      <c r="J35" s="114">
        <f>SUM(E35:I35)</f>
        <v>43879</v>
      </c>
      <c r="K35" s="77"/>
    </row>
    <row r="36" spans="1:12" ht="12" customHeight="1">
      <c r="A36" s="201"/>
      <c r="B36" s="679">
        <v>2023</v>
      </c>
      <c r="C36" s="156" t="s">
        <v>213</v>
      </c>
      <c r="D36" s="174"/>
      <c r="E36" s="113">
        <v>2750</v>
      </c>
      <c r="F36" s="132">
        <v>5902</v>
      </c>
      <c r="G36" s="132">
        <v>18370</v>
      </c>
      <c r="H36" s="132">
        <v>12295.000000000002</v>
      </c>
      <c r="I36" s="132">
        <v>5907</v>
      </c>
      <c r="J36" s="114">
        <f>SUM(E36:I36)</f>
        <v>45224</v>
      </c>
      <c r="K36" s="77"/>
    </row>
    <row r="37" spans="1:12" ht="12" customHeight="1">
      <c r="A37" s="199" t="s">
        <v>49</v>
      </c>
      <c r="B37" s="679">
        <v>2022</v>
      </c>
      <c r="C37" s="156" t="s">
        <v>211</v>
      </c>
      <c r="D37" s="174"/>
      <c r="E37" s="113">
        <v>10140</v>
      </c>
      <c r="F37" s="113">
        <v>35561</v>
      </c>
      <c r="G37" s="113">
        <v>76018</v>
      </c>
      <c r="H37" s="113">
        <v>29912</v>
      </c>
      <c r="I37" s="113">
        <v>37880</v>
      </c>
      <c r="J37" s="114">
        <f t="shared" si="6"/>
        <v>189511</v>
      </c>
      <c r="K37" s="77"/>
    </row>
    <row r="38" spans="1:12" ht="12" customHeight="1">
      <c r="A38" s="198"/>
      <c r="B38" s="679">
        <v>2022</v>
      </c>
      <c r="C38" s="156" t="s">
        <v>212</v>
      </c>
      <c r="D38" s="174"/>
      <c r="E38" s="113">
        <v>5938.0000000000009</v>
      </c>
      <c r="F38" s="113">
        <v>23762</v>
      </c>
      <c r="G38" s="113">
        <v>85247</v>
      </c>
      <c r="H38" s="113">
        <v>21279</v>
      </c>
      <c r="I38" s="113">
        <v>47394.999999999993</v>
      </c>
      <c r="J38" s="114">
        <f t="shared" si="6"/>
        <v>183621</v>
      </c>
      <c r="K38" s="77"/>
    </row>
    <row r="39" spans="1:12" ht="12" customHeight="1">
      <c r="A39" s="201"/>
      <c r="B39" s="679">
        <v>2023</v>
      </c>
      <c r="C39" s="156" t="s">
        <v>213</v>
      </c>
      <c r="D39" s="174"/>
      <c r="E39" s="113">
        <v>2577</v>
      </c>
      <c r="F39" s="113">
        <v>28708</v>
      </c>
      <c r="G39" s="113">
        <v>53175</v>
      </c>
      <c r="H39" s="113">
        <v>21159.000000000004</v>
      </c>
      <c r="I39" s="113">
        <v>40648</v>
      </c>
      <c r="J39" s="114">
        <f t="shared" si="6"/>
        <v>146267</v>
      </c>
      <c r="K39" s="77"/>
    </row>
    <row r="40" spans="1:12" ht="12" customHeight="1">
      <c r="A40" s="200" t="s">
        <v>46</v>
      </c>
      <c r="B40" s="679">
        <v>2022</v>
      </c>
      <c r="C40" s="131" t="s">
        <v>211</v>
      </c>
      <c r="D40" s="174"/>
      <c r="E40" s="137">
        <f t="shared" ref="E40:J42" si="7">SUM(E34,E37)</f>
        <v>12996</v>
      </c>
      <c r="F40" s="137">
        <f t="shared" si="7"/>
        <v>41433</v>
      </c>
      <c r="G40" s="137">
        <f t="shared" si="7"/>
        <v>97239</v>
      </c>
      <c r="H40" s="137">
        <f t="shared" si="7"/>
        <v>43670</v>
      </c>
      <c r="I40" s="137">
        <f t="shared" si="7"/>
        <v>44831</v>
      </c>
      <c r="J40" s="204">
        <f t="shared" si="7"/>
        <v>240169</v>
      </c>
      <c r="K40" s="77"/>
    </row>
    <row r="41" spans="1:12" ht="12" customHeight="1">
      <c r="A41" s="200"/>
      <c r="B41" s="679">
        <v>2022</v>
      </c>
      <c r="C41" s="156" t="s">
        <v>212</v>
      </c>
      <c r="D41" s="174"/>
      <c r="E41" s="137">
        <f t="shared" si="7"/>
        <v>8800</v>
      </c>
      <c r="F41" s="137">
        <f t="shared" si="7"/>
        <v>27279</v>
      </c>
      <c r="G41" s="137">
        <f t="shared" si="7"/>
        <v>103408</v>
      </c>
      <c r="H41" s="137">
        <f t="shared" si="7"/>
        <v>33958</v>
      </c>
      <c r="I41" s="137">
        <f t="shared" si="7"/>
        <v>54054.999999999993</v>
      </c>
      <c r="J41" s="204">
        <f t="shared" si="7"/>
        <v>227500</v>
      </c>
      <c r="K41" s="77"/>
    </row>
    <row r="42" spans="1:12" ht="12" customHeight="1" thickBot="1">
      <c r="A42" s="87"/>
      <c r="B42" s="681">
        <v>2023</v>
      </c>
      <c r="C42" s="561" t="s">
        <v>213</v>
      </c>
      <c r="D42" s="403"/>
      <c r="E42" s="203">
        <f t="shared" si="7"/>
        <v>5327</v>
      </c>
      <c r="F42" s="203">
        <f>SUM(F36,F39)</f>
        <v>34610</v>
      </c>
      <c r="G42" s="203">
        <f t="shared" si="7"/>
        <v>71545</v>
      </c>
      <c r="H42" s="203">
        <f t="shared" si="7"/>
        <v>33454.000000000007</v>
      </c>
      <c r="I42" s="203">
        <f t="shared" si="7"/>
        <v>46555</v>
      </c>
      <c r="J42" s="205">
        <f t="shared" si="7"/>
        <v>191491</v>
      </c>
      <c r="K42" s="77"/>
    </row>
    <row r="43" spans="1:12" s="10" customFormat="1" ht="12" customHeight="1">
      <c r="A43" s="53" t="str">
        <f>Titles!$A$12</f>
        <v>1 Data for 2021 and 2022 based on 2016 Census Definitions and data for 2023 based on 2021 Census Definitions.</v>
      </c>
      <c r="B43" s="619"/>
      <c r="C43" s="367"/>
      <c r="D43" s="327"/>
      <c r="E43" s="54"/>
      <c r="F43" s="327"/>
      <c r="G43" s="327"/>
      <c r="H43" s="368"/>
      <c r="I43" s="77"/>
      <c r="J43" s="12"/>
      <c r="K43" s="309"/>
      <c r="L43" s="11"/>
    </row>
    <row r="44" spans="1:12">
      <c r="A44" s="362" t="s">
        <v>117</v>
      </c>
      <c r="B44" s="620"/>
      <c r="C44" s="316"/>
      <c r="D44" s="316"/>
      <c r="E44" s="361"/>
      <c r="F44" s="314"/>
      <c r="G44" s="314"/>
      <c r="H44" s="314"/>
      <c r="I44" s="315"/>
      <c r="J44" s="315"/>
    </row>
    <row r="45" spans="1:12" s="315" customFormat="1" ht="10.9" customHeight="1">
      <c r="A45" s="328" t="str">
        <f>Titles!$A$10</f>
        <v>Source: CMHC Starts and Completion Survey, Market Absorption Survey</v>
      </c>
      <c r="B45" s="620"/>
      <c r="C45" s="316"/>
      <c r="D45" s="316"/>
      <c r="E45" s="329"/>
      <c r="F45" s="316"/>
      <c r="G45" s="316"/>
      <c r="H45" s="316"/>
    </row>
    <row r="46" spans="1:12" s="315" customFormat="1" ht="10.9" customHeight="1">
      <c r="B46" s="621"/>
    </row>
    <row r="47" spans="1:12" s="360" customFormat="1" ht="12" customHeight="1">
      <c r="A47" s="328"/>
      <c r="B47" s="622"/>
      <c r="C47" s="13"/>
      <c r="D47" s="13"/>
      <c r="E47" s="13"/>
      <c r="F47" s="329"/>
      <c r="G47" s="330"/>
      <c r="H47" s="13"/>
      <c r="I47" s="13"/>
      <c r="J47" s="13"/>
    </row>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J9:J23 E9 F9 G9 H9 I9 J37:J42 J25:J34 E31:E33 E21:E23 E14:E16 E40:E42 E30 F30:F33 F21:F23 F14:F16 F40:F41 F42 G30:G33 G21:G23 G14:G16 G40:G42 H30:H33 H21:H23 H14:H16 H40:H42 I40:I42 I30:I33 I21:I23 I14:I16" unlocked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61"/>
  <sheetViews>
    <sheetView showGridLines="0" zoomScaleNormal="100" workbookViewId="0">
      <pane xSplit="3" ySplit="6" topLeftCell="D7" activePane="bottomRight" state="frozen"/>
      <selection pane="topRight"/>
      <selection pane="bottomLeft"/>
      <selection pane="bottomRight"/>
    </sheetView>
  </sheetViews>
  <sheetFormatPr defaultColWidth="11.53515625" defaultRowHeight="15.5"/>
  <cols>
    <col min="1" max="1" width="6.23046875" customWidth="1"/>
    <col min="2" max="3" width="8.3046875" customWidth="1"/>
    <col min="4" max="9" width="8.4609375" customWidth="1"/>
  </cols>
  <sheetData>
    <row r="1" spans="1:10" ht="16" customHeight="1">
      <c r="A1" s="443" t="s">
        <v>126</v>
      </c>
      <c r="B1" s="444"/>
      <c r="C1" s="444"/>
      <c r="D1" s="444"/>
      <c r="E1" s="444"/>
      <c r="F1" s="444"/>
      <c r="G1" s="444"/>
      <c r="H1" s="444"/>
      <c r="I1" s="445"/>
    </row>
    <row r="2" spans="1:10" ht="16" customHeight="1">
      <c r="A2" s="446" t="s">
        <v>143</v>
      </c>
      <c r="B2" s="447"/>
      <c r="C2" s="447"/>
      <c r="D2" s="447"/>
      <c r="E2" s="447"/>
      <c r="F2" s="447"/>
      <c r="G2" s="447"/>
      <c r="H2" s="447"/>
      <c r="I2" s="448"/>
    </row>
    <row r="3" spans="1:10" ht="16" customHeight="1">
      <c r="A3" s="449"/>
      <c r="B3" s="450"/>
      <c r="C3" s="450"/>
      <c r="D3" s="450"/>
      <c r="E3" s="450"/>
      <c r="F3" s="450"/>
      <c r="G3" s="450"/>
      <c r="H3" s="450"/>
      <c r="I3" s="451"/>
    </row>
    <row r="4" spans="1:10" ht="16" customHeight="1" thickBot="1">
      <c r="A4" s="452"/>
      <c r="B4" s="453"/>
      <c r="C4" s="453"/>
      <c r="D4" s="453"/>
      <c r="E4" s="453"/>
      <c r="F4" s="453"/>
      <c r="G4" s="453"/>
      <c r="H4" s="453"/>
      <c r="I4" s="454"/>
    </row>
    <row r="5" spans="1:10" ht="12" customHeight="1">
      <c r="A5" s="81"/>
      <c r="B5" s="89"/>
      <c r="C5" s="100"/>
      <c r="D5" s="121"/>
      <c r="E5" s="121"/>
      <c r="F5" s="121"/>
      <c r="G5" s="121"/>
      <c r="H5" s="121"/>
      <c r="I5" s="122"/>
    </row>
    <row r="6" spans="1:10" ht="12" customHeight="1">
      <c r="A6" s="146" t="s">
        <v>75</v>
      </c>
      <c r="B6" s="141"/>
      <c r="C6" s="147"/>
      <c r="D6" s="148" t="s">
        <v>6</v>
      </c>
      <c r="E6" s="148" t="s">
        <v>33</v>
      </c>
      <c r="F6" s="148" t="s">
        <v>77</v>
      </c>
      <c r="G6" s="148" t="s">
        <v>12</v>
      </c>
      <c r="H6" s="148" t="s">
        <v>76</v>
      </c>
      <c r="I6" s="149" t="s">
        <v>46</v>
      </c>
    </row>
    <row r="7" spans="1:10" ht="12" customHeight="1">
      <c r="A7" s="83" t="s">
        <v>204</v>
      </c>
      <c r="B7" s="135"/>
      <c r="C7" s="131"/>
      <c r="D7" s="132">
        <v>10226</v>
      </c>
      <c r="E7" s="132">
        <v>57309</v>
      </c>
      <c r="F7" s="132">
        <v>92284</v>
      </c>
      <c r="G7" s="132">
        <v>40962</v>
      </c>
      <c r="H7" s="132">
        <v>43360</v>
      </c>
      <c r="I7" s="738">
        <v>244141</v>
      </c>
      <c r="J7" s="150"/>
    </row>
    <row r="8" spans="1:10" ht="12" customHeight="1">
      <c r="A8" s="83" t="s">
        <v>214</v>
      </c>
      <c r="B8" s="686"/>
      <c r="C8" s="82"/>
      <c r="D8" s="377">
        <v>10832</v>
      </c>
      <c r="E8" s="377">
        <v>48395</v>
      </c>
      <c r="F8" s="377">
        <v>91885</v>
      </c>
      <c r="G8" s="377">
        <v>46372</v>
      </c>
      <c r="H8" s="377">
        <v>43106</v>
      </c>
      <c r="I8" s="376">
        <v>240590</v>
      </c>
      <c r="J8" s="150"/>
    </row>
    <row r="9" spans="1:10" ht="12" customHeight="1">
      <c r="A9" s="107">
        <v>2021</v>
      </c>
      <c r="B9" s="152" t="s">
        <v>59</v>
      </c>
      <c r="C9" s="161"/>
      <c r="D9" s="109">
        <v>10201</v>
      </c>
      <c r="E9" s="109">
        <v>69271</v>
      </c>
      <c r="F9" s="109">
        <v>94182</v>
      </c>
      <c r="G9" s="109">
        <v>37913</v>
      </c>
      <c r="H9" s="109">
        <v>47157</v>
      </c>
      <c r="I9" s="210">
        <v>258724</v>
      </c>
      <c r="J9" s="150"/>
    </row>
    <row r="10" spans="1:10" ht="12" customHeight="1">
      <c r="A10" s="281"/>
      <c r="B10" s="136" t="s">
        <v>60</v>
      </c>
      <c r="C10" s="162"/>
      <c r="D10" s="113">
        <v>10031</v>
      </c>
      <c r="E10" s="113">
        <v>58348</v>
      </c>
      <c r="F10" s="113">
        <v>90627.000000000015</v>
      </c>
      <c r="G10" s="113">
        <v>42165</v>
      </c>
      <c r="H10" s="113">
        <v>45064</v>
      </c>
      <c r="I10" s="211">
        <v>246235</v>
      </c>
      <c r="J10" s="150"/>
    </row>
    <row r="11" spans="1:10" ht="12" customHeight="1">
      <c r="A11" s="281"/>
      <c r="B11" s="136" t="s">
        <v>61</v>
      </c>
      <c r="C11" s="162"/>
      <c r="D11" s="113">
        <v>7667</v>
      </c>
      <c r="E11" s="113">
        <v>53998</v>
      </c>
      <c r="F11" s="113">
        <v>93724</v>
      </c>
      <c r="G11" s="113">
        <v>39471.999999999993</v>
      </c>
      <c r="H11" s="113">
        <v>42984</v>
      </c>
      <c r="I11" s="211">
        <v>237845</v>
      </c>
      <c r="J11" s="150"/>
    </row>
    <row r="12" spans="1:10" ht="12" customHeight="1">
      <c r="A12" s="282"/>
      <c r="B12" s="153" t="s">
        <v>62</v>
      </c>
      <c r="C12" s="180"/>
      <c r="D12" s="113">
        <v>13649</v>
      </c>
      <c r="E12" s="113">
        <v>52224.999999999993</v>
      </c>
      <c r="F12" s="113">
        <v>91786</v>
      </c>
      <c r="G12" s="113">
        <v>44249</v>
      </c>
      <c r="H12" s="113">
        <v>39666</v>
      </c>
      <c r="I12" s="211">
        <v>241575</v>
      </c>
      <c r="J12" s="150"/>
    </row>
    <row r="13" spans="1:10" ht="12" customHeight="1">
      <c r="A13" s="107">
        <v>2022</v>
      </c>
      <c r="B13" s="152" t="s">
        <v>59</v>
      </c>
      <c r="C13" s="161"/>
      <c r="D13" s="109">
        <v>10492</v>
      </c>
      <c r="E13" s="109">
        <v>52654</v>
      </c>
      <c r="F13" s="109">
        <v>78281</v>
      </c>
      <c r="G13" s="109">
        <v>39015</v>
      </c>
      <c r="H13" s="109">
        <v>35462</v>
      </c>
      <c r="I13" s="210">
        <v>215904</v>
      </c>
      <c r="J13" s="150"/>
    </row>
    <row r="14" spans="1:10" ht="12" customHeight="1">
      <c r="A14" s="281"/>
      <c r="B14" s="136" t="s">
        <v>60</v>
      </c>
      <c r="C14" s="162"/>
      <c r="D14" s="113">
        <v>13449</v>
      </c>
      <c r="E14" s="113">
        <v>55980.000000000007</v>
      </c>
      <c r="F14" s="113">
        <v>86045</v>
      </c>
      <c r="G14" s="113">
        <v>52453.999999999993</v>
      </c>
      <c r="H14" s="113">
        <v>42930</v>
      </c>
      <c r="I14" s="211">
        <v>250858</v>
      </c>
      <c r="J14" s="150"/>
    </row>
    <row r="15" spans="1:10" ht="12" customHeight="1">
      <c r="A15" s="281"/>
      <c r="B15" s="136" t="s">
        <v>61</v>
      </c>
      <c r="C15" s="162"/>
      <c r="D15" s="113">
        <v>11421</v>
      </c>
      <c r="E15" s="113">
        <v>44690.000000000007</v>
      </c>
      <c r="F15" s="113">
        <v>106613.99999999999</v>
      </c>
      <c r="G15" s="113">
        <v>47445.000000000007</v>
      </c>
      <c r="H15" s="113">
        <v>47141</v>
      </c>
      <c r="I15" s="211">
        <v>257311.00000000003</v>
      </c>
      <c r="J15" s="150"/>
    </row>
    <row r="16" spans="1:10" ht="12" customHeight="1">
      <c r="A16" s="282"/>
      <c r="B16" s="153" t="s">
        <v>62</v>
      </c>
      <c r="C16" s="180"/>
      <c r="D16" s="113">
        <v>9009</v>
      </c>
      <c r="E16" s="113">
        <v>41030</v>
      </c>
      <c r="F16" s="113">
        <v>96765.999999999985</v>
      </c>
      <c r="G16" s="113">
        <v>45896</v>
      </c>
      <c r="H16" s="113">
        <v>48168</v>
      </c>
      <c r="I16" s="211">
        <v>240869.00000000003</v>
      </c>
      <c r="J16" s="150"/>
    </row>
    <row r="17" spans="1:10" ht="12" customHeight="1">
      <c r="A17" s="107">
        <v>2023</v>
      </c>
      <c r="B17" s="152" t="s">
        <v>59</v>
      </c>
      <c r="C17" s="161"/>
      <c r="D17" s="109"/>
      <c r="E17" s="109"/>
      <c r="F17" s="109"/>
      <c r="G17" s="109"/>
      <c r="H17" s="109"/>
      <c r="I17" s="210"/>
      <c r="J17" s="150"/>
    </row>
    <row r="18" spans="1:10" ht="12" customHeight="1">
      <c r="A18" s="281"/>
      <c r="B18" s="136" t="s">
        <v>60</v>
      </c>
      <c r="C18" s="162"/>
      <c r="D18" s="113"/>
      <c r="E18" s="113"/>
      <c r="F18" s="113"/>
      <c r="G18" s="113"/>
      <c r="H18" s="113"/>
      <c r="I18" s="211"/>
      <c r="J18" s="150"/>
    </row>
    <row r="19" spans="1:10" ht="12" customHeight="1">
      <c r="A19" s="281"/>
      <c r="B19" s="136" t="s">
        <v>61</v>
      </c>
      <c r="C19" s="162"/>
      <c r="D19" s="113"/>
      <c r="E19" s="113"/>
      <c r="F19" s="113"/>
      <c r="G19" s="113"/>
      <c r="H19" s="113"/>
      <c r="I19" s="211"/>
      <c r="J19" s="150"/>
    </row>
    <row r="20" spans="1:10" ht="12" customHeight="1">
      <c r="A20" s="283"/>
      <c r="B20" s="154" t="s">
        <v>62</v>
      </c>
      <c r="C20" s="164"/>
      <c r="D20" s="113"/>
      <c r="E20" s="113"/>
      <c r="F20" s="113"/>
      <c r="G20" s="113"/>
      <c r="H20" s="113"/>
      <c r="I20" s="211"/>
      <c r="J20" s="150"/>
    </row>
    <row r="21" spans="1:10" ht="12" customHeight="1">
      <c r="A21" s="107">
        <v>2021</v>
      </c>
      <c r="B21" s="108" t="s">
        <v>63</v>
      </c>
      <c r="C21" s="165"/>
      <c r="D21" s="182">
        <v>10748</v>
      </c>
      <c r="E21" s="182">
        <v>83424</v>
      </c>
      <c r="F21" s="182">
        <v>90324.999999999985</v>
      </c>
      <c r="G21" s="182">
        <v>41635.000000000007</v>
      </c>
      <c r="H21" s="182">
        <v>34824</v>
      </c>
      <c r="I21" s="209">
        <f>IF(SUM(D21:H21)=0,"",SUM(D21:H21))</f>
        <v>260956</v>
      </c>
      <c r="J21" s="150"/>
    </row>
    <row r="22" spans="1:10" ht="12" customHeight="1">
      <c r="A22" s="281"/>
      <c r="B22" s="112" t="s">
        <v>64</v>
      </c>
      <c r="C22" s="166"/>
      <c r="D22" s="137">
        <v>7806.9999999999991</v>
      </c>
      <c r="E22" s="137">
        <v>76064</v>
      </c>
      <c r="F22" s="137">
        <v>78225</v>
      </c>
      <c r="G22" s="137">
        <v>35126.999999999993</v>
      </c>
      <c r="H22" s="137">
        <v>40994</v>
      </c>
      <c r="I22" s="204">
        <f t="shared" ref="I22:I56" si="0">IF(SUM(D22:H22)=0,"",SUM(D22:H22))</f>
        <v>238217</v>
      </c>
      <c r="J22" s="150"/>
    </row>
    <row r="23" spans="1:10" ht="12" customHeight="1">
      <c r="A23" s="284"/>
      <c r="B23" s="156" t="s">
        <v>65</v>
      </c>
      <c r="C23" s="166"/>
      <c r="D23" s="113">
        <v>6482</v>
      </c>
      <c r="E23" s="113">
        <v>65361.999999999993</v>
      </c>
      <c r="F23" s="113">
        <v>115279</v>
      </c>
      <c r="G23" s="113">
        <v>36967</v>
      </c>
      <c r="H23" s="113">
        <v>66548</v>
      </c>
      <c r="I23" s="211">
        <f t="shared" si="0"/>
        <v>290638</v>
      </c>
      <c r="J23" s="150"/>
    </row>
    <row r="24" spans="1:10" ht="12" customHeight="1">
      <c r="A24" s="285"/>
      <c r="B24" s="112" t="s">
        <v>66</v>
      </c>
      <c r="C24" s="166"/>
      <c r="D24" s="113">
        <v>8167</v>
      </c>
      <c r="E24" s="113">
        <v>58053.000000000007</v>
      </c>
      <c r="F24" s="113">
        <v>98974</v>
      </c>
      <c r="G24" s="113">
        <v>40518</v>
      </c>
      <c r="H24" s="113">
        <v>34918</v>
      </c>
      <c r="I24" s="211">
        <f t="shared" si="0"/>
        <v>240630</v>
      </c>
      <c r="J24" s="150"/>
    </row>
    <row r="25" spans="1:10" ht="12" customHeight="1">
      <c r="A25" s="281"/>
      <c r="B25" s="112" t="s">
        <v>67</v>
      </c>
      <c r="C25" s="166"/>
      <c r="D25" s="113">
        <v>16401</v>
      </c>
      <c r="E25" s="113">
        <v>53880</v>
      </c>
      <c r="F25" s="113">
        <v>92745</v>
      </c>
      <c r="G25" s="113">
        <v>45423.999999999993</v>
      </c>
      <c r="H25" s="113">
        <v>42384</v>
      </c>
      <c r="I25" s="211">
        <f t="shared" si="0"/>
        <v>250834</v>
      </c>
      <c r="J25" s="150"/>
    </row>
    <row r="26" spans="1:10" ht="12" customHeight="1">
      <c r="A26" s="284"/>
      <c r="B26" s="156" t="s">
        <v>68</v>
      </c>
      <c r="C26" s="166"/>
      <c r="D26" s="113">
        <v>7635.9999999999991</v>
      </c>
      <c r="E26" s="113">
        <v>57887</v>
      </c>
      <c r="F26" s="113">
        <v>82646</v>
      </c>
      <c r="G26" s="113">
        <v>40861</v>
      </c>
      <c r="H26" s="113">
        <v>62155</v>
      </c>
      <c r="I26" s="211">
        <f t="shared" si="0"/>
        <v>251185</v>
      </c>
      <c r="J26" s="150"/>
    </row>
    <row r="27" spans="1:10" ht="12" customHeight="1">
      <c r="A27" s="284"/>
      <c r="B27" s="112" t="s">
        <v>69</v>
      </c>
      <c r="C27" s="166"/>
      <c r="D27" s="113">
        <v>11099</v>
      </c>
      <c r="E27" s="113">
        <v>57725.000000000007</v>
      </c>
      <c r="F27" s="113">
        <v>90862</v>
      </c>
      <c r="G27" s="113">
        <v>38690.000000000007</v>
      </c>
      <c r="H27" s="113">
        <v>46582</v>
      </c>
      <c r="I27" s="211">
        <f t="shared" si="0"/>
        <v>244958</v>
      </c>
      <c r="J27" s="150"/>
    </row>
    <row r="28" spans="1:10" ht="12" customHeight="1">
      <c r="A28" s="281"/>
      <c r="B28" s="112" t="s">
        <v>70</v>
      </c>
      <c r="C28" s="166"/>
      <c r="D28" s="137">
        <v>6266</v>
      </c>
      <c r="E28" s="137">
        <v>47382.000000000007</v>
      </c>
      <c r="F28" s="137">
        <v>97673</v>
      </c>
      <c r="G28" s="137">
        <v>38221</v>
      </c>
      <c r="H28" s="137">
        <v>42482</v>
      </c>
      <c r="I28" s="204">
        <f t="shared" si="0"/>
        <v>232024</v>
      </c>
      <c r="J28" s="150"/>
    </row>
    <row r="29" spans="1:10" ht="12" customHeight="1">
      <c r="A29" s="281"/>
      <c r="B29" s="156" t="s">
        <v>71</v>
      </c>
      <c r="C29" s="166"/>
      <c r="D29" s="113">
        <v>6646.0000000000009</v>
      </c>
      <c r="E29" s="113">
        <v>55733.999999999993</v>
      </c>
      <c r="F29" s="113">
        <v>91919.000000000015</v>
      </c>
      <c r="G29" s="113">
        <v>40251</v>
      </c>
      <c r="H29" s="113">
        <v>31292</v>
      </c>
      <c r="I29" s="211">
        <f t="shared" si="0"/>
        <v>225842</v>
      </c>
      <c r="J29" s="150"/>
    </row>
    <row r="30" spans="1:10" ht="12" customHeight="1">
      <c r="A30" s="281"/>
      <c r="B30" s="156" t="s">
        <v>72</v>
      </c>
      <c r="C30" s="166"/>
      <c r="D30" s="113">
        <v>13563.000000000002</v>
      </c>
      <c r="E30" s="113">
        <v>47689.000000000007</v>
      </c>
      <c r="F30" s="113">
        <v>77891</v>
      </c>
      <c r="G30" s="113">
        <v>42130.999999999993</v>
      </c>
      <c r="H30" s="113">
        <v>32509</v>
      </c>
      <c r="I30" s="211">
        <f t="shared" si="0"/>
        <v>213783</v>
      </c>
      <c r="J30" s="150"/>
    </row>
    <row r="31" spans="1:10" ht="12" customHeight="1">
      <c r="A31" s="281"/>
      <c r="B31" s="156" t="s">
        <v>73</v>
      </c>
      <c r="C31" s="166"/>
      <c r="D31" s="113">
        <v>13047</v>
      </c>
      <c r="E31" s="113">
        <v>57034.000000000007</v>
      </c>
      <c r="F31" s="113">
        <v>126061</v>
      </c>
      <c r="G31" s="113">
        <v>50388.000000000007</v>
      </c>
      <c r="H31" s="113">
        <v>35908</v>
      </c>
      <c r="I31" s="211">
        <f t="shared" si="0"/>
        <v>282438</v>
      </c>
      <c r="J31" s="150"/>
    </row>
    <row r="32" spans="1:10" ht="12" customHeight="1">
      <c r="A32" s="282"/>
      <c r="B32" s="144" t="s">
        <v>74</v>
      </c>
      <c r="C32" s="181"/>
      <c r="D32" s="142">
        <v>14442.999999999998</v>
      </c>
      <c r="E32" s="142">
        <v>47046</v>
      </c>
      <c r="F32" s="142">
        <v>68538</v>
      </c>
      <c r="G32" s="142">
        <v>40781</v>
      </c>
      <c r="H32" s="142">
        <v>51172</v>
      </c>
      <c r="I32" s="208">
        <f t="shared" si="0"/>
        <v>221980</v>
      </c>
      <c r="J32" s="150"/>
    </row>
    <row r="33" spans="1:10" ht="12" customHeight="1">
      <c r="A33" s="107">
        <v>2022</v>
      </c>
      <c r="B33" s="108" t="s">
        <v>63</v>
      </c>
      <c r="C33" s="165"/>
      <c r="D33" s="182">
        <v>9361</v>
      </c>
      <c r="E33" s="182">
        <v>65259</v>
      </c>
      <c r="F33" s="182">
        <v>60311</v>
      </c>
      <c r="G33" s="182">
        <v>34144</v>
      </c>
      <c r="H33" s="182">
        <v>35486.999999999993</v>
      </c>
      <c r="I33" s="209">
        <f t="shared" si="0"/>
        <v>204562</v>
      </c>
      <c r="J33" s="150"/>
    </row>
    <row r="34" spans="1:10" ht="12" customHeight="1">
      <c r="A34" s="281"/>
      <c r="B34" s="112" t="s">
        <v>64</v>
      </c>
      <c r="C34" s="166"/>
      <c r="D34" s="137">
        <v>5542</v>
      </c>
      <c r="E34" s="137">
        <v>47813</v>
      </c>
      <c r="F34" s="137">
        <v>98553</v>
      </c>
      <c r="G34" s="137">
        <v>41983.000000000007</v>
      </c>
      <c r="H34" s="137">
        <v>30936.999999999996</v>
      </c>
      <c r="I34" s="204">
        <f t="shared" si="0"/>
        <v>224828</v>
      </c>
      <c r="J34" s="150"/>
    </row>
    <row r="35" spans="1:10" ht="12" customHeight="1">
      <c r="A35" s="284"/>
      <c r="B35" s="156" t="s">
        <v>65</v>
      </c>
      <c r="C35" s="166"/>
      <c r="D35" s="113">
        <v>10369</v>
      </c>
      <c r="E35" s="113">
        <v>58315</v>
      </c>
      <c r="F35" s="113">
        <v>83157</v>
      </c>
      <c r="G35" s="113">
        <v>39510.000000000007</v>
      </c>
      <c r="H35" s="113">
        <v>28578.000000000004</v>
      </c>
      <c r="I35" s="211">
        <f t="shared" si="0"/>
        <v>219929</v>
      </c>
      <c r="J35" s="150"/>
    </row>
    <row r="36" spans="1:10" ht="12" customHeight="1">
      <c r="A36" s="285"/>
      <c r="B36" s="112" t="s">
        <v>66</v>
      </c>
      <c r="C36" s="166"/>
      <c r="D36" s="113">
        <v>6720.0000000000009</v>
      </c>
      <c r="E36" s="113">
        <v>56748</v>
      </c>
      <c r="F36" s="113">
        <v>76501</v>
      </c>
      <c r="G36" s="113">
        <v>52080</v>
      </c>
      <c r="H36" s="113">
        <v>50426</v>
      </c>
      <c r="I36" s="211">
        <f t="shared" si="0"/>
        <v>242475</v>
      </c>
      <c r="J36" s="150"/>
    </row>
    <row r="37" spans="1:10" ht="12" customHeight="1">
      <c r="A37" s="281"/>
      <c r="B37" s="112" t="s">
        <v>67</v>
      </c>
      <c r="C37" s="166"/>
      <c r="D37" s="113">
        <v>20730</v>
      </c>
      <c r="E37" s="113">
        <v>59879</v>
      </c>
      <c r="F37" s="113">
        <v>87035</v>
      </c>
      <c r="G37" s="113">
        <v>55897</v>
      </c>
      <c r="H37" s="113">
        <v>38569</v>
      </c>
      <c r="I37" s="211">
        <f t="shared" si="0"/>
        <v>262110</v>
      </c>
      <c r="J37" s="150"/>
    </row>
    <row r="38" spans="1:10" ht="12" customHeight="1">
      <c r="A38" s="284"/>
      <c r="B38" s="156" t="s">
        <v>68</v>
      </c>
      <c r="C38" s="166"/>
      <c r="D38" s="113">
        <v>11993</v>
      </c>
      <c r="E38" s="113">
        <v>46692</v>
      </c>
      <c r="F38" s="113">
        <v>92225</v>
      </c>
      <c r="G38" s="113">
        <v>51750</v>
      </c>
      <c r="H38" s="113">
        <v>52852.000000000007</v>
      </c>
      <c r="I38" s="211">
        <f t="shared" si="0"/>
        <v>255512</v>
      </c>
      <c r="J38" s="150"/>
    </row>
    <row r="39" spans="1:10" ht="12" customHeight="1">
      <c r="A39" s="284"/>
      <c r="B39" s="112" t="s">
        <v>69</v>
      </c>
      <c r="C39" s="166"/>
      <c r="D39" s="113">
        <v>14920</v>
      </c>
      <c r="E39" s="113">
        <v>50140</v>
      </c>
      <c r="F39" s="113">
        <v>92402</v>
      </c>
      <c r="G39" s="113">
        <v>50361</v>
      </c>
      <c r="H39" s="113">
        <v>44735</v>
      </c>
      <c r="I39" s="211">
        <f t="shared" si="0"/>
        <v>252558</v>
      </c>
      <c r="J39" s="150"/>
    </row>
    <row r="40" spans="1:10" ht="12" customHeight="1">
      <c r="A40" s="281"/>
      <c r="B40" s="112" t="s">
        <v>70</v>
      </c>
      <c r="C40" s="166"/>
      <c r="D40" s="137">
        <v>12820.999999999998</v>
      </c>
      <c r="E40" s="137">
        <v>47534</v>
      </c>
      <c r="F40" s="137">
        <v>95451</v>
      </c>
      <c r="G40" s="137">
        <v>43884</v>
      </c>
      <c r="H40" s="137">
        <v>45061</v>
      </c>
      <c r="I40" s="204">
        <f t="shared" si="0"/>
        <v>244751</v>
      </c>
      <c r="J40" s="150"/>
    </row>
    <row r="41" spans="1:10" ht="12" customHeight="1">
      <c r="A41" s="281"/>
      <c r="B41" s="156" t="s">
        <v>71</v>
      </c>
      <c r="C41" s="166"/>
      <c r="D41" s="113">
        <v>8441</v>
      </c>
      <c r="E41" s="113">
        <v>39411</v>
      </c>
      <c r="F41" s="113">
        <v>130610.99999999999</v>
      </c>
      <c r="G41" s="113">
        <v>46620</v>
      </c>
      <c r="H41" s="113">
        <v>50143</v>
      </c>
      <c r="I41" s="211">
        <f t="shared" si="0"/>
        <v>275226</v>
      </c>
      <c r="J41" s="150"/>
    </row>
    <row r="42" spans="1:10" ht="12" customHeight="1">
      <c r="A42" s="281"/>
      <c r="B42" s="156" t="s">
        <v>72</v>
      </c>
      <c r="C42" s="166"/>
      <c r="D42" s="113">
        <v>5298</v>
      </c>
      <c r="E42" s="113">
        <v>47219</v>
      </c>
      <c r="F42" s="113">
        <v>86776.000000000015</v>
      </c>
      <c r="G42" s="113">
        <v>60689.000000000007</v>
      </c>
      <c r="H42" s="113">
        <v>41424</v>
      </c>
      <c r="I42" s="211">
        <f t="shared" si="0"/>
        <v>241406</v>
      </c>
      <c r="J42" s="150"/>
    </row>
    <row r="43" spans="1:10" ht="12" customHeight="1">
      <c r="A43" s="281"/>
      <c r="B43" s="156" t="s">
        <v>73</v>
      </c>
      <c r="C43" s="166"/>
      <c r="D43" s="113">
        <v>12995.999999999998</v>
      </c>
      <c r="E43" s="113">
        <v>41433</v>
      </c>
      <c r="F43" s="113">
        <v>97239</v>
      </c>
      <c r="G43" s="113">
        <v>43670</v>
      </c>
      <c r="H43" s="113">
        <v>44831</v>
      </c>
      <c r="I43" s="211">
        <f t="shared" si="0"/>
        <v>240169</v>
      </c>
      <c r="J43" s="150"/>
    </row>
    <row r="44" spans="1:10" ht="12" customHeight="1">
      <c r="A44" s="282"/>
      <c r="B44" s="144" t="s">
        <v>74</v>
      </c>
      <c r="C44" s="181"/>
      <c r="D44" s="142">
        <v>8799.9999999999982</v>
      </c>
      <c r="E44" s="142">
        <v>27279</v>
      </c>
      <c r="F44" s="142">
        <v>103408.00000000001</v>
      </c>
      <c r="G44" s="142">
        <v>33958</v>
      </c>
      <c r="H44" s="142">
        <v>54055</v>
      </c>
      <c r="I44" s="208">
        <f t="shared" si="0"/>
        <v>227500</v>
      </c>
      <c r="J44" s="150"/>
    </row>
    <row r="45" spans="1:10" ht="12" customHeight="1">
      <c r="A45" s="107">
        <v>2023</v>
      </c>
      <c r="B45" s="108" t="s">
        <v>63</v>
      </c>
      <c r="C45" s="165"/>
      <c r="D45" s="182">
        <v>5327</v>
      </c>
      <c r="E45" s="182">
        <v>34610</v>
      </c>
      <c r="F45" s="182">
        <v>71545</v>
      </c>
      <c r="G45" s="182">
        <v>33454</v>
      </c>
      <c r="H45" s="182">
        <v>46555</v>
      </c>
      <c r="I45" s="209">
        <f t="shared" si="0"/>
        <v>191491</v>
      </c>
      <c r="J45" s="150"/>
    </row>
    <row r="46" spans="1:10" ht="12" customHeight="1">
      <c r="A46" s="117"/>
      <c r="B46" s="112" t="s">
        <v>64</v>
      </c>
      <c r="C46" s="166"/>
      <c r="D46" s="137" t="s">
        <v>52</v>
      </c>
      <c r="E46" s="137" t="s">
        <v>52</v>
      </c>
      <c r="F46" s="137" t="s">
        <v>52</v>
      </c>
      <c r="G46" s="137" t="s">
        <v>52</v>
      </c>
      <c r="H46" s="137" t="s">
        <v>52</v>
      </c>
      <c r="I46" s="204" t="str">
        <f t="shared" si="0"/>
        <v/>
      </c>
      <c r="J46" s="150"/>
    </row>
    <row r="47" spans="1:10" ht="12" customHeight="1">
      <c r="A47" s="155"/>
      <c r="B47" s="156" t="s">
        <v>65</v>
      </c>
      <c r="C47" s="166"/>
      <c r="D47" s="113" t="s">
        <v>52</v>
      </c>
      <c r="E47" s="113" t="s">
        <v>52</v>
      </c>
      <c r="F47" s="113" t="s">
        <v>52</v>
      </c>
      <c r="G47" s="113" t="s">
        <v>52</v>
      </c>
      <c r="H47" s="113" t="s">
        <v>52</v>
      </c>
      <c r="I47" s="211" t="str">
        <f t="shared" si="0"/>
        <v/>
      </c>
      <c r="J47" s="150"/>
    </row>
    <row r="48" spans="1:10" ht="12" customHeight="1">
      <c r="A48" s="157"/>
      <c r="B48" s="112" t="s">
        <v>66</v>
      </c>
      <c r="C48" s="166"/>
      <c r="D48" s="113" t="s">
        <v>52</v>
      </c>
      <c r="E48" s="113" t="s">
        <v>52</v>
      </c>
      <c r="F48" s="113" t="s">
        <v>52</v>
      </c>
      <c r="G48" s="113" t="s">
        <v>52</v>
      </c>
      <c r="H48" s="113" t="s">
        <v>52</v>
      </c>
      <c r="I48" s="211" t="str">
        <f t="shared" si="0"/>
        <v/>
      </c>
      <c r="J48" s="150"/>
    </row>
    <row r="49" spans="1:12" ht="12" customHeight="1">
      <c r="A49" s="117"/>
      <c r="B49" s="112" t="s">
        <v>67</v>
      </c>
      <c r="C49" s="166"/>
      <c r="D49" s="113" t="s">
        <v>52</v>
      </c>
      <c r="E49" s="113" t="s">
        <v>52</v>
      </c>
      <c r="F49" s="113" t="s">
        <v>52</v>
      </c>
      <c r="G49" s="113" t="s">
        <v>52</v>
      </c>
      <c r="H49" s="113" t="s">
        <v>52</v>
      </c>
      <c r="I49" s="211" t="str">
        <f t="shared" si="0"/>
        <v/>
      </c>
      <c r="J49" s="150"/>
    </row>
    <row r="50" spans="1:12" ht="12" customHeight="1">
      <c r="A50" s="155"/>
      <c r="B50" s="156" t="s">
        <v>68</v>
      </c>
      <c r="C50" s="166"/>
      <c r="D50" s="113" t="s">
        <v>52</v>
      </c>
      <c r="E50" s="113" t="s">
        <v>52</v>
      </c>
      <c r="F50" s="113" t="s">
        <v>52</v>
      </c>
      <c r="G50" s="113" t="s">
        <v>52</v>
      </c>
      <c r="H50" s="113" t="s">
        <v>52</v>
      </c>
      <c r="I50" s="211" t="str">
        <f t="shared" si="0"/>
        <v/>
      </c>
      <c r="J50" s="150"/>
    </row>
    <row r="51" spans="1:12" ht="12" customHeight="1">
      <c r="A51" s="155"/>
      <c r="B51" s="112" t="s">
        <v>69</v>
      </c>
      <c r="C51" s="166"/>
      <c r="D51" s="113" t="s">
        <v>52</v>
      </c>
      <c r="E51" s="113" t="s">
        <v>52</v>
      </c>
      <c r="F51" s="113" t="s">
        <v>52</v>
      </c>
      <c r="G51" s="113" t="s">
        <v>52</v>
      </c>
      <c r="H51" s="113" t="s">
        <v>52</v>
      </c>
      <c r="I51" s="211" t="str">
        <f t="shared" si="0"/>
        <v/>
      </c>
      <c r="J51" s="150"/>
    </row>
    <row r="52" spans="1:12" ht="12" customHeight="1">
      <c r="A52" s="117"/>
      <c r="B52" s="112" t="s">
        <v>70</v>
      </c>
      <c r="C52" s="166"/>
      <c r="D52" s="137" t="s">
        <v>52</v>
      </c>
      <c r="E52" s="137" t="s">
        <v>52</v>
      </c>
      <c r="F52" s="137" t="s">
        <v>52</v>
      </c>
      <c r="G52" s="137" t="s">
        <v>52</v>
      </c>
      <c r="H52" s="137" t="s">
        <v>52</v>
      </c>
      <c r="I52" s="204" t="str">
        <f t="shared" si="0"/>
        <v/>
      </c>
      <c r="J52" s="150"/>
    </row>
    <row r="53" spans="1:12" ht="12" customHeight="1">
      <c r="A53" s="117"/>
      <c r="B53" s="156" t="s">
        <v>71</v>
      </c>
      <c r="C53" s="166"/>
      <c r="D53" s="113" t="s">
        <v>52</v>
      </c>
      <c r="E53" s="113" t="s">
        <v>52</v>
      </c>
      <c r="F53" s="113" t="s">
        <v>52</v>
      </c>
      <c r="G53" s="113" t="s">
        <v>52</v>
      </c>
      <c r="H53" s="113" t="s">
        <v>52</v>
      </c>
      <c r="I53" s="211" t="str">
        <f t="shared" si="0"/>
        <v/>
      </c>
      <c r="J53" s="150"/>
    </row>
    <row r="54" spans="1:12" ht="12" customHeight="1">
      <c r="A54" s="117"/>
      <c r="B54" s="156" t="s">
        <v>72</v>
      </c>
      <c r="C54" s="166"/>
      <c r="D54" s="113" t="s">
        <v>52</v>
      </c>
      <c r="E54" s="113" t="s">
        <v>52</v>
      </c>
      <c r="F54" s="113" t="s">
        <v>52</v>
      </c>
      <c r="G54" s="113" t="s">
        <v>52</v>
      </c>
      <c r="H54" s="113" t="s">
        <v>52</v>
      </c>
      <c r="I54" s="211" t="str">
        <f t="shared" si="0"/>
        <v/>
      </c>
      <c r="J54" s="150"/>
    </row>
    <row r="55" spans="1:12" ht="12" customHeight="1">
      <c r="A55" s="117"/>
      <c r="B55" s="156" t="s">
        <v>73</v>
      </c>
      <c r="C55" s="166"/>
      <c r="D55" s="113" t="s">
        <v>52</v>
      </c>
      <c r="E55" s="113" t="s">
        <v>52</v>
      </c>
      <c r="F55" s="113" t="s">
        <v>52</v>
      </c>
      <c r="G55" s="113" t="s">
        <v>52</v>
      </c>
      <c r="H55" s="113" t="s">
        <v>52</v>
      </c>
      <c r="I55" s="211" t="str">
        <f t="shared" si="0"/>
        <v/>
      </c>
      <c r="J55" s="150"/>
    </row>
    <row r="56" spans="1:12" ht="12" customHeight="1" thickBot="1">
      <c r="A56" s="87"/>
      <c r="B56" s="158" t="s">
        <v>74</v>
      </c>
      <c r="C56" s="168"/>
      <c r="D56" s="139" t="s">
        <v>52</v>
      </c>
      <c r="E56" s="139" t="s">
        <v>52</v>
      </c>
      <c r="F56" s="139" t="s">
        <v>52</v>
      </c>
      <c r="G56" s="139" t="s">
        <v>52</v>
      </c>
      <c r="H56" s="139" t="s">
        <v>52</v>
      </c>
      <c r="I56" s="212" t="str">
        <f t="shared" si="0"/>
        <v/>
      </c>
      <c r="J56" s="150"/>
    </row>
    <row r="57" spans="1:12" s="10" customFormat="1" ht="12" customHeight="1">
      <c r="A57" s="53" t="str">
        <f>Titles!$A$12</f>
        <v>1 Data for 2021 and 2022 based on 2016 Census Definitions and data for 2023 based on 2021 Census Definitions.</v>
      </c>
      <c r="B57" s="84"/>
      <c r="C57" s="367"/>
      <c r="D57" s="327"/>
      <c r="E57" s="54"/>
      <c r="F57" s="327"/>
      <c r="G57" s="327"/>
      <c r="H57" s="368"/>
      <c r="I57" s="77"/>
      <c r="J57" s="230"/>
      <c r="K57" s="309"/>
      <c r="L57" s="11"/>
    </row>
    <row r="58" spans="1:12" s="12" customFormat="1" ht="11.5">
      <c r="A58" s="362" t="s">
        <v>117</v>
      </c>
      <c r="B58" s="316"/>
      <c r="C58" s="316"/>
      <c r="D58" s="316"/>
      <c r="E58" s="361"/>
      <c r="F58" s="314"/>
      <c r="G58" s="314"/>
      <c r="H58" s="314"/>
      <c r="I58" s="315"/>
    </row>
    <row r="59" spans="1:12" s="315" customFormat="1" ht="10.9" customHeight="1">
      <c r="A59" s="328" t="str">
        <f>Titles!$A$10</f>
        <v>Source: CMHC Starts and Completion Survey, Market Absorption Survey</v>
      </c>
      <c r="B59" s="316"/>
      <c r="C59" s="316"/>
      <c r="D59" s="316"/>
      <c r="E59" s="329"/>
      <c r="F59" s="316"/>
      <c r="G59" s="316"/>
      <c r="H59" s="316"/>
    </row>
    <row r="60" spans="1:12" s="315" customFormat="1" ht="10.9" customHeight="1"/>
    <row r="61" spans="1:12" ht="12" customHeight="1">
      <c r="A61" s="328"/>
      <c r="B61" s="171"/>
      <c r="C61" s="171"/>
      <c r="D61" s="171"/>
      <c r="E61" s="171"/>
      <c r="F61" s="329"/>
      <c r="G61" s="171"/>
      <c r="H61" s="171"/>
      <c r="I61" s="171"/>
    </row>
  </sheetData>
  <phoneticPr fontId="11" type="noConversion"/>
  <pageMargins left="0.78740157480314965" right="0.51181102362204722" top="0.51181102362204722" bottom="0.51181102362204722" header="0.51181102362204722" footer="0.51181102362204722"/>
  <pageSetup scale="99"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I21:I45 I46:I55" unlocked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64"/>
  <sheetViews>
    <sheetView showGridLines="0" zoomScaleNormal="100" workbookViewId="0">
      <pane xSplit="3" ySplit="8" topLeftCell="D9" activePane="bottomRight" state="frozen"/>
      <selection pane="topRight"/>
      <selection pane="bottomLeft"/>
      <selection pane="bottomRight"/>
    </sheetView>
  </sheetViews>
  <sheetFormatPr defaultColWidth="11.53515625" defaultRowHeight="15.5"/>
  <cols>
    <col min="1" max="1" width="4.765625" style="629" customWidth="1"/>
    <col min="2" max="3" width="8.3046875" customWidth="1"/>
    <col min="4" max="4" width="9.765625" customWidth="1"/>
    <col min="5" max="5" width="10.23046875" customWidth="1"/>
    <col min="6" max="6" width="10.765625" customWidth="1"/>
    <col min="7" max="7" width="12.765625" customWidth="1"/>
    <col min="8" max="8" width="9.765625" customWidth="1"/>
  </cols>
  <sheetData>
    <row r="1" spans="1:9" s="10" customFormat="1" ht="16" customHeight="1">
      <c r="A1" s="624" t="s">
        <v>127</v>
      </c>
      <c r="B1" s="455"/>
      <c r="C1" s="455"/>
      <c r="D1" s="455"/>
      <c r="E1" s="455"/>
      <c r="F1" s="455"/>
      <c r="G1" s="455"/>
      <c r="H1" s="456"/>
      <c r="I1" s="11"/>
    </row>
    <row r="2" spans="1:9" s="10" customFormat="1" ht="16" customHeight="1">
      <c r="A2" s="625" t="s">
        <v>144</v>
      </c>
      <c r="B2" s="457"/>
      <c r="C2" s="457"/>
      <c r="D2" s="457"/>
      <c r="E2" s="457"/>
      <c r="F2" s="457"/>
      <c r="G2" s="457"/>
      <c r="H2" s="458"/>
      <c r="I2" s="11"/>
    </row>
    <row r="3" spans="1:9" s="10" customFormat="1" ht="16" customHeight="1">
      <c r="A3" s="626"/>
      <c r="B3" s="486"/>
      <c r="C3" s="486"/>
      <c r="D3" s="486"/>
      <c r="E3" s="486"/>
      <c r="F3" s="486"/>
      <c r="G3" s="486"/>
      <c r="H3" s="487"/>
      <c r="I3" s="11"/>
    </row>
    <row r="4" spans="1:9" s="10" customFormat="1" ht="16" customHeight="1" thickBot="1">
      <c r="A4" s="627"/>
      <c r="B4" s="488"/>
      <c r="C4" s="488"/>
      <c r="D4" s="488"/>
      <c r="E4" s="488"/>
      <c r="F4" s="488"/>
      <c r="G4" s="488"/>
      <c r="H4" s="489"/>
      <c r="I4" s="11"/>
    </row>
    <row r="5" spans="1:9" ht="12" customHeight="1">
      <c r="A5" s="628" t="s">
        <v>96</v>
      </c>
      <c r="B5" s="92"/>
      <c r="C5" s="119"/>
      <c r="D5" s="95" t="s">
        <v>79</v>
      </c>
      <c r="E5" s="120" t="s">
        <v>83</v>
      </c>
      <c r="F5" s="120" t="s">
        <v>80</v>
      </c>
      <c r="G5" s="120" t="s">
        <v>81</v>
      </c>
      <c r="H5" s="606" t="s">
        <v>46</v>
      </c>
      <c r="I5" s="150"/>
    </row>
    <row r="6" spans="1:9" ht="12" customHeight="1">
      <c r="B6" s="89"/>
      <c r="C6" s="100"/>
      <c r="D6" s="95"/>
      <c r="E6" s="95" t="s">
        <v>82</v>
      </c>
      <c r="F6" s="95"/>
      <c r="G6" s="95"/>
      <c r="H6" s="102"/>
      <c r="I6" s="150"/>
    </row>
    <row r="7" spans="1:9" ht="12" customHeight="1">
      <c r="A7" s="630"/>
      <c r="B7" s="89"/>
      <c r="C7" s="100"/>
      <c r="E7" s="96"/>
      <c r="F7" s="96"/>
      <c r="G7" s="96"/>
      <c r="H7" s="102"/>
      <c r="I7" s="150"/>
    </row>
    <row r="8" spans="1:9" ht="12" customHeight="1">
      <c r="A8" s="631"/>
      <c r="B8" s="141"/>
      <c r="C8" s="147"/>
      <c r="D8" s="145"/>
      <c r="E8" s="145"/>
      <c r="F8" s="145"/>
      <c r="G8" s="145"/>
      <c r="H8" s="102"/>
      <c r="I8" s="150"/>
    </row>
    <row r="9" spans="1:9" ht="12" customHeight="1">
      <c r="A9" s="687" t="s">
        <v>215</v>
      </c>
      <c r="B9" s="151"/>
      <c r="C9" s="179"/>
      <c r="D9" s="378">
        <v>633</v>
      </c>
      <c r="E9" s="378">
        <v>935</v>
      </c>
      <c r="F9" s="378">
        <v>5310</v>
      </c>
      <c r="G9" s="378">
        <v>3348</v>
      </c>
      <c r="H9" s="380">
        <v>10226</v>
      </c>
      <c r="I9" s="150"/>
    </row>
    <row r="10" spans="1:9" ht="12" customHeight="1">
      <c r="A10" s="688" t="s">
        <v>214</v>
      </c>
      <c r="B10" s="90"/>
      <c r="C10" s="100"/>
      <c r="D10" s="378">
        <v>821</v>
      </c>
      <c r="E10" s="378">
        <v>968</v>
      </c>
      <c r="F10" s="378">
        <v>4877</v>
      </c>
      <c r="G10" s="378">
        <v>4166</v>
      </c>
      <c r="H10" s="380">
        <v>10832</v>
      </c>
      <c r="I10" s="150"/>
    </row>
    <row r="11" spans="1:9" ht="11.9" customHeight="1">
      <c r="A11" s="689">
        <v>2021</v>
      </c>
      <c r="B11" s="152" t="s">
        <v>59</v>
      </c>
      <c r="C11" s="161"/>
      <c r="D11" s="109">
        <v>690</v>
      </c>
      <c r="E11" s="109">
        <v>882</v>
      </c>
      <c r="F11" s="109">
        <v>5132</v>
      </c>
      <c r="G11" s="109">
        <v>3497.0000000000005</v>
      </c>
      <c r="H11" s="210">
        <v>10201</v>
      </c>
      <c r="I11" s="150"/>
    </row>
    <row r="12" spans="1:9" ht="11.9" customHeight="1">
      <c r="A12" s="690"/>
      <c r="B12" s="136" t="s">
        <v>60</v>
      </c>
      <c r="C12" s="162"/>
      <c r="D12" s="113">
        <v>697.00000000000023</v>
      </c>
      <c r="E12" s="113">
        <v>1009.0000000000001</v>
      </c>
      <c r="F12" s="113">
        <v>4564</v>
      </c>
      <c r="G12" s="113">
        <v>3761</v>
      </c>
      <c r="H12" s="211">
        <v>10031</v>
      </c>
      <c r="I12" s="150"/>
    </row>
    <row r="13" spans="1:9" ht="11.9" customHeight="1">
      <c r="A13" s="690"/>
      <c r="B13" s="136" t="s">
        <v>61</v>
      </c>
      <c r="C13" s="162"/>
      <c r="D13" s="113">
        <v>609.00000000000011</v>
      </c>
      <c r="E13" s="113">
        <v>918</v>
      </c>
      <c r="F13" s="113">
        <v>3346</v>
      </c>
      <c r="G13" s="113">
        <v>2793.9999999999995</v>
      </c>
      <c r="H13" s="211">
        <v>7667</v>
      </c>
      <c r="I13" s="150"/>
    </row>
    <row r="14" spans="1:9" ht="11.9" customHeight="1">
      <c r="A14" s="691"/>
      <c r="B14" s="153" t="s">
        <v>62</v>
      </c>
      <c r="C14" s="180"/>
      <c r="D14" s="113">
        <v>617</v>
      </c>
      <c r="E14" s="113">
        <v>1110</v>
      </c>
      <c r="F14" s="113">
        <v>8254.9999999999982</v>
      </c>
      <c r="G14" s="113">
        <v>3667.0000000000005</v>
      </c>
      <c r="H14" s="211">
        <v>13649</v>
      </c>
      <c r="I14" s="150"/>
    </row>
    <row r="15" spans="1:9" ht="11.9" customHeight="1">
      <c r="A15" s="689">
        <v>2022</v>
      </c>
      <c r="B15" s="152" t="s">
        <v>59</v>
      </c>
      <c r="C15" s="161"/>
      <c r="D15" s="109">
        <v>1327.0000000000002</v>
      </c>
      <c r="E15" s="109">
        <v>1003.0000000000001</v>
      </c>
      <c r="F15" s="109">
        <v>3828.9999999999995</v>
      </c>
      <c r="G15" s="109">
        <v>4333</v>
      </c>
      <c r="H15" s="210">
        <v>10492</v>
      </c>
      <c r="I15" s="150"/>
    </row>
    <row r="16" spans="1:9" ht="11.9" customHeight="1">
      <c r="A16" s="690"/>
      <c r="B16" s="136" t="s">
        <v>60</v>
      </c>
      <c r="C16" s="162"/>
      <c r="D16" s="113">
        <v>915</v>
      </c>
      <c r="E16" s="113">
        <v>1353</v>
      </c>
      <c r="F16" s="113">
        <v>6058</v>
      </c>
      <c r="G16" s="113">
        <v>5122.9999999999991</v>
      </c>
      <c r="H16" s="211">
        <v>13449</v>
      </c>
      <c r="I16" s="150"/>
    </row>
    <row r="17" spans="1:9" ht="11.9" customHeight="1">
      <c r="A17" s="690"/>
      <c r="B17" s="136" t="s">
        <v>61</v>
      </c>
      <c r="C17" s="162"/>
      <c r="D17" s="113">
        <v>726.00000000000011</v>
      </c>
      <c r="E17" s="113">
        <v>506</v>
      </c>
      <c r="F17" s="113">
        <v>5707</v>
      </c>
      <c r="G17" s="113">
        <v>4481.9999999999991</v>
      </c>
      <c r="H17" s="211">
        <v>11421</v>
      </c>
      <c r="I17" s="150"/>
    </row>
    <row r="18" spans="1:9" ht="11.9" customHeight="1">
      <c r="A18" s="691"/>
      <c r="B18" s="153" t="s">
        <v>62</v>
      </c>
      <c r="C18" s="180"/>
      <c r="D18" s="113">
        <v>721.00000000000011</v>
      </c>
      <c r="E18" s="113">
        <v>1213</v>
      </c>
      <c r="F18" s="113">
        <v>3660</v>
      </c>
      <c r="G18" s="113">
        <v>3415</v>
      </c>
      <c r="H18" s="214">
        <v>9009</v>
      </c>
      <c r="I18" s="150"/>
    </row>
    <row r="19" spans="1:9" ht="11.9" customHeight="1">
      <c r="A19" s="689">
        <v>2023</v>
      </c>
      <c r="B19" s="152" t="s">
        <v>59</v>
      </c>
      <c r="C19" s="161"/>
      <c r="D19" s="109"/>
      <c r="E19" s="109"/>
      <c r="F19" s="109"/>
      <c r="G19" s="109"/>
      <c r="H19" s="210"/>
      <c r="I19" s="150"/>
    </row>
    <row r="20" spans="1:9" ht="11.9" customHeight="1">
      <c r="A20" s="690"/>
      <c r="B20" s="136" t="s">
        <v>60</v>
      </c>
      <c r="C20" s="162"/>
      <c r="D20" s="113"/>
      <c r="E20" s="113"/>
      <c r="F20" s="113"/>
      <c r="G20" s="113"/>
      <c r="H20" s="211"/>
      <c r="I20" s="150"/>
    </row>
    <row r="21" spans="1:9" ht="11.9" customHeight="1">
      <c r="A21" s="690"/>
      <c r="B21" s="136" t="s">
        <v>61</v>
      </c>
      <c r="C21" s="162"/>
      <c r="D21" s="113"/>
      <c r="E21" s="113"/>
      <c r="F21" s="113"/>
      <c r="G21" s="113"/>
      <c r="H21" s="211"/>
      <c r="I21" s="150"/>
    </row>
    <row r="22" spans="1:9" ht="11.9" customHeight="1">
      <c r="A22" s="688"/>
      <c r="B22" s="154" t="s">
        <v>62</v>
      </c>
      <c r="C22" s="164"/>
      <c r="D22" s="113"/>
      <c r="E22" s="113"/>
      <c r="F22" s="113"/>
      <c r="G22" s="113"/>
      <c r="H22" s="214"/>
      <c r="I22" s="150"/>
    </row>
    <row r="23" spans="1:9" ht="11.9" customHeight="1">
      <c r="A23" s="689">
        <v>2021</v>
      </c>
      <c r="B23" s="108" t="s">
        <v>63</v>
      </c>
      <c r="C23" s="165"/>
      <c r="D23" s="182">
        <v>642</v>
      </c>
      <c r="E23" s="182">
        <v>1051</v>
      </c>
      <c r="F23" s="182">
        <v>6180</v>
      </c>
      <c r="G23" s="182">
        <v>2875</v>
      </c>
      <c r="H23" s="206">
        <f>IF(SUM(C23:G23)=0,"",SUM(C23:G23))</f>
        <v>10748</v>
      </c>
      <c r="I23" s="150"/>
    </row>
    <row r="24" spans="1:9" ht="11.9" customHeight="1">
      <c r="A24" s="690"/>
      <c r="B24" s="112" t="s">
        <v>64</v>
      </c>
      <c r="C24" s="166"/>
      <c r="D24" s="137">
        <v>453</v>
      </c>
      <c r="E24" s="137">
        <v>414</v>
      </c>
      <c r="F24" s="137">
        <v>5085.9999999999991</v>
      </c>
      <c r="G24" s="137">
        <v>1854</v>
      </c>
      <c r="H24" s="211">
        <f t="shared" ref="H24:H58" si="0">IF(SUM(C24:G24)=0,"",SUM(C24:G24))</f>
        <v>7806.9999999999991</v>
      </c>
      <c r="I24" s="150"/>
    </row>
    <row r="25" spans="1:9" ht="11.9" customHeight="1">
      <c r="A25" s="692"/>
      <c r="B25" s="156" t="s">
        <v>65</v>
      </c>
      <c r="C25" s="166"/>
      <c r="D25" s="113">
        <v>772</v>
      </c>
      <c r="E25" s="113">
        <v>388</v>
      </c>
      <c r="F25" s="113">
        <v>4356</v>
      </c>
      <c r="G25" s="113">
        <v>966.00000000000011</v>
      </c>
      <c r="H25" s="211">
        <f t="shared" si="0"/>
        <v>6482</v>
      </c>
      <c r="I25" s="150"/>
    </row>
    <row r="26" spans="1:9" ht="11.9" customHeight="1">
      <c r="A26" s="693"/>
      <c r="B26" s="112" t="s">
        <v>66</v>
      </c>
      <c r="C26" s="166"/>
      <c r="D26" s="113">
        <v>745.00000000000011</v>
      </c>
      <c r="E26" s="113">
        <v>698</v>
      </c>
      <c r="F26" s="113">
        <v>3153</v>
      </c>
      <c r="G26" s="113">
        <v>3571</v>
      </c>
      <c r="H26" s="211">
        <f t="shared" si="0"/>
        <v>8167</v>
      </c>
      <c r="I26" s="150"/>
    </row>
    <row r="27" spans="1:9" ht="11.9" customHeight="1">
      <c r="A27" s="690"/>
      <c r="B27" s="112" t="s">
        <v>67</v>
      </c>
      <c r="C27" s="166"/>
      <c r="D27" s="113">
        <v>724</v>
      </c>
      <c r="E27" s="113">
        <v>1029.0000000000002</v>
      </c>
      <c r="F27" s="113">
        <v>8481</v>
      </c>
      <c r="G27" s="113">
        <v>6167</v>
      </c>
      <c r="H27" s="211">
        <f t="shared" si="0"/>
        <v>16401</v>
      </c>
      <c r="I27" s="150"/>
    </row>
    <row r="28" spans="1:9" ht="11.9" customHeight="1">
      <c r="A28" s="692"/>
      <c r="B28" s="156" t="s">
        <v>68</v>
      </c>
      <c r="C28" s="166"/>
      <c r="D28" s="113">
        <v>692.00000000000011</v>
      </c>
      <c r="E28" s="113">
        <v>1132</v>
      </c>
      <c r="F28" s="113">
        <v>2057</v>
      </c>
      <c r="G28" s="113">
        <v>3755</v>
      </c>
      <c r="H28" s="211">
        <f t="shared" si="0"/>
        <v>7636</v>
      </c>
      <c r="I28" s="150"/>
    </row>
    <row r="29" spans="1:9" ht="11.9" customHeight="1">
      <c r="A29" s="692"/>
      <c r="B29" s="112" t="s">
        <v>69</v>
      </c>
      <c r="C29" s="166"/>
      <c r="D29" s="113">
        <v>696</v>
      </c>
      <c r="E29" s="113">
        <v>1376</v>
      </c>
      <c r="F29" s="113">
        <v>4644</v>
      </c>
      <c r="G29" s="113">
        <v>4383</v>
      </c>
      <c r="H29" s="211">
        <f t="shared" si="0"/>
        <v>11099</v>
      </c>
      <c r="I29" s="150"/>
    </row>
    <row r="30" spans="1:9" ht="11.9" customHeight="1">
      <c r="A30" s="690"/>
      <c r="B30" s="112" t="s">
        <v>70</v>
      </c>
      <c r="C30" s="166"/>
      <c r="D30" s="137">
        <v>460</v>
      </c>
      <c r="E30" s="137">
        <v>788.99999999999989</v>
      </c>
      <c r="F30" s="137">
        <v>1749</v>
      </c>
      <c r="G30" s="137">
        <v>3268</v>
      </c>
      <c r="H30" s="211">
        <f t="shared" si="0"/>
        <v>6266</v>
      </c>
      <c r="I30" s="150"/>
    </row>
    <row r="31" spans="1:9" ht="11.9" customHeight="1">
      <c r="A31" s="690"/>
      <c r="B31" s="156" t="s">
        <v>71</v>
      </c>
      <c r="C31" s="166"/>
      <c r="D31" s="113">
        <v>670</v>
      </c>
      <c r="E31" s="113">
        <v>364</v>
      </c>
      <c r="F31" s="113">
        <v>3532.0000000000005</v>
      </c>
      <c r="G31" s="113">
        <v>2080</v>
      </c>
      <c r="H31" s="211">
        <f t="shared" si="0"/>
        <v>6646</v>
      </c>
      <c r="I31" s="150"/>
    </row>
    <row r="32" spans="1:9" ht="11.9" customHeight="1">
      <c r="A32" s="690"/>
      <c r="B32" s="156" t="s">
        <v>72</v>
      </c>
      <c r="C32" s="166"/>
      <c r="D32" s="113">
        <v>658</v>
      </c>
      <c r="E32" s="113">
        <v>1231</v>
      </c>
      <c r="F32" s="113">
        <v>8792</v>
      </c>
      <c r="G32" s="113">
        <v>2882.0000000000005</v>
      </c>
      <c r="H32" s="211">
        <f t="shared" si="0"/>
        <v>13563</v>
      </c>
      <c r="I32" s="150"/>
    </row>
    <row r="33" spans="1:9" ht="11.9" customHeight="1">
      <c r="A33" s="690"/>
      <c r="B33" s="156" t="s">
        <v>73</v>
      </c>
      <c r="C33" s="166"/>
      <c r="D33" s="113">
        <v>391</v>
      </c>
      <c r="E33" s="113">
        <v>986</v>
      </c>
      <c r="F33" s="113">
        <v>6984</v>
      </c>
      <c r="G33" s="113">
        <v>4686</v>
      </c>
      <c r="H33" s="211">
        <f t="shared" si="0"/>
        <v>13047</v>
      </c>
      <c r="I33" s="150"/>
    </row>
    <row r="34" spans="1:9" ht="11.9" customHeight="1">
      <c r="A34" s="691"/>
      <c r="B34" s="144" t="s">
        <v>74</v>
      </c>
      <c r="C34" s="181"/>
      <c r="D34" s="142">
        <v>860</v>
      </c>
      <c r="E34" s="142">
        <v>488</v>
      </c>
      <c r="F34" s="142">
        <v>8780.9999999999982</v>
      </c>
      <c r="G34" s="142">
        <v>4314</v>
      </c>
      <c r="H34" s="214">
        <f t="shared" si="0"/>
        <v>14442.999999999998</v>
      </c>
      <c r="I34" s="150"/>
    </row>
    <row r="35" spans="1:9" ht="11.9" customHeight="1">
      <c r="A35" s="689">
        <v>2022</v>
      </c>
      <c r="B35" s="108" t="s">
        <v>63</v>
      </c>
      <c r="C35" s="165"/>
      <c r="D35" s="182">
        <v>869</v>
      </c>
      <c r="E35" s="182">
        <v>265.99999999999994</v>
      </c>
      <c r="F35" s="182">
        <v>6701.0000000000009</v>
      </c>
      <c r="G35" s="182">
        <v>1525</v>
      </c>
      <c r="H35" s="206">
        <f t="shared" si="0"/>
        <v>9361</v>
      </c>
      <c r="I35" s="150"/>
    </row>
    <row r="36" spans="1:9" ht="11.9" customHeight="1">
      <c r="A36" s="690"/>
      <c r="B36" s="112" t="s">
        <v>64</v>
      </c>
      <c r="C36" s="166"/>
      <c r="D36" s="137">
        <v>1186.0000000000002</v>
      </c>
      <c r="E36" s="137">
        <v>363</v>
      </c>
      <c r="F36" s="137">
        <v>2710</v>
      </c>
      <c r="G36" s="137">
        <v>1283</v>
      </c>
      <c r="H36" s="211">
        <f t="shared" si="0"/>
        <v>5542</v>
      </c>
      <c r="I36" s="150"/>
    </row>
    <row r="37" spans="1:9" ht="11.9" customHeight="1">
      <c r="A37" s="692"/>
      <c r="B37" s="156" t="s">
        <v>65</v>
      </c>
      <c r="C37" s="166"/>
      <c r="D37" s="113">
        <v>1719</v>
      </c>
      <c r="E37" s="113">
        <v>1371</v>
      </c>
      <c r="F37" s="113">
        <v>2317</v>
      </c>
      <c r="G37" s="113">
        <v>4962</v>
      </c>
      <c r="H37" s="211">
        <f t="shared" si="0"/>
        <v>10369</v>
      </c>
      <c r="I37" s="150"/>
    </row>
    <row r="38" spans="1:9" ht="11.9" customHeight="1">
      <c r="A38" s="693"/>
      <c r="B38" s="112" t="s">
        <v>66</v>
      </c>
      <c r="C38" s="166"/>
      <c r="D38" s="113">
        <v>1295</v>
      </c>
      <c r="E38" s="113">
        <v>1079</v>
      </c>
      <c r="F38" s="113">
        <v>2115</v>
      </c>
      <c r="G38" s="113">
        <v>2231.0000000000005</v>
      </c>
      <c r="H38" s="211">
        <f t="shared" si="0"/>
        <v>6720</v>
      </c>
      <c r="I38" s="150"/>
    </row>
    <row r="39" spans="1:9" ht="11.9" customHeight="1">
      <c r="A39" s="690"/>
      <c r="B39" s="112" t="s">
        <v>67</v>
      </c>
      <c r="C39" s="166"/>
      <c r="D39" s="113">
        <v>969</v>
      </c>
      <c r="E39" s="113">
        <v>775</v>
      </c>
      <c r="F39" s="113">
        <v>10837</v>
      </c>
      <c r="G39" s="113">
        <v>8149.0000000000009</v>
      </c>
      <c r="H39" s="211">
        <f t="shared" si="0"/>
        <v>20730</v>
      </c>
      <c r="I39" s="150"/>
    </row>
    <row r="40" spans="1:9" ht="11.9" customHeight="1">
      <c r="A40" s="692"/>
      <c r="B40" s="156" t="s">
        <v>68</v>
      </c>
      <c r="C40" s="166"/>
      <c r="D40" s="113">
        <v>734.00000000000011</v>
      </c>
      <c r="E40" s="113">
        <v>772</v>
      </c>
      <c r="F40" s="113">
        <v>5352</v>
      </c>
      <c r="G40" s="113">
        <v>5135</v>
      </c>
      <c r="H40" s="211">
        <f t="shared" si="0"/>
        <v>11993</v>
      </c>
      <c r="I40" s="150"/>
    </row>
    <row r="41" spans="1:9" ht="11.9" customHeight="1">
      <c r="A41" s="692"/>
      <c r="B41" s="112" t="s">
        <v>69</v>
      </c>
      <c r="C41" s="166"/>
      <c r="D41" s="113">
        <v>816.00000000000011</v>
      </c>
      <c r="E41" s="113">
        <v>407</v>
      </c>
      <c r="F41" s="113">
        <v>8578</v>
      </c>
      <c r="G41" s="113">
        <v>5119</v>
      </c>
      <c r="H41" s="211">
        <f t="shared" si="0"/>
        <v>14920</v>
      </c>
      <c r="I41" s="150"/>
    </row>
    <row r="42" spans="1:9" ht="11.9" customHeight="1">
      <c r="A42" s="690"/>
      <c r="B42" s="112" t="s">
        <v>70</v>
      </c>
      <c r="C42" s="166"/>
      <c r="D42" s="137">
        <v>836.00000000000011</v>
      </c>
      <c r="E42" s="137">
        <v>771</v>
      </c>
      <c r="F42" s="137">
        <v>5244.9999999999991</v>
      </c>
      <c r="G42" s="137">
        <v>5968.9999999999991</v>
      </c>
      <c r="H42" s="211">
        <f t="shared" si="0"/>
        <v>12820.999999999998</v>
      </c>
      <c r="I42" s="150"/>
    </row>
    <row r="43" spans="1:9" ht="11.9" customHeight="1">
      <c r="A43" s="690"/>
      <c r="B43" s="156" t="s">
        <v>71</v>
      </c>
      <c r="C43" s="166"/>
      <c r="D43" s="113">
        <v>517</v>
      </c>
      <c r="E43" s="113">
        <v>10</v>
      </c>
      <c r="F43" s="113">
        <v>3085.0000000000005</v>
      </c>
      <c r="G43" s="113">
        <v>4829</v>
      </c>
      <c r="H43" s="211">
        <f t="shared" si="0"/>
        <v>8441</v>
      </c>
      <c r="I43" s="150"/>
    </row>
    <row r="44" spans="1:9" ht="11.9" customHeight="1">
      <c r="A44" s="690"/>
      <c r="B44" s="156" t="s">
        <v>72</v>
      </c>
      <c r="C44" s="166"/>
      <c r="D44" s="113">
        <v>261</v>
      </c>
      <c r="E44" s="113">
        <v>770.99999999999989</v>
      </c>
      <c r="F44" s="113">
        <v>2558</v>
      </c>
      <c r="G44" s="113">
        <v>1707.9999999999998</v>
      </c>
      <c r="H44" s="211">
        <f t="shared" si="0"/>
        <v>5298</v>
      </c>
      <c r="I44" s="150"/>
    </row>
    <row r="45" spans="1:9" ht="11.9" customHeight="1">
      <c r="A45" s="690"/>
      <c r="B45" s="156" t="s">
        <v>73</v>
      </c>
      <c r="C45" s="166"/>
      <c r="D45" s="113">
        <v>373.00000000000006</v>
      </c>
      <c r="E45" s="113">
        <v>1236</v>
      </c>
      <c r="F45" s="113">
        <v>3828.9999999999995</v>
      </c>
      <c r="G45" s="113">
        <v>7558</v>
      </c>
      <c r="H45" s="211">
        <f t="shared" si="0"/>
        <v>12996</v>
      </c>
      <c r="I45" s="150"/>
    </row>
    <row r="46" spans="1:9" ht="11.9" customHeight="1">
      <c r="A46" s="691"/>
      <c r="B46" s="144" t="s">
        <v>74</v>
      </c>
      <c r="C46" s="181"/>
      <c r="D46" s="142">
        <v>1822</v>
      </c>
      <c r="E46" s="142">
        <v>733</v>
      </c>
      <c r="F46" s="142">
        <v>4584</v>
      </c>
      <c r="G46" s="142">
        <v>1661</v>
      </c>
      <c r="H46" s="214">
        <f t="shared" si="0"/>
        <v>8800</v>
      </c>
      <c r="I46" s="150"/>
    </row>
    <row r="47" spans="1:9" ht="11.9" customHeight="1">
      <c r="A47" s="689">
        <v>2023</v>
      </c>
      <c r="B47" s="108" t="s">
        <v>63</v>
      </c>
      <c r="C47" s="165"/>
      <c r="D47" s="182">
        <v>451</v>
      </c>
      <c r="E47" s="182">
        <v>538</v>
      </c>
      <c r="F47" s="182">
        <v>2965</v>
      </c>
      <c r="G47" s="182">
        <v>1372.9999999999998</v>
      </c>
      <c r="H47" s="206">
        <f t="shared" si="0"/>
        <v>5327</v>
      </c>
      <c r="I47" s="150"/>
    </row>
    <row r="48" spans="1:9" ht="11.9" customHeight="1">
      <c r="A48" s="690"/>
      <c r="B48" s="112" t="s">
        <v>64</v>
      </c>
      <c r="C48" s="166"/>
      <c r="D48" s="137" t="s">
        <v>52</v>
      </c>
      <c r="E48" s="137" t="s">
        <v>52</v>
      </c>
      <c r="F48" s="137" t="s">
        <v>52</v>
      </c>
      <c r="G48" s="137" t="s">
        <v>52</v>
      </c>
      <c r="H48" s="211" t="str">
        <f t="shared" si="0"/>
        <v/>
      </c>
      <c r="I48" s="150"/>
    </row>
    <row r="49" spans="1:12" ht="11.9" customHeight="1">
      <c r="A49" s="692"/>
      <c r="B49" s="156" t="s">
        <v>65</v>
      </c>
      <c r="C49" s="166"/>
      <c r="D49" s="113" t="s">
        <v>52</v>
      </c>
      <c r="E49" s="113" t="s">
        <v>52</v>
      </c>
      <c r="F49" s="113" t="s">
        <v>52</v>
      </c>
      <c r="G49" s="113" t="s">
        <v>52</v>
      </c>
      <c r="H49" s="211" t="str">
        <f t="shared" si="0"/>
        <v/>
      </c>
      <c r="I49" s="150"/>
    </row>
    <row r="50" spans="1:12" ht="11.9" customHeight="1">
      <c r="A50" s="693"/>
      <c r="B50" s="112" t="s">
        <v>66</v>
      </c>
      <c r="C50" s="166"/>
      <c r="D50" s="113" t="s">
        <v>52</v>
      </c>
      <c r="E50" s="113" t="s">
        <v>52</v>
      </c>
      <c r="F50" s="113" t="s">
        <v>52</v>
      </c>
      <c r="G50" s="113" t="s">
        <v>52</v>
      </c>
      <c r="H50" s="211" t="str">
        <f t="shared" si="0"/>
        <v/>
      </c>
      <c r="I50" s="150"/>
    </row>
    <row r="51" spans="1:12" ht="11.9" customHeight="1">
      <c r="A51" s="690"/>
      <c r="B51" s="112" t="s">
        <v>67</v>
      </c>
      <c r="C51" s="166"/>
      <c r="D51" s="113" t="s">
        <v>52</v>
      </c>
      <c r="E51" s="113" t="s">
        <v>52</v>
      </c>
      <c r="F51" s="113" t="s">
        <v>52</v>
      </c>
      <c r="G51" s="113" t="s">
        <v>52</v>
      </c>
      <c r="H51" s="211" t="str">
        <f t="shared" si="0"/>
        <v/>
      </c>
      <c r="I51" s="150"/>
    </row>
    <row r="52" spans="1:12" ht="11.9" customHeight="1">
      <c r="A52" s="692"/>
      <c r="B52" s="156" t="s">
        <v>68</v>
      </c>
      <c r="C52" s="166"/>
      <c r="D52" s="113" t="s">
        <v>52</v>
      </c>
      <c r="E52" s="113" t="s">
        <v>52</v>
      </c>
      <c r="F52" s="113" t="s">
        <v>52</v>
      </c>
      <c r="G52" s="113" t="s">
        <v>52</v>
      </c>
      <c r="H52" s="211" t="str">
        <f t="shared" si="0"/>
        <v/>
      </c>
      <c r="I52" s="150"/>
    </row>
    <row r="53" spans="1:12" ht="11.9" customHeight="1">
      <c r="A53" s="692"/>
      <c r="B53" s="112" t="s">
        <v>69</v>
      </c>
      <c r="C53" s="166"/>
      <c r="D53" s="113" t="s">
        <v>52</v>
      </c>
      <c r="E53" s="113" t="s">
        <v>52</v>
      </c>
      <c r="F53" s="113" t="s">
        <v>52</v>
      </c>
      <c r="G53" s="113" t="s">
        <v>52</v>
      </c>
      <c r="H53" s="211" t="str">
        <f t="shared" si="0"/>
        <v/>
      </c>
      <c r="I53" s="150"/>
    </row>
    <row r="54" spans="1:12" ht="11.9" customHeight="1">
      <c r="A54" s="690"/>
      <c r="B54" s="112" t="s">
        <v>70</v>
      </c>
      <c r="C54" s="166"/>
      <c r="D54" s="137" t="s">
        <v>52</v>
      </c>
      <c r="E54" s="137" t="s">
        <v>52</v>
      </c>
      <c r="F54" s="137" t="s">
        <v>52</v>
      </c>
      <c r="G54" s="137" t="s">
        <v>52</v>
      </c>
      <c r="H54" s="211" t="str">
        <f t="shared" si="0"/>
        <v/>
      </c>
      <c r="I54" s="150"/>
    </row>
    <row r="55" spans="1:12" ht="11.9" customHeight="1">
      <c r="A55" s="690"/>
      <c r="B55" s="156" t="s">
        <v>71</v>
      </c>
      <c r="C55" s="166"/>
      <c r="D55" s="113" t="s">
        <v>52</v>
      </c>
      <c r="E55" s="113" t="s">
        <v>52</v>
      </c>
      <c r="F55" s="113" t="s">
        <v>52</v>
      </c>
      <c r="G55" s="113" t="s">
        <v>52</v>
      </c>
      <c r="H55" s="211" t="str">
        <f t="shared" si="0"/>
        <v/>
      </c>
      <c r="I55" s="150"/>
    </row>
    <row r="56" spans="1:12" ht="11.9" customHeight="1">
      <c r="A56" s="690"/>
      <c r="B56" s="156" t="s">
        <v>72</v>
      </c>
      <c r="C56" s="166"/>
      <c r="D56" s="113" t="s">
        <v>52</v>
      </c>
      <c r="E56" s="113" t="s">
        <v>52</v>
      </c>
      <c r="F56" s="113" t="s">
        <v>52</v>
      </c>
      <c r="G56" s="113" t="s">
        <v>52</v>
      </c>
      <c r="H56" s="211" t="str">
        <f t="shared" si="0"/>
        <v/>
      </c>
      <c r="I56" s="150"/>
    </row>
    <row r="57" spans="1:12" ht="11.9" customHeight="1">
      <c r="A57" s="690"/>
      <c r="B57" s="156" t="s">
        <v>73</v>
      </c>
      <c r="C57" s="166"/>
      <c r="D57" s="113" t="s">
        <v>52</v>
      </c>
      <c r="E57" s="113" t="s">
        <v>52</v>
      </c>
      <c r="F57" s="113" t="s">
        <v>52</v>
      </c>
      <c r="G57" s="113" t="s">
        <v>52</v>
      </c>
      <c r="H57" s="211" t="str">
        <f t="shared" si="0"/>
        <v/>
      </c>
      <c r="I57" s="150"/>
    </row>
    <row r="58" spans="1:12" ht="11.9" customHeight="1" thickBot="1">
      <c r="A58" s="694"/>
      <c r="B58" s="158" t="s">
        <v>74</v>
      </c>
      <c r="C58" s="168"/>
      <c r="D58" s="139" t="s">
        <v>52</v>
      </c>
      <c r="E58" s="139" t="s">
        <v>52</v>
      </c>
      <c r="F58" s="139" t="s">
        <v>52</v>
      </c>
      <c r="G58" s="139" t="s">
        <v>52</v>
      </c>
      <c r="H58" s="213" t="str">
        <f t="shared" si="0"/>
        <v/>
      </c>
      <c r="I58" s="150"/>
    </row>
    <row r="59" spans="1:12" s="10" customFormat="1" ht="12" customHeight="1">
      <c r="A59" s="53" t="str">
        <f>Titles!$A$12</f>
        <v>1 Data for 2021 and 2022 based on 2016 Census Definitions and data for 2023 based on 2021 Census Definitions.</v>
      </c>
      <c r="B59" s="84"/>
      <c r="C59" s="367"/>
      <c r="D59" s="327"/>
      <c r="E59" s="54"/>
      <c r="F59" s="327"/>
      <c r="G59" s="327"/>
      <c r="H59" s="368"/>
      <c r="I59" s="230"/>
      <c r="J59" s="230"/>
      <c r="K59" s="309"/>
      <c r="L59" s="11"/>
    </row>
    <row r="60" spans="1:12" s="12" customFormat="1" ht="11.5">
      <c r="A60" s="635" t="s">
        <v>117</v>
      </c>
      <c r="B60" s="316"/>
      <c r="C60" s="316"/>
      <c r="D60" s="316"/>
      <c r="E60" s="361"/>
      <c r="F60" s="314"/>
      <c r="G60" s="314"/>
      <c r="H60" s="314"/>
      <c r="I60" s="77"/>
    </row>
    <row r="61" spans="1:12" s="315" customFormat="1" ht="10.9" customHeight="1">
      <c r="A61" s="636" t="str">
        <f>Titles!$A$10</f>
        <v>Source: CMHC Starts and Completion Survey, Market Absorption Survey</v>
      </c>
      <c r="B61" s="316"/>
      <c r="C61" s="316"/>
      <c r="D61" s="316"/>
      <c r="E61" s="329"/>
      <c r="F61" s="316"/>
      <c r="G61" s="316"/>
      <c r="H61" s="316"/>
    </row>
    <row r="62" spans="1:12" s="315" customFormat="1" ht="10.9" customHeight="1">
      <c r="A62" s="636"/>
      <c r="B62" s="171"/>
      <c r="C62" s="171"/>
      <c r="D62" s="171"/>
      <c r="E62" s="171"/>
      <c r="F62" s="329"/>
      <c r="G62" s="171"/>
      <c r="H62" s="171"/>
    </row>
    <row r="63" spans="1:12" s="363" customFormat="1" ht="10.9" customHeight="1">
      <c r="A63" s="637"/>
    </row>
    <row r="64" spans="1:12" ht="9.75" customHeight="1"/>
  </sheetData>
  <phoneticPr fontId="11" type="noConversion"/>
  <pageMargins left="0.78740157480314965" right="0.51181102362204722" top="0.51181102362204722" bottom="0.51181102362204722" header="0.51181102362204722" footer="0.51181102362204722"/>
  <pageSetup scale="98"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I11:IV11" numberStoredAsText="1"/>
    <ignoredError sqref="H23:H58" unlockedFormula="1"/>
  </ignoredErrors>
</worksheet>
</file>

<file path=docMetadata/LabelInfo.xml><?xml version="1.0" encoding="utf-8"?>
<clbl:labelList xmlns:clbl="http://schemas.microsoft.com/office/2020/mipLabelMetadata">
  <clbl:label id="{6cc8ad0b-a31c-418f-b944-b1763ed17eb2}" enabled="1" method="Privileged" siteId="{38b7fc89-dbe8-4ed1-a78b-39dfb6a217a8}" contentBits="3"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19</vt:i4>
      </vt:variant>
    </vt:vector>
  </HeadingPairs>
  <TitlesOfParts>
    <vt:vector size="44" baseType="lpstr">
      <vt:lpstr>Titles</vt:lpstr>
      <vt:lpstr>Index</vt:lpstr>
      <vt:lpstr>Notes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Tables 17-18</vt:lpstr>
      <vt:lpstr>Tables 19-20</vt:lpstr>
      <vt:lpstr>Symbols</vt:lpstr>
      <vt:lpstr>Survey Coverage</vt:lpstr>
      <vt:lpstr>Definitions</vt:lpstr>
      <vt:lpstr>Type of Dwelling</vt:lpstr>
      <vt:lpstr>'Table 1'!Print_Area</vt:lpstr>
      <vt:lpstr>'Table 10'!Print_Area</vt:lpstr>
      <vt:lpstr>'Table 11'!Print_Area</vt:lpstr>
      <vt:lpstr>'Table 12'!Print_Area</vt:lpstr>
      <vt:lpstr>'Table 13'!Print_Area</vt:lpstr>
      <vt:lpstr>'Table 14'!Print_Area</vt:lpstr>
      <vt:lpstr>'Table 15'!Print_Area</vt:lpstr>
      <vt:lpstr>'Table 16'!Print_Area</vt:lpstr>
      <vt:lpstr>'Table 2'!Print_Area</vt:lpstr>
      <vt:lpstr>'Table 3'!Print_Area</vt:lpstr>
      <vt:lpstr>'Table 4'!Print_Area</vt:lpstr>
      <vt:lpstr>'Table 5'!Print_Area</vt:lpstr>
      <vt:lpstr>'Table 6'!Print_Area</vt:lpstr>
      <vt:lpstr>'Table 7'!Print_Area</vt:lpstr>
      <vt:lpstr>'Table 8'!Print_Area</vt:lpstr>
      <vt:lpstr>'Table 9'!Print_Area</vt:lpstr>
      <vt:lpstr>'Tables 17-18'!Print_Area</vt:lpstr>
      <vt:lpstr>'Tables 19-20'!Print_Area</vt:lpstr>
      <vt:lpst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2019-12-02T19:21:02Z</cp:lastPrinted>
  <dcterms:created xsi:type="dcterms:W3CDTF">2010-02-01T20:46:31Z</dcterms:created>
  <dcterms:modified xsi:type="dcterms:W3CDTF">2024-09-10T13:56:25Z</dcterms:modified>
</cp:coreProperties>
</file>