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Y:\EXTCLNT\PreStart\2024 PreHsgStartsTables\2024 Edited Housing Starts Other Construction Data\"/>
    </mc:Choice>
  </mc:AlternateContent>
  <xr:revisionPtr revIDLastSave="0" documentId="8_{D986C017-E112-47A1-9905-A2F3A52672CF}" xr6:coauthVersionLast="47" xr6:coauthVersionMax="47" xr10:uidLastSave="{00000000-0000-0000-0000-000000000000}"/>
  <bookViews>
    <workbookView xWindow="-110" yWindow="-110" windowWidth="19420" windowHeight="1030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Coverage and Geography" sheetId="23" r:id="rId23"/>
    <sheet name="Concepts and Definitions" sheetId="24" r:id="rId24"/>
    <sheet name=" " sheetId="25" r:id="rId25"/>
  </sheets>
  <definedNames>
    <definedName name="_AMO_UniqueIdentifier" hidden="1">"'85d32fe5-3fd1-4b82-8636-b82e6852f433'"</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3" l="1"/>
  <c r="G32" i="13"/>
  <c r="G33" i="13"/>
  <c r="G34" i="13"/>
  <c r="G35" i="13"/>
  <c r="G36" i="13"/>
  <c r="G37" i="13"/>
  <c r="G30" i="13"/>
  <c r="H11" i="13"/>
  <c r="H12" i="13"/>
  <c r="H13" i="13"/>
  <c r="H14" i="13"/>
  <c r="H15" i="13"/>
  <c r="H16" i="13"/>
  <c r="H17" i="13"/>
  <c r="H10" i="13"/>
  <c r="I47" i="11"/>
  <c r="I48" i="11"/>
  <c r="I49" i="11"/>
  <c r="I50" i="11"/>
  <c r="I43" i="11"/>
  <c r="I44" i="11"/>
  <c r="I45" i="11"/>
  <c r="I42" i="11"/>
  <c r="L14" i="11"/>
  <c r="L15" i="11"/>
  <c r="L16" i="11"/>
  <c r="L13" i="11"/>
  <c r="K14" i="11"/>
  <c r="K15" i="11"/>
  <c r="K16" i="11"/>
  <c r="K13" i="11"/>
  <c r="J14" i="11"/>
  <c r="J15" i="11"/>
  <c r="J16" i="11"/>
  <c r="J13" i="11"/>
  <c r="H17" i="9"/>
  <c r="H18" i="9"/>
  <c r="H20" i="9"/>
  <c r="H21" i="9"/>
  <c r="H16" i="9" l="1"/>
  <c r="H15" i="9"/>
  <c r="H14" i="9"/>
  <c r="I7" i="2" l="1"/>
  <c r="F7" i="2"/>
  <c r="J7" i="2"/>
  <c r="G7" i="2"/>
  <c r="D7" i="2"/>
  <c r="J7" i="1"/>
  <c r="A23" i="7" l="1"/>
  <c r="A67" i="1" l="1"/>
  <c r="H58" i="7" l="1"/>
  <c r="H33" i="9"/>
  <c r="H32" i="9"/>
  <c r="H31" i="9"/>
  <c r="H30" i="9"/>
  <c r="H29" i="9"/>
  <c r="H26" i="9"/>
  <c r="H25" i="9"/>
  <c r="H24" i="9"/>
  <c r="H57" i="7"/>
  <c r="H22" i="9"/>
  <c r="H23" i="9"/>
  <c r="H28" i="9"/>
  <c r="H27" i="9"/>
  <c r="E29" i="1" l="1"/>
  <c r="I63" i="1"/>
  <c r="I65" i="1"/>
  <c r="I64" i="1"/>
  <c r="E28" i="1"/>
  <c r="E29" i="2"/>
  <c r="H44" i="2"/>
  <c r="H36" i="2"/>
  <c r="H32" i="2"/>
  <c r="H28" i="2"/>
  <c r="H51" i="2"/>
  <c r="E28" i="2"/>
  <c r="H31" i="2"/>
  <c r="E31" i="2"/>
  <c r="H30" i="2"/>
  <c r="E30" i="2"/>
  <c r="E44" i="2"/>
  <c r="E36" i="2"/>
  <c r="E32" i="2"/>
  <c r="E51" i="2"/>
  <c r="H41" i="2"/>
  <c r="H29" i="2"/>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J29" i="2"/>
  <c r="J44" i="2"/>
  <c r="J32" i="2"/>
  <c r="J30" i="2"/>
  <c r="J28" i="2"/>
  <c r="K28" i="2" s="1"/>
  <c r="J31" i="2"/>
  <c r="J36" i="2"/>
  <c r="J51" i="2"/>
  <c r="I61" i="1"/>
  <c r="I29" i="1"/>
  <c r="I28" i="1"/>
  <c r="G7" i="1"/>
  <c r="D7" i="1"/>
  <c r="A18" i="9"/>
  <c r="A35" i="9"/>
  <c r="A6" i="3"/>
  <c r="A31" i="4"/>
  <c r="A15" i="4"/>
  <c r="A17" i="11"/>
  <c r="A11" i="4"/>
  <c r="A19" i="4"/>
  <c r="A13" i="9"/>
  <c r="A22" i="9"/>
  <c r="C7" i="2"/>
  <c r="F7" i="1"/>
  <c r="I7" i="1"/>
  <c r="C7" i="1"/>
  <c r="K51" i="2" l="1"/>
  <c r="K44" i="2"/>
  <c r="K36" i="2"/>
  <c r="K32" i="2"/>
  <c r="K30" i="2"/>
  <c r="K29" i="2"/>
  <c r="K31" i="2"/>
  <c r="K29" i="1"/>
  <c r="K28" i="1"/>
  <c r="A2" i="1" l="1"/>
  <c r="A4" i="1"/>
  <c r="J13" i="1"/>
  <c r="E30" i="1"/>
  <c r="H30" i="1"/>
  <c r="H33" i="2"/>
  <c r="E31" i="1"/>
  <c r="H31" i="1"/>
  <c r="H34" i="2"/>
  <c r="E32" i="1"/>
  <c r="H32" i="1"/>
  <c r="H35" i="2"/>
  <c r="H37" i="2"/>
  <c r="H38" i="2"/>
  <c r="H39" i="2"/>
  <c r="E36" i="1"/>
  <c r="H36" i="1"/>
  <c r="H40" i="2"/>
  <c r="H42" i="2"/>
  <c r="H43" i="2"/>
  <c r="H45" i="2"/>
  <c r="H41" i="1"/>
  <c r="H47" i="2"/>
  <c r="H48" i="2"/>
  <c r="H49" i="2"/>
  <c r="E44" i="1"/>
  <c r="H44" i="1"/>
  <c r="H50" i="2"/>
  <c r="H52" i="2"/>
  <c r="H53" i="2"/>
  <c r="H54" i="2"/>
  <c r="H55" i="2"/>
  <c r="H56" i="2"/>
  <c r="E51" i="1"/>
  <c r="H51" i="1"/>
  <c r="H57" i="2"/>
  <c r="H58" i="2"/>
  <c r="H59" i="2"/>
  <c r="A68" i="1"/>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F41" i="8" l="1"/>
  <c r="H21" i="8"/>
  <c r="G21" i="8"/>
  <c r="H37" i="1"/>
  <c r="H35" i="1"/>
  <c r="H34" i="1"/>
  <c r="H33" i="1"/>
  <c r="H27" i="1"/>
  <c r="H26" i="1"/>
  <c r="H27" i="2"/>
  <c r="H24" i="1"/>
  <c r="H25" i="1"/>
  <c r="I15" i="1"/>
  <c r="J26" i="1"/>
  <c r="H40" i="1"/>
  <c r="H39" i="1"/>
  <c r="H38" i="1"/>
  <c r="E59" i="1"/>
  <c r="E58" i="1"/>
  <c r="E57" i="1"/>
  <c r="E56" i="1"/>
  <c r="E55" i="1"/>
  <c r="E54" i="1"/>
  <c r="E53" i="1"/>
  <c r="E52" i="1"/>
  <c r="E50" i="1"/>
  <c r="E49" i="1"/>
  <c r="E48" i="1"/>
  <c r="E47" i="1"/>
  <c r="E45" i="1"/>
  <c r="E43" i="1"/>
  <c r="H65" i="2"/>
  <c r="H65" i="1"/>
  <c r="H63" i="2"/>
  <c r="H63" i="1"/>
  <c r="H59" i="1"/>
  <c r="H49" i="1"/>
  <c r="H47" i="1"/>
  <c r="H43" i="1"/>
  <c r="H42" i="1"/>
  <c r="J41" i="1"/>
  <c r="J40" i="1"/>
  <c r="J39" i="1"/>
  <c r="J38" i="1"/>
  <c r="J37" i="1"/>
  <c r="J35" i="1"/>
  <c r="J34" i="1"/>
  <c r="J33" i="1"/>
  <c r="J27" i="2"/>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L25" i="11"/>
  <c r="L26" i="11"/>
  <c r="L27" i="11"/>
  <c r="L28" i="11"/>
  <c r="I40" i="8"/>
  <c r="L24" i="11"/>
  <c r="L23" i="11"/>
  <c r="L22" i="11"/>
  <c r="J13" i="2"/>
  <c r="L20" i="11"/>
  <c r="L21" i="11"/>
  <c r="H36" i="9"/>
  <c r="I32" i="8"/>
  <c r="E30" i="8"/>
  <c r="E41" i="8"/>
  <c r="G56" i="6"/>
  <c r="H32" i="8"/>
  <c r="F40" i="8"/>
  <c r="E32" i="8"/>
  <c r="E25" i="1"/>
  <c r="E24" i="1"/>
  <c r="I11" i="1"/>
  <c r="H8" i="1"/>
  <c r="E10" i="1"/>
  <c r="E9" i="1"/>
  <c r="J10" i="1"/>
  <c r="H49" i="7"/>
  <c r="H52" i="7"/>
  <c r="H43" i="9"/>
  <c r="G55" i="6"/>
  <c r="H38" i="9"/>
  <c r="H42" i="9"/>
  <c r="H46" i="9"/>
  <c r="H50" i="7"/>
  <c r="J24" i="8"/>
  <c r="G42" i="8"/>
  <c r="L19" i="11"/>
  <c r="J20" i="8"/>
  <c r="F30" i="8"/>
  <c r="H17" i="1"/>
  <c r="I45" i="2"/>
  <c r="F22" i="8"/>
  <c r="L17"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H15" i="8"/>
  <c r="H13" i="2"/>
  <c r="I26" i="2"/>
  <c r="G22" i="8"/>
  <c r="I47" i="10"/>
  <c r="I55" i="10"/>
  <c r="H14" i="8"/>
  <c r="E14" i="8"/>
  <c r="I41" i="8"/>
  <c r="C18" i="1"/>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I25" i="2"/>
  <c r="H23" i="1"/>
  <c r="H15" i="1"/>
  <c r="E14" i="1"/>
  <c r="E13" i="1"/>
  <c r="J9" i="1"/>
  <c r="I27" i="2"/>
  <c r="E15" i="2"/>
  <c r="J17" i="1"/>
  <c r="H13" i="1"/>
  <c r="H11" i="1"/>
  <c r="I59" i="1"/>
  <c r="I52" i="1"/>
  <c r="I56" i="1"/>
  <c r="I55" i="1"/>
  <c r="G46" i="2"/>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F46" i="2"/>
  <c r="I63" i="2"/>
  <c r="E25" i="2"/>
  <c r="K15" i="1" l="1"/>
  <c r="J34" i="2"/>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H46"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J30" i="8"/>
  <c r="K8" i="2"/>
  <c r="K47" i="1"/>
  <c r="H18" i="2"/>
  <c r="J41" i="8"/>
  <c r="F20" i="2"/>
  <c r="H12" i="2"/>
  <c r="K38" i="1"/>
  <c r="K54" i="1"/>
  <c r="K14" i="1"/>
  <c r="K15" i="2"/>
  <c r="I18" i="1"/>
  <c r="J21" i="8"/>
  <c r="J14" i="8"/>
  <c r="J42" i="8"/>
  <c r="K50" i="1"/>
  <c r="K48" i="1"/>
  <c r="K19" i="1"/>
  <c r="J31" i="8"/>
  <c r="J40" i="8"/>
  <c r="K17" i="2"/>
  <c r="K19" i="2"/>
  <c r="K42" i="1"/>
  <c r="K52" i="1"/>
  <c r="K44" i="1"/>
  <c r="K11" i="2"/>
  <c r="G66"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E66" i="1" l="1"/>
  <c r="J46" i="2"/>
  <c r="K46" i="2" s="1"/>
  <c r="K46" i="1"/>
  <c r="H20" i="2"/>
  <c r="K18" i="1"/>
  <c r="I66" i="1"/>
  <c r="J66" i="1"/>
  <c r="J75" i="1" s="1"/>
  <c r="H20" i="1"/>
  <c r="K18" i="2"/>
  <c r="D75" i="1"/>
  <c r="J20" i="2"/>
  <c r="D66" i="2"/>
  <c r="J66" i="2" s="1"/>
  <c r="K12" i="2"/>
  <c r="J20" i="1"/>
  <c r="I20" i="2"/>
  <c r="E20" i="2"/>
  <c r="E20" i="1"/>
  <c r="I20" i="1"/>
  <c r="K12" i="1"/>
  <c r="H66" i="2"/>
  <c r="I66" i="2"/>
  <c r="K20" i="1" l="1"/>
  <c r="K66" i="1"/>
  <c r="K20" i="2"/>
  <c r="E66" i="2"/>
  <c r="K66" i="2"/>
  <c r="H13" i="9"/>
</calcChain>
</file>

<file path=xl/sharedStrings.xml><?xml version="1.0" encoding="utf-8"?>
<sst xmlns="http://schemas.openxmlformats.org/spreadsheetml/2006/main" count="1063" uniqueCount="276">
  <si>
    <t>Province</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</si>
  <si>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</si>
  <si>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</si>
  <si>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</si>
  <si>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</si>
  <si>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</si>
  <si>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</si>
  <si>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</si>
  <si>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</si>
  <si>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</si>
  <si>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</si>
  <si>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</si>
  <si>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</si>
  <si>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</si>
  <si>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</si>
  <si>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</si>
  <si>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</si>
  <si>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</si>
  <si>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</si>
  <si>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</si>
  <si>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</si>
  <si>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</si>
  <si>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</si>
  <si>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</si>
  <si>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</si>
  <si>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</si>
  <si>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</si>
  <si>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</si>
  <si>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</si>
  <si>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</si>
  <si>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</si>
  <si>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</si>
  <si>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</si>
  <si>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</si>
  <si>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</si>
  <si>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</si>
  <si>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</si>
  <si>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</si>
  <si>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</si>
  <si>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</si>
  <si>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</si>
  <si>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</si>
  <si>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</si>
  <si>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</si>
  <si>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</si>
  <si>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</si>
  <si>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</si>
  <si>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</si>
  <si>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</si>
  <si>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</si>
  <si>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</si>
  <si>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</si>
  <si>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</si>
  <si>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</si>
  <si>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</si>
  <si>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</si>
  <si>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</si>
  <si>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</si>
  <si>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</si>
  <si>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</si>
  <si>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</si>
  <si>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</si>
  <si>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</si>
  <si>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</si>
  <si>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</si>
  <si>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</si>
  <si>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</si>
  <si>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</si>
  <si>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</si>
  <si>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</si>
  <si>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</si>
  <si>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</si>
  <si>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</si>
  <si>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</si>
  <si>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</si>
  <si>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</si>
  <si>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</si>
  <si>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</si>
  <si>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</si>
  <si>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</si>
  <si>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</si>
  <si>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</si>
  <si>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</si>
  <si>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</si>
  <si>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</si>
  <si>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</si>
  <si>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</si>
  <si>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</si>
  <si>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</si>
  <si>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</si>
  <si>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</si>
  <si>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</si>
  <si>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</si>
  <si>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</si>
  <si>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</si>
  <si>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</si>
  <si>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</si>
  <si>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</si>
  <si>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</si>
  <si>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</si>
  <si>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</si>
  <si>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</si>
  <si>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</si>
  <si>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</si>
  <si>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</si>
  <si>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</si>
  <si>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Gatineau</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</si>
  <si>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</si>
  <si>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</si>
  <si>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</si>
  <si>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</si>
  <si>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</si>
  <si>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</si>
  <si>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</si>
  <si>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</si>
  <si>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Lethbridge</t>
  </si>
  <si>
    <t>Données provisoires sur les mises en chantier d'habitations</t>
  </si>
  <si>
    <t>2 Data are Actual Dwelling Starts.</t>
  </si>
  <si>
    <t xml:space="preserve"> 2 Under Construction does not include units where the intended market is unknown. </t>
  </si>
  <si>
    <t xml:space="preserve">Footnotes </t>
  </si>
  <si>
    <t>Housing Start Data in Centres 10,000 Population and Over</t>
  </si>
  <si>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</si>
  <si>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</si>
  <si>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</si>
  <si>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</si>
  <si>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</si>
  <si>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</si>
  <si>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</si>
  <si>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</si>
  <si>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</si>
  <si>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</si>
  <si>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</si>
  <si>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</si>
  <si>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</si>
  <si>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</si>
  <si>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</si>
  <si>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</si>
  <si>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</si>
  <si>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</si>
  <si>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</si>
  <si>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</si>
  <si>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</si>
  <si>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</si>
  <si>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</si>
  <si>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</si>
  <si>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</si>
  <si>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</si>
  <si>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CMHC HOUSING MARKET INFORMATION</t>
  </si>
  <si>
    <t>TABLE OF CONTENTS</t>
  </si>
  <si>
    <t>The table of contents below provides a brief description of the contents in each tab.</t>
  </si>
  <si>
    <t xml:space="preserve">Symbols  </t>
  </si>
  <si>
    <t xml:space="preserve">Concepts and Definitions </t>
  </si>
  <si>
    <t>Monthly Housing Starts and Other Construction Data</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</si>
  <si>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</si>
  <si>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</si>
  <si>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</si>
  <si>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</si>
  <si>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</si>
  <si>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</si>
  <si>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</si>
  <si>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</si>
  <si>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17-18: Dwelling Starts in Urban Centres and Canada, Seasonally Adjusted at Annual Rates</t>
  </si>
  <si>
    <t>Table 19-20: Dwelling Starts in Canada1, Atlantic Provinces, Seasonally Adjusted at Annual Rates</t>
  </si>
  <si>
    <t>(r) Revised / Chiffres révisés</t>
  </si>
  <si>
    <t>Symbols</t>
  </si>
  <si>
    <t>** Not available</t>
  </si>
  <si>
    <t>+ Less than 1,000 units</t>
  </si>
  <si>
    <t>- Nil or Zero</t>
  </si>
  <si>
    <t>-- Amount too small to be expressed</t>
  </si>
  <si>
    <t xml:space="preserve">Survey Coverage </t>
  </si>
  <si>
    <t>Concepts and Definitions</t>
  </si>
  <si>
    <t>For multiple-dwelling structures, the definition of a Start or a Completion applies to the structure rather than to the individual dwelling units therein.</t>
  </si>
  <si>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</si>
  <si>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</si>
  <si>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 xml:space="preserve">The definitions of types of dwellings, used in the Surveys, are in accordance with those in the Census. </t>
  </si>
  <si>
    <t xml:space="preserve">Note to readers </t>
  </si>
  <si>
    <r>
      <t xml:space="preserve">A dwelling is defined as being </t>
    </r>
    <r>
      <rPr>
        <b/>
        <sz val="11"/>
        <color theme="1"/>
        <rFont val="Arial"/>
        <family val="2"/>
      </rPr>
      <t>“absorbed</t>
    </r>
    <r>
      <rPr>
        <sz val="11"/>
        <rFont val="Arial"/>
        <family val="2"/>
      </rPr>
      <t>” when a binding, non-conditional agreement is made to buy the dwelling.</t>
    </r>
  </si>
  <si>
    <t>Source: CMHC Starts and Completion Survey, Market Absorption Survey</t>
  </si>
  <si>
    <t>Source:  CMHC Starts and Completions Survey and Market Absorption Survey</t>
  </si>
  <si>
    <t>N.L.</t>
  </si>
  <si>
    <t>Greater Sudbury</t>
  </si>
  <si>
    <r>
      <t xml:space="preserve">2022 </t>
    </r>
    <r>
      <rPr>
        <b/>
        <vertAlign val="superscript"/>
        <sz val="9"/>
        <color indexed="8"/>
        <rFont val="Gill Sans Std"/>
        <family val="2"/>
      </rPr>
      <t>2</t>
    </r>
  </si>
  <si>
    <t>Chilliwack</t>
  </si>
  <si>
    <t>Drummondville</t>
  </si>
  <si>
    <t>Fredericton</t>
  </si>
  <si>
    <t>Kamloops</t>
  </si>
  <si>
    <t>Nanaimo</t>
  </si>
  <si>
    <t>Red Deer</t>
  </si>
  <si>
    <t>Belleville - Quinte West</t>
  </si>
  <si>
    <r>
      <t xml:space="preserve">6 new CMAs: </t>
    </r>
    <r>
      <rPr>
        <sz val="11"/>
        <color theme="4" tint="-0.499984740745262"/>
        <rFont val="Calibri"/>
        <family val="2"/>
      </rPr>
      <t xml:space="preserve">Chilliwack, Drummondville, Fredericton, Kamloops, Nanaimo and Red Deer </t>
    </r>
  </si>
  <si>
    <t>Note to readers:</t>
  </si>
  <si>
    <r>
      <t xml:space="preserve">Victoriaville V: </t>
    </r>
    <r>
      <rPr>
        <sz val="11"/>
        <color theme="4" tint="-0.499984740745262"/>
        <rFont val="Calibri"/>
        <family val="2"/>
      </rPr>
      <t>now a large CA (population 50,000+)</t>
    </r>
  </si>
  <si>
    <r>
      <t xml:space="preserve">Joliette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</si>
  <si>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</si>
  <si>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</si>
  <si>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</si>
  <si>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Sainte-Agathe-des-Monts: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</si>
  <si>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</si>
  <si>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</si>
  <si>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</si>
  <si>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t>Please note CMHC has updated the Starts and Completions Survey methodology and the Market Absorption Survey methodology:</t>
  </si>
  <si>
    <t>As of January, 2023, data contained within this publication reflect 2021 Census geography in line with Statistics Canada's Standard Geographical Classification (SGC). The following is a summary of geography changes:</t>
  </si>
  <si>
    <t xml:space="preserve">Census Metropolitan Area (CMA) and Census Agglomeration (CA) changes: </t>
  </si>
  <si>
    <r>
      <t xml:space="preserve">Ottawa CMA: </t>
    </r>
    <r>
      <rPr>
        <sz val="11"/>
        <color theme="4" tint="-0.499984740745262"/>
        <rFont val="Calibri"/>
        <family val="2"/>
      </rPr>
      <t>Arnprior T and Carleton Place T are now merged with Ottawa CMA</t>
    </r>
  </si>
  <si>
    <r>
      <t>Essex T :</t>
    </r>
    <r>
      <rPr>
        <sz val="11"/>
        <color theme="4" tint="-0.499984740745262"/>
        <rFont val="Calibri"/>
        <family val="2"/>
      </rPr>
      <t xml:space="preserve"> merged with Windsor CMA</t>
    </r>
  </si>
  <si>
    <r>
      <t xml:space="preserve">Leamington MU : </t>
    </r>
    <r>
      <rPr>
        <sz val="11"/>
        <color theme="4" tint="-0.499984740745262"/>
        <rFont val="Calibri"/>
        <family val="2"/>
      </rPr>
      <t>merged with Windsor CMA</t>
    </r>
  </si>
  <si>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</si>
  <si>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</si>
  <si>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</si>
  <si>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t>Table 18</t>
  </si>
  <si>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</si>
  <si>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Table 9</t>
  </si>
  <si>
    <t xml:space="preserve">As part of the Starts and Completions Survey, both housing starts and housing completions are enumerated monthly in urban areas with populations in excess of 100,000 as defined by the 2021 Census. Housing starts only are enumerated monthly in urban centres of 50,000 to 99,999. In urban areas with populations of 10,000 to 49,999, housing starts only are enumerated in the last month of each quarter (i.e. four times a year, in March, June, September and December). Monthly starts activity in quarterly locations are statistically estimated at a provincial level for single and multi categories. In centres with populations below 10,000 housing starts only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</si>
  <si>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100,000.  
When a structure is recorded as completed, a report is also made as to whether or not a unit has been sold. The dwellings are then enumerated each month until such time as absorption occurs. </t>
  </si>
  <si>
    <t>The survey of conversions and demolitions is conducted monthly and only in urban areas with a population of 100,000 as defined by the 2021 census.</t>
  </si>
  <si>
    <t xml:space="preserve">Census metropolitan area (CMA) and census agglomeration (CA) </t>
  </si>
  <si>
    <t xml:space="preserve">The general concept of these standard units is one of an urban core, and the adjacent urban and rural areas that have a high degree of social and economic 
integration with that urban core, as measured by commuting flows derived from Census of Population data on place of work. </t>
  </si>
  <si>
    <t xml:space="preserve">Census metropolitan area (CMA) </t>
  </si>
  <si>
    <t xml:space="preserve">To form a census metropolitan area (CMA), the urban core must have a population of at least 50,000 and the area (CMA) must have a population of at least 100,000.
 Once an area becomes a CMA, it is retained as a CMA even if the population of its urban core declines below 50,000. </t>
  </si>
  <si>
    <t xml:space="preserve">Census agglomeration (CA) </t>
  </si>
  <si>
    <t xml:space="preserve">To form a census agglomeration (CA), the urban core must have a population of at least 10,000. If the population of the urban core of a CA declines below 10,000, the CA is retired.  </t>
  </si>
  <si>
    <t xml:space="preserve">As of March 2003, CAs are no longer required to have an urban core population count of 100,000 to be promoted to the status of a CMA. Instead, 
CAs will assume the status of a CMA if they have attained a total population of at least 100,000 and an urban core of 50,000 or more. </t>
  </si>
  <si>
    <t xml:space="preserve">Census subdivision (CSD) </t>
  </si>
  <si>
    <t xml:space="preserve">Census subdivision is a general term for municipalities as determined by provincial or territorial legislation, or areas treated as municipal equivalents for 
statistical purposes. Municipalities are units of local government. </t>
  </si>
  <si>
    <t>For more information, visit Statistics Canada website at: www.statcan.gc.ca/en/geography</t>
  </si>
  <si>
    <t>Coverage and Geography</t>
  </si>
  <si>
    <t>Demolitions and Conversions</t>
  </si>
  <si>
    <t>CMHC now collects data on residential units that are demolished, residential units that are converted to non-residential units, non-residential space that is converted to residential units, 
and residential-toresidential conversions. This data is being collected to get a more complete picture of the overall housing stock. Further definition of these concepts are:</t>
  </si>
  <si>
    <t>Only the start (initiation) of a Demolition or Conversion – Residential to Non-Residential is collected and reported.</t>
  </si>
  <si>
    <t>Non-Residential to Residential Conversions are tracked from start to completion. Homeowner/Condominium structures are tracked until they are absorbed.</t>
  </si>
  <si>
    <t xml:space="preserve">For Residential-to-residential conversions involving less than three converted units (i.e. the number of units added or removed from the structure) 
or are located in an urban areas with populations of 10,000 to 49,999, the start and completion are reported in the same month. 
Residential-toresidential conversions involving three or more converted units and are located in urban areas with populations in excess of 50,000 are tracked 
from start to completion.    </t>
  </si>
  <si>
    <t>Types of dwelling</t>
  </si>
  <si>
    <r>
      <t>A “</t>
    </r>
    <r>
      <rPr>
        <b/>
        <sz val="11"/>
        <color theme="1"/>
        <rFont val="Calibri"/>
        <family val="2"/>
        <scheme val="minor"/>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</si>
  <si>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Calibri"/>
        <family val="2"/>
        <scheme val="minor"/>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</si>
  <si>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r>
      <t>The number of units “</t>
    </r>
    <r>
      <rPr>
        <b/>
        <sz val="11"/>
        <color theme="1"/>
        <rFont val="Calibri"/>
        <family val="2"/>
        <scheme val="minor"/>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</si>
  <si>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Calibri"/>
        <family val="2"/>
        <scheme val="minor"/>
      </rPr>
      <t>“absorbed</t>
    </r>
    <r>
      <rPr>
        <sz val="11"/>
        <rFont val="Arial"/>
        <family val="2"/>
      </rPr>
      <t>” when a binding, non-conditional agreement is made to buy the dwelling.</t>
    </r>
  </si>
  <si>
    <r>
      <rPr>
        <b/>
        <sz val="11"/>
        <color theme="1"/>
        <rFont val="Calibri"/>
        <family val="2"/>
        <scheme val="minor"/>
      </rPr>
      <t>Only new self-contained dwelling units are enumerated in the Starts and Completions Survey</t>
    </r>
    <r>
      <rPr>
        <sz val="11"/>
        <rFont val="Arial"/>
        <family val="2"/>
      </rPr>
      <t>, such units being designed for non-transient and year-round occupancy.</t>
    </r>
  </si>
  <si>
    <r>
      <rPr>
        <b/>
        <sz val="11"/>
        <color theme="1"/>
        <rFont val="Calibri"/>
        <family val="2"/>
        <scheme val="minor"/>
      </rPr>
      <t>Seasonal dwellings</t>
    </r>
    <r>
      <rPr>
        <sz val="11"/>
        <rFont val="Arial"/>
        <family val="2"/>
      </rPr>
      <t xml:space="preserve">, such as:  summer cottages, hunting and ski cabins, trailers and boat houses; and </t>
    </r>
    <r>
      <rPr>
        <b/>
        <sz val="11"/>
        <color theme="1"/>
        <rFont val="Calibri"/>
        <family val="2"/>
        <scheme val="minor"/>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</si>
  <si>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Calibri"/>
        <family val="2"/>
        <scheme val="minor"/>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</si>
  <si>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Calibri"/>
        <family val="2"/>
        <scheme val="minor"/>
      </rPr>
      <t>Trailers</t>
    </r>
    <r>
      <rPr>
        <sz val="11"/>
        <rFont val="Arial"/>
        <family val="2"/>
      </rPr>
      <t xml:space="preserve"> or any other movable dwelling (the larger often referred to as a mobile home) with no permanent foundation are excluded from the surveys.</t>
    </r>
  </si>
  <si>
    <r>
      <rPr>
        <b/>
        <sz val="11"/>
        <color theme="1"/>
        <rFont val="Calibri"/>
        <family val="2"/>
        <scheme val="minor"/>
      </rPr>
      <t>Market housing</t>
    </r>
    <r>
      <rPr>
        <sz val="11"/>
        <rFont val="Arial"/>
        <family val="2"/>
      </rPr>
      <t xml:space="preserve"> is defined as housing that is marketed to the general public for sale or rent.</t>
    </r>
  </si>
  <si>
    <r>
      <t xml:space="preserve">A </t>
    </r>
    <r>
      <rPr>
        <b/>
        <sz val="11"/>
        <color theme="1"/>
        <rFont val="Calibri"/>
        <family val="2"/>
        <scheme val="minor"/>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</si>
  <si>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r>
      <rPr>
        <b/>
        <sz val="11"/>
        <color theme="1"/>
        <rFont val="Calibri"/>
        <family val="2"/>
        <scheme val="minor"/>
      </rPr>
      <t>Demolition:</t>
    </r>
    <r>
      <rPr>
        <sz val="11"/>
        <rFont val="Arial"/>
        <family val="2"/>
      </rPr>
      <t xml:space="preserve"> A structure is considered demolished if: • The whole structure including the foundation is torn down. • The whole structure is torn down and the foundation is kept.</t>
    </r>
  </si>
  <si>
    <r>
      <rPr>
        <b/>
        <sz val="11"/>
        <color theme="1"/>
        <rFont val="Calibri"/>
        <family val="2"/>
        <scheme val="minor"/>
      </rPr>
      <t>Conversions – Residential to Non-Residential:</t>
    </r>
    <r>
      <rPr>
        <sz val="11"/>
        <rFont val="Arial"/>
        <family val="2"/>
      </rPr>
      <t xml:space="preserve"> A residential unit is considered as being converted to a non-residential unit if the unit is no longer being used for a residential purpose.</t>
    </r>
  </si>
  <si>
    <r>
      <rPr>
        <b/>
        <sz val="11"/>
        <color theme="1"/>
        <rFont val="Calibri"/>
        <family val="2"/>
        <scheme val="minor"/>
      </rPr>
      <t>Conversions – Non-Residential to Residential:</t>
    </r>
    <r>
      <rPr>
        <sz val="11"/>
        <rFont val="Arial"/>
        <family val="2"/>
      </rPr>
      <t xml:space="preserve"> A non-residential space is considered as being converted to residential units if the newly created units are being used for residential purposes.</t>
    </r>
  </si>
  <si>
    <r>
      <rPr>
        <b/>
        <sz val="11"/>
        <color theme="1"/>
        <rFont val="Calibri"/>
        <family val="2"/>
        <scheme val="minor"/>
      </rPr>
      <t>Conversions – Residential to Residential:</t>
    </r>
    <r>
      <rPr>
        <sz val="11"/>
        <rFont val="Arial"/>
        <family val="2"/>
      </rPr>
      <t xml:space="preserve"> Refers to the addition or removal of units from a residential structure on an existing foundation. There are two types of residential-to-residential conversions: a positive conversion and a negative conversion.</t>
    </r>
  </si>
  <si>
    <r>
      <rPr>
        <b/>
        <sz val="11"/>
        <color theme="1"/>
        <rFont val="Calibri"/>
        <family val="2"/>
        <scheme val="minor"/>
      </rPr>
      <t xml:space="preserve">      Positive conversion:</t>
    </r>
    <r>
      <rPr>
        <sz val="11"/>
        <rFont val="Arial"/>
        <family val="2"/>
      </rPr>
      <t xml:space="preserve"> refers to the conversion of a single unit structure to a multi-unit structure or to the addition of multi residential units to an existing multi-unit structure.
      In either case, the conversion results in a net increase in the number of dwelling units.</t>
    </r>
  </si>
  <si>
    <r>
      <rPr>
        <b/>
        <sz val="11"/>
        <color theme="1"/>
        <rFont val="Calibri"/>
        <family val="2"/>
        <scheme val="minor"/>
      </rPr>
      <t xml:space="preserve">      Negative conversion:</t>
    </r>
    <r>
      <rPr>
        <sz val="11"/>
        <rFont val="Arial"/>
        <family val="2"/>
      </rPr>
      <t xml:space="preserve"> refers to the removal of units from an existing residential structure. This could include the removal or de-conversion of residential units within a  multi-unit structure or a 
      multi-unit structure being converted to a single-unit residential structure. In either case, the conversion results in a net loss in the number of dwelling units.  </t>
    </r>
  </si>
  <si>
    <r>
      <t>A “</t>
    </r>
    <r>
      <rPr>
        <b/>
        <sz val="11"/>
        <color theme="1"/>
        <rFont val="Calibri"/>
        <family val="2"/>
        <scheme val="minor"/>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</si>
  <si>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Calibri"/>
        <family val="2"/>
        <scheme val="minor"/>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</si>
  <si>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Calibri"/>
        <family val="2"/>
        <scheme val="minor"/>
      </rPr>
      <t>row</t>
    </r>
    <r>
      <rPr>
        <sz val="11"/>
        <rFont val="Arial"/>
        <family val="2"/>
      </rPr>
      <t xml:space="preserve">” dwelling is a ground-oriented dwelling attached to two or more similar units so that the resulting row structure contains three or more units. </t>
    </r>
  </si>
  <si>
    <r>
      <t>An “</t>
    </r>
    <r>
      <rPr>
        <b/>
        <sz val="11"/>
        <color theme="1"/>
        <rFont val="Calibri"/>
        <family val="2"/>
        <scheme val="minor"/>
      </rPr>
      <t>apartment and other</t>
    </r>
    <r>
      <rPr>
        <sz val="11"/>
        <rFont val="Arial"/>
        <family val="2"/>
      </rPr>
      <t xml:space="preserve">” dwelling includes all dwellings other than those described above, including structures commonly referred to as duplexes, triplexes, double duplexes and row duplexes. </t>
    </r>
  </si>
  <si>
    <r>
      <t>2023</t>
    </r>
    <r>
      <rPr>
        <b/>
        <vertAlign val="superscript"/>
        <sz val="9"/>
        <color indexed="8"/>
        <rFont val="Gill Sans Std"/>
        <family val="2"/>
      </rPr>
      <t>2</t>
    </r>
  </si>
  <si>
    <r>
      <t xml:space="preserve">2023 </t>
    </r>
    <r>
      <rPr>
        <b/>
        <vertAlign val="superscript"/>
        <sz val="9"/>
        <color indexed="8"/>
        <rFont val="Gill Sans Std"/>
        <family val="2"/>
      </rPr>
      <t>2</t>
    </r>
  </si>
  <si>
    <t>© 2024 Canada Mortgage and Housing Corporation</t>
  </si>
  <si>
    <r>
      <t xml:space="preserve">2022 </t>
    </r>
    <r>
      <rPr>
        <b/>
        <vertAlign val="superscript"/>
        <sz val="9"/>
        <color indexed="8"/>
        <rFont val="Gill Sans Std"/>
        <family val="2"/>
      </rPr>
      <t xml:space="preserve">2 </t>
    </r>
  </si>
  <si>
    <r>
      <t>2023</t>
    </r>
    <r>
      <rPr>
        <b/>
        <vertAlign val="superscript"/>
        <sz val="9"/>
        <color indexed="8"/>
        <rFont val="Gill Sans Std"/>
        <family val="2"/>
      </rPr>
      <t xml:space="preserve"> 2</t>
    </r>
  </si>
  <si>
    <t>2024</t>
  </si>
  <si>
    <r>
      <rPr>
        <vertAlign val="superscript"/>
        <sz val="7"/>
        <color rgb="FF000000"/>
        <rFont val="Gill Sans Std"/>
      </rPr>
      <t>1</t>
    </r>
    <r>
      <rPr>
        <sz val="7"/>
        <color indexed="8"/>
        <rFont val="Gill Sans Std"/>
        <family val="2"/>
      </rPr>
      <t xml:space="preserve"> Data for 2021 and 2022 based on 2016 Census Definitions and data for 2023 and 2024 based on 2021 Census Definitions.</t>
    </r>
  </si>
  <si>
    <r>
      <rPr>
        <vertAlign val="superscript"/>
        <sz val="7"/>
        <color rgb="FF000000"/>
        <rFont val="Gill Sans Std"/>
      </rPr>
      <t>1</t>
    </r>
    <r>
      <rPr>
        <sz val="7"/>
        <color indexed="8"/>
        <rFont val="Gill Sans Std"/>
        <family val="2"/>
      </rPr>
      <t>Data for 2021 and 2022 based on 2016 Census Definitions and data for 2023 and 2024 based on 2021 Census Definitions.</t>
    </r>
  </si>
  <si>
    <r>
      <rPr>
        <vertAlign val="superscript"/>
        <sz val="7"/>
        <color rgb="FF000000"/>
        <rFont val="Gill Sans Std"/>
      </rPr>
      <t>1</t>
    </r>
    <r>
      <rPr>
        <sz val="7"/>
        <color indexed="8"/>
        <rFont val="Gill Sans Std"/>
        <family val="2"/>
      </rPr>
      <t xml:space="preserve"> 2023 and 2024 data based on 2021 Census Definitions.</t>
    </r>
  </si>
  <si>
    <t>Area</t>
  </si>
  <si>
    <t>Table 16: Absorption of Homeowner and Condominium Units by Dwelling Type,in Census Metropolitan Areas</t>
  </si>
  <si>
    <t xml:space="preserve">The following notes to readers are designed to provide an update to clients on changes or corrections made to our housing surveys methodology or data. </t>
  </si>
  <si>
    <t>Geography</t>
  </si>
  <si>
    <t xml:space="preserve">Methodology: </t>
  </si>
  <si>
    <r>
      <t>August 2023 release:</t>
    </r>
    <r>
      <rPr>
        <sz val="11"/>
        <color theme="4" tint="-0.499984740745262"/>
        <rFont val="Calibri"/>
        <family val="2"/>
      </rPr>
      <t xml:space="preserve"> due to the wildfire situation in British Columbia, CMHC was only able to administer a partial SCS in Kamloops CMA, North Kamloops and South Shore areas for the month of July 2023.</t>
    </r>
  </si>
  <si>
    <r>
      <t xml:space="preserve">April 2024 release: </t>
    </r>
    <r>
      <rPr>
        <sz val="11"/>
        <color theme="4" tint="-0.499984740745262"/>
        <rFont val="Calibri"/>
        <family val="2"/>
      </rPr>
      <t>A special revision was made to seasonally adjusted dwelling starts for Sudbury/Grand Sudbury for the months of January, February and March 2024 (Table 12).</t>
    </r>
    <r>
      <rPr>
        <b/>
        <sz val="11"/>
        <color theme="4" tint="-0.499984740745262"/>
        <rFont val="Calibri"/>
        <family val="2"/>
      </rPr>
      <t xml:space="preserve"> </t>
    </r>
  </si>
  <si>
    <t xml:space="preserve">Errata/Corrections: </t>
  </si>
  <si>
    <r>
      <t>in Census Metropolitan Areas</t>
    </r>
    <r>
      <rPr>
        <b/>
        <vertAlign val="superscript"/>
        <sz val="12"/>
        <rFont val="Gill Sans Std"/>
      </rPr>
      <t>1</t>
    </r>
  </si>
  <si>
    <r>
      <t xml:space="preserve">Table 3 - 14, 18-20: </t>
    </r>
    <r>
      <rPr>
        <sz val="11"/>
        <color theme="4" tint="-0.499984740745262"/>
        <rFont val="Calibri"/>
        <family val="2"/>
      </rPr>
      <t>Annual data (actuals) for 2021, 2022 and 2023 were corrected. Publications for January to December 2023 and January to July 2024 were re-issued on CMHC’s website.   </t>
    </r>
  </si>
  <si>
    <t>Oct.</t>
  </si>
  <si>
    <t>Nov.</t>
  </si>
  <si>
    <t>Dec.</t>
  </si>
  <si>
    <t>December 2023 - 2024</t>
  </si>
  <si>
    <t>January - December 2023 - 2024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</si>
</sst>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73">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9"/>
      <color indexed="8"/>
      <name val="Gill Sans Std"/>
      <family val="2"/>
    </font>
    <font>
      <sz val="9"/>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
      <b/>
      <sz val="11"/>
      <color theme="1"/>
      <name val="Calibri"/>
      <family val="2"/>
      <scheme val="minor"/>
    </font>
    <font>
      <sz val="10"/>
      <name val="Arial"/>
      <family val="2"/>
    </font>
    <font>
      <b/>
      <vertAlign val="superscript"/>
      <sz val="12"/>
      <name val="Gill Sans Std"/>
    </font>
    <font>
      <sz val="9"/>
      <name val="Gill Sans std"/>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17">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62"/>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4">
    <xf numFmtId="0" fontId="0" fillId="0" borderId="0"/>
    <xf numFmtId="0" fontId="31" fillId="0" borderId="0"/>
    <xf numFmtId="0" fontId="56" fillId="0" borderId="0"/>
    <xf numFmtId="0" fontId="70" fillId="0" borderId="0"/>
  </cellStyleXfs>
  <cellXfs count="756">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Border="1"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6" xfId="1" applyNumberFormat="1" applyFont="1" applyBorder="1" applyAlignment="1">
      <alignment horizontal="right" vertical="center"/>
    </xf>
    <xf numFmtId="3" fontId="4" fillId="0" borderId="50"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3" fontId="4" fillId="0" borderId="80" xfId="1" applyNumberFormat="1" applyFont="1" applyBorder="1" applyAlignment="1">
      <alignment vertical="center"/>
    </xf>
    <xf numFmtId="3" fontId="4" fillId="0" borderId="65" xfId="1" applyNumberFormat="1" applyFont="1" applyBorder="1" applyAlignment="1" applyProtection="1">
      <alignment horizontal="right" vertical="center"/>
      <protection locked="0"/>
    </xf>
    <xf numFmtId="3" fontId="4" fillId="2" borderId="50" xfId="1" applyNumberFormat="1" applyFont="1" applyFill="1" applyBorder="1" applyAlignment="1" applyProtection="1">
      <alignment vertical="center"/>
      <protection locked="0"/>
    </xf>
    <xf numFmtId="3" fontId="4" fillId="2" borderId="50" xfId="1" applyNumberFormat="1" applyFont="1" applyFill="1" applyBorder="1" applyAlignment="1" applyProtection="1">
      <alignment horizontal="right" vertical="center"/>
      <protection locked="0"/>
    </xf>
    <xf numFmtId="3" fontId="4" fillId="2" borderId="50" xfId="1" applyNumberFormat="1" applyFont="1" applyFill="1" applyBorder="1" applyAlignment="1">
      <alignment vertical="center"/>
    </xf>
    <xf numFmtId="3" fontId="4" fillId="0" borderId="59"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Border="1" applyAlignment="1" applyProtection="1">
      <alignment vertical="center"/>
      <protection locked="0"/>
    </xf>
    <xf numFmtId="1" fontId="40" fillId="2" borderId="0" xfId="0" applyNumberFormat="1" applyFont="1" applyFill="1" applyBorder="1" applyAlignment="1" applyProtection="1">
      <alignment horizontal="right" vertical="center"/>
      <protection locked="0"/>
    </xf>
    <xf numFmtId="0" fontId="22" fillId="0" borderId="0" xfId="0" applyFont="1" applyBorder="1"/>
    <xf numFmtId="3" fontId="40" fillId="0" borderId="0" xfId="0" applyNumberFormat="1" applyFont="1" applyBorder="1" applyAlignment="1" applyProtection="1">
      <alignment vertical="center"/>
      <protection locked="0"/>
    </xf>
    <xf numFmtId="3" fontId="41" fillId="0" borderId="0" xfId="0" applyNumberFormat="1" applyFont="1" applyBorder="1" applyAlignment="1" applyProtection="1">
      <alignment vertical="center"/>
      <protection locked="0"/>
    </xf>
    <xf numFmtId="3" fontId="6" fillId="0" borderId="0" xfId="0" applyNumberFormat="1" applyFont="1" applyBorder="1" applyAlignment="1" applyProtection="1">
      <alignment horizontal="right" vertical="center"/>
      <protection locked="0"/>
    </xf>
    <xf numFmtId="3" fontId="6" fillId="0" borderId="0" xfId="0" applyNumberFormat="1" applyFont="1" applyBorder="1" applyAlignment="1">
      <alignment horizontal="right" vertical="center"/>
    </xf>
    <xf numFmtId="3" fontId="6" fillId="0" borderId="0" xfId="0" applyNumberFormat="1" applyFont="1" applyBorder="1" applyAlignment="1">
      <alignment vertical="top"/>
    </xf>
    <xf numFmtId="0" fontId="22" fillId="0" borderId="0" xfId="0" applyFont="1" applyAlignment="1">
      <alignment vertical="top"/>
    </xf>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42" fillId="0" borderId="22" xfId="0" applyNumberFormat="1" applyFont="1" applyBorder="1" applyAlignment="1">
      <alignment vertical="center"/>
    </xf>
    <xf numFmtId="3" fontId="42" fillId="0" borderId="23" xfId="0" applyNumberFormat="1" applyFont="1" applyBorder="1" applyAlignment="1">
      <alignment vertical="center"/>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4" fillId="0" borderId="27" xfId="0" applyNumberFormat="1" applyFont="1" applyFill="1" applyBorder="1" applyAlignment="1" applyProtection="1">
      <alignment vertical="center"/>
      <protection locked="0"/>
    </xf>
    <xf numFmtId="3" fontId="44" fillId="0" borderId="28" xfId="0" applyNumberFormat="1" applyFont="1" applyFill="1" applyBorder="1" applyAlignment="1" applyProtection="1">
      <alignment vertical="center"/>
      <protection locked="0"/>
    </xf>
    <xf numFmtId="3" fontId="44" fillId="0" borderId="33" xfId="0" applyNumberFormat="1" applyFont="1" applyFill="1" applyBorder="1" applyAlignment="1" applyProtection="1">
      <alignment vertical="center"/>
      <protection locked="0"/>
    </xf>
    <xf numFmtId="3" fontId="44" fillId="0" borderId="13" xfId="0" applyNumberFormat="1" applyFont="1" applyFill="1" applyBorder="1" applyAlignment="1" applyProtection="1">
      <alignment vertical="center"/>
      <protection locked="0"/>
    </xf>
    <xf numFmtId="3" fontId="44" fillId="0" borderId="0" xfId="0" applyNumberFormat="1" applyFont="1" applyFill="1" applyBorder="1" applyAlignment="1" applyProtection="1">
      <alignment vertical="center"/>
      <protection locked="0"/>
    </xf>
    <xf numFmtId="3" fontId="44" fillId="0" borderId="16" xfId="0" applyNumberFormat="1" applyFont="1" applyFill="1" applyBorder="1" applyAlignment="1" applyProtection="1">
      <alignment vertical="center"/>
      <protection locked="0"/>
    </xf>
    <xf numFmtId="3" fontId="44" fillId="0" borderId="29" xfId="0" applyNumberFormat="1" applyFont="1" applyFill="1" applyBorder="1" applyAlignment="1" applyProtection="1">
      <alignment vertical="center"/>
      <protection locked="0"/>
    </xf>
    <xf numFmtId="3" fontId="44" fillId="0" borderId="30" xfId="0" applyNumberFormat="1" applyFont="1" applyFill="1" applyBorder="1" applyAlignment="1" applyProtection="1">
      <alignment vertical="center"/>
      <protection locked="0"/>
    </xf>
    <xf numFmtId="3" fontId="44" fillId="0" borderId="76" xfId="0" applyNumberFormat="1" applyFont="1" applyFill="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Border="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6"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Border="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Border="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6" xfId="0" applyNumberFormat="1" applyFont="1" applyFill="1" applyBorder="1" applyAlignment="1">
      <alignment vertical="center"/>
    </xf>
    <xf numFmtId="3" fontId="44" fillId="6" borderId="28" xfId="0" applyNumberFormat="1" applyFont="1" applyFill="1" applyBorder="1" applyAlignment="1"/>
    <xf numFmtId="3" fontId="44" fillId="6" borderId="33" xfId="0" applyNumberFormat="1" applyFont="1" applyFill="1" applyBorder="1" applyAlignment="1"/>
    <xf numFmtId="3" fontId="44" fillId="6" borderId="0" xfId="0" applyNumberFormat="1" applyFont="1" applyFill="1" applyBorder="1" applyAlignment="1"/>
    <xf numFmtId="3" fontId="44" fillId="6" borderId="16" xfId="0" applyNumberFormat="1" applyFont="1" applyFill="1" applyBorder="1" applyAlignment="1"/>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Border="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5" fillId="0" borderId="13" xfId="0" applyNumberFormat="1" applyFont="1" applyFill="1" applyBorder="1" applyAlignment="1" applyProtection="1">
      <alignment vertical="center" wrapText="1"/>
      <protection locked="0"/>
    </xf>
    <xf numFmtId="3" fontId="45" fillId="0" borderId="0" xfId="0" applyNumberFormat="1" applyFont="1" applyFill="1" applyBorder="1" applyAlignment="1" applyProtection="1">
      <alignment vertical="center" wrapText="1"/>
      <protection locked="0"/>
    </xf>
    <xf numFmtId="3" fontId="45" fillId="0" borderId="16" xfId="0" applyNumberFormat="1" applyFont="1" applyFill="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6" xfId="0" applyFont="1" applyFill="1" applyBorder="1" applyAlignment="1"/>
    <xf numFmtId="0" fontId="47" fillId="6" borderId="0" xfId="0" applyFont="1" applyFill="1" applyBorder="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42" fillId="0" borderId="35" xfId="0" applyNumberFormat="1" applyFont="1" applyBorder="1" applyAlignment="1">
      <alignment vertical="center" wrapText="1"/>
    </xf>
    <xf numFmtId="3" fontId="42"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Border="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0" fontId="0" fillId="6" borderId="81" xfId="0" applyFill="1" applyBorder="1"/>
    <xf numFmtId="0" fontId="51" fillId="7" borderId="0" xfId="0" applyFont="1" applyFill="1" applyAlignment="1">
      <alignment horizontal="center" vertical="center"/>
    </xf>
    <xf numFmtId="0" fontId="51" fillId="7" borderId="0" xfId="0" applyFont="1" applyFill="1" applyAlignment="1">
      <alignment vertical="center"/>
    </xf>
    <xf numFmtId="0" fontId="0" fillId="6" borderId="82" xfId="0" applyFill="1" applyBorder="1"/>
    <xf numFmtId="0" fontId="0" fillId="6" borderId="83" xfId="0" applyFill="1" applyBorder="1"/>
    <xf numFmtId="0" fontId="0" fillId="6" borderId="0" xfId="0" applyFill="1"/>
    <xf numFmtId="0" fontId="0" fillId="6" borderId="84" xfId="0" applyFill="1" applyBorder="1"/>
    <xf numFmtId="0" fontId="52" fillId="8" borderId="0" xfId="0" applyFont="1" applyFill="1" applyAlignment="1">
      <alignment wrapText="1"/>
    </xf>
    <xf numFmtId="0" fontId="0" fillId="6" borderId="84" xfId="0" applyFill="1" applyBorder="1" applyAlignment="1">
      <alignment vertical="top"/>
    </xf>
    <xf numFmtId="0" fontId="0" fillId="6" borderId="0" xfId="0" applyFill="1" applyAlignment="1">
      <alignment vertical="top"/>
    </xf>
    <xf numFmtId="0" fontId="0" fillId="6" borderId="83" xfId="0" applyFill="1" applyBorder="1" applyAlignment="1">
      <alignment vertical="top"/>
    </xf>
    <xf numFmtId="0" fontId="53" fillId="6" borderId="0" xfId="0" applyFont="1" applyFill="1" applyAlignment="1">
      <alignment wrapText="1"/>
    </xf>
    <xf numFmtId="0" fontId="54" fillId="6" borderId="0" xfId="0" applyFont="1" applyFill="1" applyAlignment="1">
      <alignment wrapText="1"/>
    </xf>
    <xf numFmtId="0" fontId="55" fillId="6" borderId="0" xfId="0" applyFont="1" applyFill="1" applyAlignment="1">
      <alignment wrapText="1"/>
    </xf>
    <xf numFmtId="0" fontId="56" fillId="0" borderId="0" xfId="2"/>
    <xf numFmtId="0" fontId="57" fillId="6" borderId="0" xfId="2" applyFont="1" applyFill="1" applyAlignment="1">
      <alignment wrapText="1"/>
    </xf>
    <xf numFmtId="0" fontId="56" fillId="6" borderId="0" xfId="2" applyFill="1" applyAlignment="1">
      <alignment wrapText="1"/>
    </xf>
    <xf numFmtId="0" fontId="56" fillId="0" borderId="0" xfId="2" quotePrefix="1"/>
    <xf numFmtId="0" fontId="0" fillId="6" borderId="0" xfId="0" applyFill="1" applyAlignment="1">
      <alignment wrapText="1"/>
    </xf>
    <xf numFmtId="0" fontId="58" fillId="6" borderId="0" xfId="0" applyFont="1" applyFill="1"/>
    <xf numFmtId="0" fontId="0" fillId="6" borderId="0" xfId="0" quotePrefix="1" applyFill="1"/>
    <xf numFmtId="0" fontId="59"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6" xfId="0" applyFill="1" applyBorder="1"/>
    <xf numFmtId="0" fontId="0" fillId="6" borderId="85" xfId="0" applyFill="1" applyBorder="1"/>
    <xf numFmtId="0" fontId="0" fillId="6" borderId="86" xfId="0" applyFill="1" applyBorder="1" applyAlignment="1">
      <alignment wrapText="1"/>
    </xf>
    <xf numFmtId="0" fontId="56" fillId="6" borderId="0" xfId="2" quotePrefix="1" applyFill="1"/>
    <xf numFmtId="0" fontId="56" fillId="6" borderId="0" xfId="2" applyFill="1"/>
    <xf numFmtId="3" fontId="18" fillId="0" borderId="45" xfId="0" applyNumberFormat="1" applyFont="1" applyBorder="1" applyAlignment="1">
      <alignment vertical="center"/>
    </xf>
    <xf numFmtId="3" fontId="5" fillId="0" borderId="89" xfId="0" applyNumberFormat="1" applyFont="1" applyBorder="1" applyAlignment="1">
      <alignment vertical="center"/>
    </xf>
    <xf numFmtId="3" fontId="5" fillId="0" borderId="53" xfId="0" applyNumberFormat="1" applyFont="1" applyBorder="1" applyAlignment="1">
      <alignment vertical="center"/>
    </xf>
    <xf numFmtId="1" fontId="5" fillId="0" borderId="92" xfId="0" applyNumberFormat="1" applyFont="1" applyBorder="1" applyAlignment="1" applyProtection="1">
      <alignment horizontal="left" vertical="center"/>
      <protection locked="0"/>
    </xf>
    <xf numFmtId="3" fontId="5" fillId="0" borderId="93" xfId="0" applyNumberFormat="1" applyFont="1" applyBorder="1" applyAlignment="1" applyProtection="1">
      <alignment vertical="center"/>
      <protection locked="0"/>
    </xf>
    <xf numFmtId="3" fontId="9" fillId="0" borderId="94" xfId="0" applyNumberFormat="1" applyFont="1" applyBorder="1" applyAlignment="1" applyProtection="1">
      <alignment horizontal="left" vertical="center"/>
      <protection locked="0"/>
    </xf>
    <xf numFmtId="3" fontId="5" fillId="0" borderId="92" xfId="0" applyNumberFormat="1" applyFont="1" applyBorder="1" applyAlignment="1">
      <alignment vertical="center"/>
    </xf>
    <xf numFmtId="3" fontId="9" fillId="0" borderId="94" xfId="0" applyNumberFormat="1" applyFont="1" applyBorder="1" applyAlignment="1" applyProtection="1">
      <alignment vertical="center"/>
      <protection locked="0"/>
    </xf>
    <xf numFmtId="3" fontId="4" fillId="0" borderId="90" xfId="0" applyNumberFormat="1" applyFont="1" applyBorder="1" applyAlignment="1" applyProtection="1">
      <alignment horizontal="right" vertical="center"/>
      <protection locked="0"/>
    </xf>
    <xf numFmtId="0" fontId="13" fillId="0" borderId="93" xfId="0" applyFont="1" applyBorder="1"/>
    <xf numFmtId="3" fontId="4" fillId="0" borderId="95" xfId="0" applyNumberFormat="1" applyFont="1" applyBorder="1" applyAlignment="1">
      <alignment horizontal="right" vertical="center"/>
    </xf>
    <xf numFmtId="3" fontId="9"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vertical="center"/>
    </xf>
    <xf numFmtId="3" fontId="5" fillId="0" borderId="99" xfId="0" applyNumberFormat="1" applyFont="1" applyBorder="1" applyAlignment="1">
      <alignment horizontal="left" vertical="top"/>
    </xf>
    <xf numFmtId="3" fontId="4" fillId="0" borderId="99" xfId="0" applyNumberFormat="1" applyFont="1" applyBorder="1" applyAlignment="1">
      <alignment horizontal="left" vertical="top"/>
    </xf>
    <xf numFmtId="3" fontId="5" fillId="0" borderId="99" xfId="0" applyNumberFormat="1" applyFont="1" applyBorder="1" applyAlignment="1">
      <alignment horizontal="center" vertical="center"/>
    </xf>
    <xf numFmtId="3" fontId="4" fillId="0" borderId="100" xfId="0" applyNumberFormat="1" applyFont="1" applyBorder="1" applyAlignment="1">
      <alignment vertical="center"/>
    </xf>
    <xf numFmtId="3" fontId="5" fillId="0" borderId="13" xfId="0" quotePrefix="1" applyNumberFormat="1" applyFont="1" applyBorder="1" applyAlignment="1">
      <alignment vertical="center"/>
    </xf>
    <xf numFmtId="3" fontId="4" fillId="0" borderId="51" xfId="1" applyNumberFormat="1" applyFont="1" applyBorder="1" applyAlignment="1" applyProtection="1">
      <alignment horizontal="right" vertical="center"/>
      <protection locked="0"/>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2" fillId="0" borderId="89" xfId="0" applyNumberFormat="1" applyFont="1" applyBorder="1" applyAlignment="1">
      <alignment vertical="center"/>
    </xf>
    <xf numFmtId="3" fontId="4" fillId="0" borderId="90" xfId="1" applyNumberFormat="1" applyFont="1" applyBorder="1" applyAlignment="1">
      <alignment vertical="center"/>
    </xf>
    <xf numFmtId="3" fontId="4" fillId="0" borderId="91" xfId="1" applyNumberFormat="1" applyFont="1" applyBorder="1" applyAlignment="1">
      <alignment vertical="center"/>
    </xf>
    <xf numFmtId="3" fontId="4" fillId="0" borderId="90" xfId="0" applyNumberFormat="1" applyFont="1" applyBorder="1" applyAlignment="1">
      <alignment vertical="center"/>
    </xf>
    <xf numFmtId="3" fontId="4" fillId="0" borderId="91" xfId="0" applyNumberFormat="1" applyFont="1" applyBorder="1" applyAlignment="1">
      <alignment vertical="center"/>
    </xf>
    <xf numFmtId="3" fontId="9" fillId="0" borderId="94" xfId="0" applyNumberFormat="1" applyFont="1" applyBorder="1" applyAlignment="1">
      <alignment vertical="center"/>
    </xf>
    <xf numFmtId="3" fontId="4" fillId="0" borderId="97"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3" fontId="4" fillId="0" borderId="107" xfId="1" applyNumberFormat="1" applyFont="1" applyBorder="1" applyAlignment="1" applyProtection="1">
      <alignment horizontal="right" vertical="center"/>
      <protection locked="0"/>
    </xf>
    <xf numFmtId="1" fontId="4" fillId="2" borderId="111" xfId="0" applyNumberFormat="1" applyFont="1" applyFill="1" applyBorder="1" applyAlignment="1" applyProtection="1">
      <alignment horizontal="right" vertical="center"/>
      <protection locked="0"/>
    </xf>
    <xf numFmtId="3" fontId="1" fillId="2" borderId="110" xfId="0" applyNumberFormat="1" applyFont="1" applyFill="1" applyBorder="1" applyAlignment="1" applyProtection="1">
      <protection locked="0"/>
    </xf>
    <xf numFmtId="3" fontId="34" fillId="0" borderId="109" xfId="0" applyNumberFormat="1" applyFont="1" applyBorder="1" applyAlignment="1">
      <alignment horizontal="right" vertical="center"/>
    </xf>
    <xf numFmtId="3" fontId="5" fillId="0" borderId="112" xfId="0" applyNumberFormat="1" applyFont="1" applyBorder="1" applyAlignment="1">
      <alignment horizontal="center" vertical="center"/>
    </xf>
    <xf numFmtId="3" fontId="4" fillId="0" borderId="109" xfId="1" applyNumberFormat="1" applyFont="1" applyBorder="1" applyAlignment="1" applyProtection="1">
      <alignment horizontal="right" vertical="center"/>
      <protection locked="0"/>
    </xf>
    <xf numFmtId="3" fontId="5" fillId="0" borderId="89" xfId="0" applyNumberFormat="1" applyFont="1" applyBorder="1" applyAlignment="1">
      <alignment horizontal="center" vertical="center"/>
    </xf>
    <xf numFmtId="3" fontId="43" fillId="0" borderId="25" xfId="0" applyNumberFormat="1" applyFont="1" applyBorder="1" applyAlignment="1">
      <alignment vertical="center"/>
    </xf>
    <xf numFmtId="3" fontId="9" fillId="0" borderId="113" xfId="0" applyNumberFormat="1" applyFont="1" applyBorder="1" applyAlignment="1">
      <alignment vertical="center"/>
    </xf>
    <xf numFmtId="3" fontId="43" fillId="0" borderId="114" xfId="0" applyNumberFormat="1" applyFont="1" applyBorder="1" applyAlignment="1">
      <alignment vertical="center"/>
    </xf>
    <xf numFmtId="3" fontId="43" fillId="0" borderId="115" xfId="0" applyNumberFormat="1" applyFont="1" applyBorder="1" applyAlignment="1">
      <alignment vertical="center"/>
    </xf>
    <xf numFmtId="3" fontId="43" fillId="0" borderId="116" xfId="0" applyNumberFormat="1" applyFont="1" applyBorder="1" applyAlignment="1">
      <alignment vertical="center"/>
    </xf>
    <xf numFmtId="3" fontId="43" fillId="0" borderId="113" xfId="0" applyNumberFormat="1" applyFont="1" applyBorder="1" applyAlignment="1">
      <alignment vertical="center"/>
    </xf>
    <xf numFmtId="0" fontId="44" fillId="6" borderId="28" xfId="0" applyNumberFormat="1" applyFont="1" applyFill="1" applyBorder="1" applyAlignment="1">
      <alignment vertical="center"/>
    </xf>
    <xf numFmtId="0" fontId="44"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4" fillId="6" borderId="27" xfId="0" applyNumberFormat="1" applyFont="1" applyFill="1" applyBorder="1" applyAlignment="1"/>
    <xf numFmtId="0" fontId="44" fillId="6" borderId="13" xfId="0" applyNumberFormat="1" applyFont="1" applyFill="1" applyBorder="1" applyAlignment="1"/>
    <xf numFmtId="0" fontId="45" fillId="6" borderId="13" xfId="0" applyNumberFormat="1" applyFont="1" applyFill="1" applyBorder="1" applyAlignment="1"/>
    <xf numFmtId="0" fontId="45"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4" fillId="6" borderId="27" xfId="0" applyNumberFormat="1" applyFont="1" applyFill="1" applyBorder="1" applyAlignment="1">
      <alignment vertical="center"/>
    </xf>
    <xf numFmtId="0" fontId="44" fillId="6" borderId="13" xfId="0" applyNumberFormat="1" applyFont="1" applyFill="1" applyBorder="1" applyAlignment="1">
      <alignment vertical="center"/>
    </xf>
    <xf numFmtId="0" fontId="45" fillId="6" borderId="13" xfId="0" applyNumberFormat="1" applyFont="1" applyFill="1" applyBorder="1" applyAlignment="1">
      <alignment vertical="center"/>
    </xf>
    <xf numFmtId="0" fontId="45"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4" fillId="6" borderId="27" xfId="0" applyNumberFormat="1" applyFont="1" applyFill="1" applyBorder="1" applyAlignment="1">
      <alignment horizontal="left" vertical="center"/>
    </xf>
    <xf numFmtId="0" fontId="44" fillId="6" borderId="13" xfId="0" applyNumberFormat="1" applyFont="1" applyFill="1" applyBorder="1" applyAlignment="1">
      <alignment horizontal="left" vertical="center"/>
    </xf>
    <xf numFmtId="0" fontId="45"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7" xfId="0" applyNumberFormat="1" applyFont="1" applyBorder="1" applyAlignment="1">
      <alignment horizontal="left"/>
    </xf>
    <xf numFmtId="0" fontId="6" fillId="2" borderId="0" xfId="0" applyNumberFormat="1" applyFont="1" applyFill="1" applyBorder="1" applyAlignment="1" applyProtection="1">
      <alignment horizontal="left" vertical="center"/>
      <protection locked="0"/>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9" fillId="6" borderId="27" xfId="0" applyNumberFormat="1" applyFont="1" applyFill="1" applyBorder="1" applyAlignment="1">
      <alignment horizontal="left" vertical="center"/>
    </xf>
    <xf numFmtId="0" fontId="49" fillId="6" borderId="13" xfId="0" applyNumberFormat="1" applyFont="1" applyFill="1" applyBorder="1" applyAlignment="1">
      <alignment horizontal="left" vertical="center"/>
    </xf>
    <xf numFmtId="0" fontId="50"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7"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8" xfId="0" applyFont="1" applyBorder="1" applyAlignment="1" applyProtection="1">
      <alignment horizontal="left" vertical="center"/>
      <protection locked="0"/>
    </xf>
    <xf numFmtId="0" fontId="60" fillId="9" borderId="0" xfId="0" applyFont="1" applyFill="1" applyAlignment="1">
      <alignment vertical="center"/>
    </xf>
    <xf numFmtId="0" fontId="5" fillId="0" borderId="0" xfId="0" applyFont="1" applyAlignment="1">
      <alignment horizontal="lef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9" xfId="0" applyFont="1" applyBorder="1" applyAlignment="1">
      <alignment horizontal="left" vertical="center"/>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1" xfId="0" applyNumberFormat="1" applyFont="1" applyBorder="1" applyAlignment="1">
      <alignment horizontal="center" vertical="center" wrapText="1"/>
    </xf>
    <xf numFmtId="0" fontId="60" fillId="9" borderId="0" xfId="0" applyFont="1" applyFill="1" applyBorder="1" applyAlignment="1">
      <alignment vertical="center"/>
    </xf>
    <xf numFmtId="0" fontId="62" fillId="9" borderId="0" xfId="0" applyFont="1" applyFill="1" applyAlignment="1">
      <alignment vertical="center"/>
    </xf>
    <xf numFmtId="0" fontId="63" fillId="9" borderId="0" xfId="0" applyFont="1" applyFill="1" applyAlignment="1">
      <alignment vertical="center"/>
    </xf>
    <xf numFmtId="3" fontId="64" fillId="0" borderId="80" xfId="1" applyNumberFormat="1" applyFont="1" applyBorder="1" applyAlignment="1">
      <alignment horizontal="center" vertical="center"/>
    </xf>
    <xf numFmtId="3" fontId="5" fillId="0" borderId="105" xfId="0" applyNumberFormat="1" applyFont="1" applyBorder="1" applyAlignment="1">
      <alignment horizontal="center" vertical="center"/>
    </xf>
    <xf numFmtId="3" fontId="65" fillId="0" borderId="106"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5" fillId="0" borderId="35" xfId="0" applyNumberFormat="1" applyFont="1" applyBorder="1" applyAlignment="1">
      <alignment vertical="center"/>
    </xf>
    <xf numFmtId="3" fontId="65" fillId="0" borderId="105"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 fillId="0" borderId="0" xfId="0" applyNumberFormat="1" applyFont="1" applyFill="1" applyAlignment="1" applyProtection="1">
      <alignment horizontal="left" vertical="center"/>
      <protection locked="0"/>
    </xf>
    <xf numFmtId="3" fontId="5" fillId="0" borderId="0" xfId="0" applyNumberFormat="1" applyFont="1" applyFill="1" applyBorder="1" applyAlignment="1" applyProtection="1">
      <alignment vertical="center"/>
      <protection locked="0"/>
    </xf>
    <xf numFmtId="3" fontId="9" fillId="0" borderId="0" xfId="0" applyNumberFormat="1" applyFont="1" applyFill="1" applyBorder="1" applyAlignment="1" applyProtection="1">
      <alignment vertical="center"/>
      <protection locked="0"/>
    </xf>
    <xf numFmtId="0" fontId="62" fillId="9" borderId="0" xfId="0" applyFont="1" applyFill="1" applyAlignment="1">
      <alignment vertical="center" wrapText="1"/>
    </xf>
    <xf numFmtId="0" fontId="66" fillId="10" borderId="0" xfId="0" applyFont="1" applyFill="1" applyAlignment="1">
      <alignment vertical="center"/>
    </xf>
    <xf numFmtId="0" fontId="68" fillId="2" borderId="0" xfId="0" applyNumberFormat="1" applyFont="1" applyFill="1" applyAlignment="1" applyProtection="1">
      <alignment vertical="center"/>
      <protection locked="0"/>
    </xf>
    <xf numFmtId="3" fontId="65" fillId="2" borderId="78" xfId="0" applyNumberFormat="1" applyFont="1" applyFill="1" applyBorder="1" applyAlignment="1" applyProtection="1">
      <alignment horizontal="right" vertical="center"/>
      <protection locked="0"/>
    </xf>
    <xf numFmtId="3" fontId="68" fillId="2" borderId="0" xfId="0" applyNumberFormat="1" applyFont="1" applyFill="1" applyAlignment="1" applyProtection="1">
      <alignment vertical="center"/>
      <protection locked="0"/>
    </xf>
    <xf numFmtId="3" fontId="4" fillId="0" borderId="104" xfId="1" applyNumberFormat="1" applyFont="1" applyBorder="1" applyAlignment="1" applyProtection="1">
      <alignment horizontal="right" vertical="center"/>
      <protection locked="0"/>
    </xf>
    <xf numFmtId="3" fontId="4" fillId="0" borderId="103" xfId="1" applyNumberFormat="1" applyFont="1" applyBorder="1" applyAlignment="1">
      <alignment horizontal="right" vertical="center"/>
    </xf>
    <xf numFmtId="3" fontId="4" fillId="0" borderId="108" xfId="1" applyNumberFormat="1" applyFont="1" applyBorder="1" applyAlignment="1">
      <alignment horizontal="right" vertical="center"/>
    </xf>
    <xf numFmtId="0" fontId="68" fillId="2" borderId="0" xfId="0" applyFont="1" applyFill="1" applyAlignment="1" applyProtection="1">
      <alignment horizontal="left" vertical="center"/>
      <protection locked="0"/>
    </xf>
    <xf numFmtId="0" fontId="58" fillId="6" borderId="0" xfId="0" applyFont="1" applyFill="1" applyAlignment="1">
      <alignment horizontal="left"/>
    </xf>
    <xf numFmtId="0" fontId="31" fillId="6" borderId="0" xfId="0" applyFont="1" applyFill="1"/>
    <xf numFmtId="0" fontId="27" fillId="6" borderId="0" xfId="0" applyFont="1" applyFill="1" applyAlignment="1">
      <alignment horizontal="left"/>
    </xf>
    <xf numFmtId="0" fontId="27" fillId="6" borderId="0" xfId="0" applyFont="1" applyFill="1" applyAlignment="1">
      <alignment vertical="top" wrapText="1"/>
    </xf>
    <xf numFmtId="0" fontId="59" fillId="6" borderId="0" xfId="0" applyFont="1" applyFill="1" applyAlignment="1">
      <alignment horizontal="left"/>
    </xf>
    <xf numFmtId="0" fontId="58" fillId="6" borderId="0" xfId="0" applyFont="1" applyFill="1" applyAlignment="1">
      <alignment horizontal="left" wrapText="1"/>
    </xf>
    <xf numFmtId="0" fontId="69" fillId="6" borderId="0" xfId="0" applyFont="1" applyFill="1" applyAlignment="1">
      <alignment vertical="center" wrapText="1"/>
    </xf>
    <xf numFmtId="49" fontId="5" fillId="0" borderId="9" xfId="0" applyNumberFormat="1" applyFont="1" applyBorder="1" applyAlignment="1">
      <alignment vertical="center"/>
    </xf>
    <xf numFmtId="49" fontId="5" fillId="0" borderId="21" xfId="0" applyNumberFormat="1" applyFont="1" applyBorder="1" applyAlignment="1">
      <alignment vertical="center"/>
    </xf>
    <xf numFmtId="49" fontId="5" fillId="0" borderId="5" xfId="0" applyNumberFormat="1" applyFont="1" applyBorder="1" applyAlignment="1" applyProtection="1">
      <alignment horizontal="left" vertical="center"/>
      <protection locked="0"/>
    </xf>
    <xf numFmtId="49" fontId="5" fillId="0" borderId="13" xfId="0" applyNumberFormat="1" applyFont="1" applyBorder="1" applyAlignment="1">
      <alignment vertical="center"/>
    </xf>
    <xf numFmtId="49" fontId="5" fillId="0" borderId="9" xfId="0" applyNumberFormat="1" applyFont="1" applyBorder="1" applyAlignment="1">
      <alignment horizontal="left" vertical="center"/>
    </xf>
    <xf numFmtId="49" fontId="5" fillId="0" borderId="9" xfId="0" applyNumberFormat="1" applyFont="1" applyBorder="1" applyAlignment="1" applyProtection="1">
      <alignment vertical="center"/>
      <protection locked="0"/>
    </xf>
    <xf numFmtId="0" fontId="5" fillId="2" borderId="43"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3" fontId="4" fillId="0" borderId="15" xfId="1" applyNumberFormat="1" applyFont="1" applyBorder="1" applyAlignment="1" applyProtection="1">
      <alignment horizontal="right" vertical="center"/>
      <protection locked="0"/>
    </xf>
    <xf numFmtId="3" fontId="4" fillId="0" borderId="14" xfId="1" applyNumberFormat="1" applyFont="1" applyBorder="1" applyAlignment="1">
      <alignment horizontal="right" vertical="center"/>
    </xf>
    <xf numFmtId="3" fontId="72" fillId="0" borderId="0" xfId="0" applyNumberFormat="1" applyFont="1"/>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cellXfs>
  <cellStyles count="4">
    <cellStyle name="Hyperlink" xfId="2" builtinId="8"/>
    <cellStyle name="Normal" xfId="0" builtinId="0"/>
    <cellStyle name="Normal 2" xfId="1" xr:uid="{00000000-0005-0000-0000-000002000000}"/>
    <cellStyle name="Normal 3" xfId="3" xr:uid="{6D988090-A2E7-4176-9C75-0D6E3539FA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A6" sqref="A6"/>
    </sheetView>
  </sheetViews>
  <sheetFormatPr defaultColWidth="11.53515625" defaultRowHeight="15.5"/>
  <sheetData>
    <row r="2" spans="1:11">
      <c r="A2" s="738" t="s">
        <v>120</v>
      </c>
      <c r="B2" s="739"/>
      <c r="C2" s="739"/>
      <c r="D2" s="739"/>
      <c r="E2" s="739"/>
      <c r="F2" s="739"/>
      <c r="G2" s="739"/>
      <c r="H2" s="739"/>
      <c r="I2" s="739"/>
      <c r="J2" s="739"/>
      <c r="K2" s="740"/>
    </row>
    <row r="3" spans="1:11">
      <c r="A3" s="741"/>
      <c r="B3" s="742"/>
      <c r="C3" s="742"/>
      <c r="D3" s="742"/>
      <c r="E3" s="742"/>
      <c r="F3" s="742"/>
      <c r="G3" s="742"/>
      <c r="H3" s="742"/>
      <c r="I3" s="742"/>
      <c r="J3" s="742"/>
      <c r="K3" s="743"/>
    </row>
    <row r="4" spans="1:11" ht="16" thickBot="1">
      <c r="A4" s="744" t="s">
        <v>274</v>
      </c>
      <c r="B4" s="745"/>
      <c r="C4" s="745"/>
      <c r="D4" s="745"/>
      <c r="E4" s="745"/>
      <c r="F4" s="745"/>
      <c r="G4" s="745"/>
      <c r="H4" s="745"/>
      <c r="I4" s="745"/>
      <c r="J4" s="745"/>
      <c r="K4" s="746"/>
    </row>
    <row r="5" spans="1:11" ht="15.75" customHeight="1" thickBot="1">
      <c r="A5" s="747" t="s">
        <v>275</v>
      </c>
      <c r="B5" s="745"/>
      <c r="C5" s="745"/>
      <c r="D5" s="745"/>
      <c r="E5" s="745"/>
      <c r="F5" s="745"/>
      <c r="G5" s="745"/>
      <c r="H5" s="745"/>
      <c r="I5" s="745"/>
      <c r="J5" s="745"/>
      <c r="K5" s="746"/>
    </row>
    <row r="7" spans="1:11">
      <c r="A7" s="382" t="s">
        <v>119</v>
      </c>
    </row>
    <row r="8" spans="1:11">
      <c r="A8" s="713" t="s">
        <v>259</v>
      </c>
      <c r="B8" s="297"/>
      <c r="C8" s="298"/>
      <c r="D8" s="298"/>
      <c r="E8" s="298"/>
      <c r="F8" s="54"/>
      <c r="G8" s="297"/>
      <c r="H8" s="297"/>
      <c r="I8" s="297"/>
      <c r="J8" s="297"/>
    </row>
    <row r="9" spans="1:11">
      <c r="A9" s="53"/>
      <c r="B9" s="297"/>
      <c r="C9" s="298"/>
      <c r="D9" s="298"/>
      <c r="E9" s="298"/>
      <c r="F9" s="54"/>
      <c r="G9" s="297"/>
      <c r="H9" s="297"/>
      <c r="I9" s="297"/>
      <c r="J9" s="297"/>
    </row>
    <row r="10" spans="1:11">
      <c r="A10" s="355" t="s">
        <v>177</v>
      </c>
      <c r="B10" s="303"/>
      <c r="C10" s="303"/>
      <c r="D10" s="303"/>
      <c r="E10" s="303"/>
      <c r="F10" s="356"/>
      <c r="G10" s="303"/>
      <c r="H10" s="303"/>
      <c r="I10" s="303"/>
      <c r="J10" s="303"/>
    </row>
    <row r="12" spans="1:11">
      <c r="A12" s="715" t="s">
        <v>258</v>
      </c>
      <c r="F12" s="382"/>
    </row>
    <row r="14" spans="1:11">
      <c r="A14" s="713" t="s">
        <v>260</v>
      </c>
      <c r="F14" s="382"/>
    </row>
    <row r="18" spans="1:11">
      <c r="A18" s="378"/>
      <c r="B18" s="379"/>
    </row>
    <row r="19" spans="1:11">
      <c r="A19" s="378"/>
      <c r="B19" s="379"/>
    </row>
    <row r="20" spans="1:11">
      <c r="A20" s="741" t="s">
        <v>116</v>
      </c>
      <c r="B20" s="742"/>
      <c r="C20" s="742"/>
      <c r="D20" s="742"/>
      <c r="E20" s="742"/>
      <c r="F20" s="742"/>
      <c r="G20" s="742"/>
      <c r="H20" s="742"/>
      <c r="I20" s="742"/>
      <c r="J20" s="742"/>
      <c r="K20" s="743"/>
    </row>
    <row r="21" spans="1:11">
      <c r="A21">
        <v>2022</v>
      </c>
    </row>
    <row r="22" spans="1:11">
      <c r="A22" s="382">
        <v>2023</v>
      </c>
    </row>
    <row r="23" spans="1:11">
      <c r="A23">
        <v>2024</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1.5"/>
  <cols>
    <col min="1" max="1" width="7.765625" style="626" customWidth="1"/>
    <col min="2" max="3" width="9.765625" style="12" customWidth="1"/>
    <col min="4" max="7" width="11.765625" style="12" customWidth="1"/>
    <col min="8" max="16384" width="11.53515625" style="12"/>
  </cols>
  <sheetData>
    <row r="1" spans="1:8" s="176" customFormat="1" ht="16" customHeight="1">
      <c r="A1" s="621" t="s">
        <v>126</v>
      </c>
      <c r="B1" s="436"/>
      <c r="C1" s="436"/>
      <c r="D1" s="436"/>
      <c r="E1" s="436"/>
      <c r="F1" s="436"/>
      <c r="G1" s="437"/>
      <c r="H1" s="175"/>
    </row>
    <row r="2" spans="1:8" s="176" customFormat="1" ht="16" customHeight="1">
      <c r="A2" s="622" t="s">
        <v>142</v>
      </c>
      <c r="B2" s="439"/>
      <c r="C2" s="439"/>
      <c r="D2" s="439"/>
      <c r="E2" s="439"/>
      <c r="F2" s="439"/>
      <c r="G2" s="440"/>
      <c r="H2" s="175"/>
    </row>
    <row r="3" spans="1:8" s="176" customFormat="1" ht="16" customHeight="1">
      <c r="A3" s="623"/>
      <c r="B3" s="482"/>
      <c r="C3" s="482"/>
      <c r="D3" s="482"/>
      <c r="E3" s="482"/>
      <c r="F3" s="482"/>
      <c r="G3" s="483"/>
      <c r="H3" s="175"/>
    </row>
    <row r="4" spans="1:8" s="176" customFormat="1" ht="16" customHeight="1" thickBot="1">
      <c r="A4" s="624"/>
      <c r="B4" s="484"/>
      <c r="C4" s="484"/>
      <c r="D4" s="484"/>
      <c r="E4" s="484"/>
      <c r="F4" s="484"/>
      <c r="G4" s="485"/>
      <c r="H4" s="175"/>
    </row>
    <row r="5" spans="1:8">
      <c r="A5" s="614"/>
      <c r="B5" s="89"/>
      <c r="C5" s="118"/>
      <c r="D5" s="120"/>
      <c r="E5" s="120"/>
      <c r="F5" s="120"/>
      <c r="G5" s="102"/>
      <c r="H5" s="77"/>
    </row>
    <row r="6" spans="1:8">
      <c r="A6" s="616" t="s">
        <v>93</v>
      </c>
      <c r="B6" s="140"/>
      <c r="C6" s="146"/>
      <c r="D6" s="147" t="s">
        <v>81</v>
      </c>
      <c r="E6" s="147" t="s">
        <v>82</v>
      </c>
      <c r="F6" s="147" t="s">
        <v>83</v>
      </c>
      <c r="G6" s="148" t="s">
        <v>44</v>
      </c>
      <c r="H6" s="77"/>
    </row>
    <row r="7" spans="1:8" ht="12" customHeight="1">
      <c r="A7" s="670" t="s">
        <v>255</v>
      </c>
      <c r="B7" s="150"/>
      <c r="C7" s="182"/>
      <c r="D7" s="370">
        <v>7152</v>
      </c>
      <c r="E7" s="370">
        <v>3773</v>
      </c>
      <c r="F7" s="370">
        <v>35447</v>
      </c>
      <c r="G7" s="584">
        <v>46372</v>
      </c>
      <c r="H7" s="77"/>
    </row>
    <row r="8" spans="1:8" ht="12" customHeight="1">
      <c r="A8" s="671" t="s">
        <v>256</v>
      </c>
      <c r="B8" s="140"/>
      <c r="C8" s="115"/>
      <c r="D8" s="370">
        <v>6135</v>
      </c>
      <c r="E8" s="370">
        <v>4208</v>
      </c>
      <c r="F8" s="370">
        <v>35223</v>
      </c>
      <c r="G8" s="584">
        <v>45566</v>
      </c>
      <c r="H8" s="77"/>
    </row>
    <row r="9" spans="1:8" ht="11.9" customHeight="1">
      <c r="A9" s="666">
        <v>2022</v>
      </c>
      <c r="B9" s="151" t="s">
        <v>57</v>
      </c>
      <c r="C9" s="160"/>
      <c r="D9" s="108">
        <v>7829.0000000000009</v>
      </c>
      <c r="E9" s="108">
        <v>2756</v>
      </c>
      <c r="F9" s="108">
        <v>29308.999999999996</v>
      </c>
      <c r="G9" s="209">
        <v>39894</v>
      </c>
      <c r="H9" s="77"/>
    </row>
    <row r="10" spans="1:8" ht="11.9" customHeight="1">
      <c r="A10" s="727"/>
      <c r="B10" s="135" t="s">
        <v>58</v>
      </c>
      <c r="C10" s="161"/>
      <c r="D10" s="108">
        <v>6755.0000000000009</v>
      </c>
      <c r="E10" s="108">
        <v>5565</v>
      </c>
      <c r="F10" s="108">
        <v>40159</v>
      </c>
      <c r="G10" s="209">
        <v>52479</v>
      </c>
      <c r="H10" s="77"/>
    </row>
    <row r="11" spans="1:8" ht="11.9" customHeight="1">
      <c r="A11" s="727"/>
      <c r="B11" s="135" t="s">
        <v>59</v>
      </c>
      <c r="C11" s="161"/>
      <c r="D11" s="108">
        <v>5672</v>
      </c>
      <c r="E11" s="108">
        <v>3506</v>
      </c>
      <c r="F11" s="108">
        <v>37467</v>
      </c>
      <c r="G11" s="209">
        <v>46644.999999999993</v>
      </c>
      <c r="H11" s="77"/>
    </row>
    <row r="12" spans="1:8" ht="11.9" customHeight="1">
      <c r="A12" s="728"/>
      <c r="B12" s="152" t="s">
        <v>60</v>
      </c>
      <c r="C12" s="179"/>
      <c r="D12" s="108">
        <v>8231</v>
      </c>
      <c r="E12" s="108">
        <v>3345</v>
      </c>
      <c r="F12" s="108">
        <v>34176</v>
      </c>
      <c r="G12" s="209">
        <v>45752</v>
      </c>
      <c r="H12" s="77"/>
    </row>
    <row r="13" spans="1:8" ht="11.9" customHeight="1">
      <c r="A13" s="666">
        <v>2023</v>
      </c>
      <c r="B13" s="151" t="s">
        <v>57</v>
      </c>
      <c r="C13" s="160"/>
      <c r="D13" s="108">
        <v>6949.9999999999991</v>
      </c>
      <c r="E13" s="108">
        <v>3592</v>
      </c>
      <c r="F13" s="108">
        <v>28663.000000000004</v>
      </c>
      <c r="G13" s="209">
        <v>39205.000000000007</v>
      </c>
      <c r="H13" s="77"/>
    </row>
    <row r="14" spans="1:8" ht="11.9" customHeight="1">
      <c r="A14" s="727"/>
      <c r="B14" s="135" t="s">
        <v>58</v>
      </c>
      <c r="C14" s="161"/>
      <c r="D14" s="108">
        <v>5829.0000000000009</v>
      </c>
      <c r="E14" s="108">
        <v>3609</v>
      </c>
      <c r="F14" s="108">
        <v>29049</v>
      </c>
      <c r="G14" s="209">
        <v>38487</v>
      </c>
      <c r="H14" s="77"/>
    </row>
    <row r="15" spans="1:8" ht="11.9" customHeight="1">
      <c r="A15" s="727"/>
      <c r="B15" s="135" t="s">
        <v>59</v>
      </c>
      <c r="C15" s="161"/>
      <c r="D15" s="108">
        <v>6506</v>
      </c>
      <c r="E15" s="108">
        <v>4586</v>
      </c>
      <c r="F15" s="108">
        <v>41986.999999999993</v>
      </c>
      <c r="G15" s="209">
        <v>53078.999999999993</v>
      </c>
      <c r="H15" s="77"/>
    </row>
    <row r="16" spans="1:8" ht="11.9" customHeight="1">
      <c r="A16" s="728"/>
      <c r="B16" s="152" t="s">
        <v>60</v>
      </c>
      <c r="C16" s="179"/>
      <c r="D16" s="108">
        <v>5336</v>
      </c>
      <c r="E16" s="108">
        <v>4903</v>
      </c>
      <c r="F16" s="108">
        <v>40753</v>
      </c>
      <c r="G16" s="209">
        <v>50992.000000000007</v>
      </c>
      <c r="H16" s="77"/>
    </row>
    <row r="17" spans="1:8" ht="11.9" customHeight="1">
      <c r="A17" s="666">
        <v>2024</v>
      </c>
      <c r="B17" s="151" t="s">
        <v>57</v>
      </c>
      <c r="C17" s="160"/>
      <c r="D17" s="108">
        <v>4390</v>
      </c>
      <c r="E17" s="108">
        <v>3170</v>
      </c>
      <c r="F17" s="108">
        <v>43971</v>
      </c>
      <c r="G17" s="209">
        <v>51531</v>
      </c>
      <c r="H17" s="77"/>
    </row>
    <row r="18" spans="1:8" ht="11.9" customHeight="1">
      <c r="A18" s="727"/>
      <c r="B18" s="135" t="s">
        <v>58</v>
      </c>
      <c r="C18" s="161"/>
      <c r="D18" s="136">
        <v>6225</v>
      </c>
      <c r="E18" s="136">
        <v>3213</v>
      </c>
      <c r="F18" s="136">
        <v>44650</v>
      </c>
      <c r="G18" s="210">
        <v>54088</v>
      </c>
      <c r="H18" s="77"/>
    </row>
    <row r="19" spans="1:8" ht="11.9" customHeight="1">
      <c r="A19" s="727"/>
      <c r="B19" s="135" t="s">
        <v>59</v>
      </c>
      <c r="C19" s="161"/>
      <c r="D19" s="136">
        <v>7013</v>
      </c>
      <c r="E19" s="136">
        <v>5335</v>
      </c>
      <c r="F19" s="136">
        <v>46195</v>
      </c>
      <c r="G19" s="210">
        <v>58543</v>
      </c>
      <c r="H19" s="77"/>
    </row>
    <row r="20" spans="1:8" ht="11.9" customHeight="1">
      <c r="A20" s="728"/>
      <c r="B20" s="152" t="s">
        <v>60</v>
      </c>
      <c r="C20" s="179"/>
      <c r="D20" s="136">
        <v>7042</v>
      </c>
      <c r="E20" s="136">
        <v>4281</v>
      </c>
      <c r="F20" s="136">
        <v>51627</v>
      </c>
      <c r="G20" s="210">
        <v>62950</v>
      </c>
      <c r="H20" s="77"/>
    </row>
    <row r="21" spans="1:8" ht="11.9" customHeight="1">
      <c r="A21" s="666">
        <v>2022</v>
      </c>
      <c r="B21" s="107" t="s">
        <v>61</v>
      </c>
      <c r="C21" s="164"/>
      <c r="D21" s="181">
        <v>8225.0000000000018</v>
      </c>
      <c r="E21" s="181">
        <v>2021</v>
      </c>
      <c r="F21" s="181">
        <v>24160.999999999996</v>
      </c>
      <c r="G21" s="209">
        <f>IF(SUM(B21:F21)=0,"",SUM(B21:F21))</f>
        <v>34407</v>
      </c>
      <c r="H21" s="77"/>
    </row>
    <row r="22" spans="1:8" ht="11.9" customHeight="1">
      <c r="A22" s="727"/>
      <c r="B22" s="111" t="s">
        <v>62</v>
      </c>
      <c r="C22" s="165"/>
      <c r="D22" s="136">
        <v>8417.0000000000018</v>
      </c>
      <c r="E22" s="136">
        <v>3688</v>
      </c>
      <c r="F22" s="136">
        <v>30218</v>
      </c>
      <c r="G22" s="210">
        <f t="shared" ref="G22:G56" si="0">IF(SUM(B22:F22)=0,"",SUM(B22:F22))</f>
        <v>42323</v>
      </c>
      <c r="H22" s="77"/>
    </row>
    <row r="23" spans="1:8" ht="11.9" customHeight="1">
      <c r="A23" s="731"/>
      <c r="B23" s="155" t="s">
        <v>63</v>
      </c>
      <c r="C23" s="165"/>
      <c r="D23" s="112">
        <v>6660</v>
      </c>
      <c r="E23" s="112">
        <v>2290.0000000000005</v>
      </c>
      <c r="F23" s="112">
        <v>30997</v>
      </c>
      <c r="G23" s="210">
        <f t="shared" si="0"/>
        <v>39947</v>
      </c>
      <c r="H23" s="77"/>
    </row>
    <row r="24" spans="1:8" ht="11.9" customHeight="1">
      <c r="A24" s="732"/>
      <c r="B24" s="111" t="s">
        <v>64</v>
      </c>
      <c r="C24" s="165"/>
      <c r="D24" s="112">
        <v>6568</v>
      </c>
      <c r="E24" s="112">
        <v>5984.9999999999991</v>
      </c>
      <c r="F24" s="112">
        <v>39988</v>
      </c>
      <c r="G24" s="210">
        <f t="shared" si="0"/>
        <v>52541</v>
      </c>
      <c r="H24" s="77"/>
    </row>
    <row r="25" spans="1:8" ht="11.9" customHeight="1">
      <c r="A25" s="727"/>
      <c r="B25" s="111" t="s">
        <v>65</v>
      </c>
      <c r="C25" s="165"/>
      <c r="D25" s="112">
        <v>6301</v>
      </c>
      <c r="E25" s="112">
        <v>4264</v>
      </c>
      <c r="F25" s="112">
        <v>45348</v>
      </c>
      <c r="G25" s="210">
        <f t="shared" si="0"/>
        <v>55913</v>
      </c>
      <c r="H25" s="77"/>
    </row>
    <row r="26" spans="1:8" ht="11.9" customHeight="1">
      <c r="A26" s="731"/>
      <c r="B26" s="155" t="s">
        <v>66</v>
      </c>
      <c r="C26" s="165"/>
      <c r="D26" s="112">
        <v>7520</v>
      </c>
      <c r="E26" s="112">
        <v>6568</v>
      </c>
      <c r="F26" s="112">
        <v>37407</v>
      </c>
      <c r="G26" s="210">
        <f t="shared" si="0"/>
        <v>51495</v>
      </c>
      <c r="H26" s="77"/>
    </row>
    <row r="27" spans="1:8" ht="11.9" customHeight="1">
      <c r="A27" s="731"/>
      <c r="B27" s="111" t="s">
        <v>67</v>
      </c>
      <c r="C27" s="165"/>
      <c r="D27" s="112">
        <v>6721.9999999999991</v>
      </c>
      <c r="E27" s="112">
        <v>3072</v>
      </c>
      <c r="F27" s="112">
        <v>40205</v>
      </c>
      <c r="G27" s="210">
        <f t="shared" si="0"/>
        <v>49999</v>
      </c>
      <c r="H27" s="77"/>
    </row>
    <row r="28" spans="1:8" ht="11.9" customHeight="1">
      <c r="A28" s="727"/>
      <c r="B28" s="111" t="s">
        <v>68</v>
      </c>
      <c r="C28" s="165"/>
      <c r="D28" s="136">
        <v>6104</v>
      </c>
      <c r="E28" s="136">
        <v>5118</v>
      </c>
      <c r="F28" s="136">
        <v>32512.999999999996</v>
      </c>
      <c r="G28" s="210">
        <f t="shared" si="0"/>
        <v>43735</v>
      </c>
      <c r="H28" s="77"/>
    </row>
    <row r="29" spans="1:8" ht="11.9" customHeight="1">
      <c r="A29" s="727"/>
      <c r="B29" s="155" t="s">
        <v>69</v>
      </c>
      <c r="C29" s="165"/>
      <c r="D29" s="112">
        <v>4234.9999999999991</v>
      </c>
      <c r="E29" s="112">
        <v>2566</v>
      </c>
      <c r="F29" s="112">
        <v>39780</v>
      </c>
      <c r="G29" s="210">
        <f t="shared" si="0"/>
        <v>46581</v>
      </c>
      <c r="H29" s="77"/>
    </row>
    <row r="30" spans="1:8" ht="11.9" customHeight="1">
      <c r="A30" s="727"/>
      <c r="B30" s="155" t="s">
        <v>70</v>
      </c>
      <c r="C30" s="165"/>
      <c r="D30" s="112">
        <v>9075</v>
      </c>
      <c r="E30" s="112">
        <v>4601</v>
      </c>
      <c r="F30" s="112">
        <v>46222</v>
      </c>
      <c r="G30" s="210">
        <f t="shared" si="0"/>
        <v>59898</v>
      </c>
      <c r="H30" s="77"/>
    </row>
    <row r="31" spans="1:8" ht="11.9" customHeight="1">
      <c r="A31" s="727"/>
      <c r="B31" s="155" t="s">
        <v>71</v>
      </c>
      <c r="C31" s="165"/>
      <c r="D31" s="112">
        <v>10220</v>
      </c>
      <c r="E31" s="112">
        <v>2421.9999999999995</v>
      </c>
      <c r="F31" s="112">
        <v>30894</v>
      </c>
      <c r="G31" s="210">
        <f t="shared" si="0"/>
        <v>43536</v>
      </c>
      <c r="H31" s="77"/>
    </row>
    <row r="32" spans="1:8" ht="11.9" customHeight="1">
      <c r="A32" s="728"/>
      <c r="B32" s="143" t="s">
        <v>72</v>
      </c>
      <c r="C32" s="180"/>
      <c r="D32" s="141">
        <v>5260</v>
      </c>
      <c r="E32" s="141">
        <v>2953.0000000000005</v>
      </c>
      <c r="F32" s="141">
        <v>26051</v>
      </c>
      <c r="G32" s="213">
        <f t="shared" si="0"/>
        <v>34264</v>
      </c>
      <c r="H32" s="77"/>
    </row>
    <row r="33" spans="1:8" ht="11.9" customHeight="1">
      <c r="A33" s="666">
        <v>2023</v>
      </c>
      <c r="B33" s="107" t="s">
        <v>61</v>
      </c>
      <c r="C33" s="164"/>
      <c r="D33" s="181">
        <v>4802.9999999999991</v>
      </c>
      <c r="E33" s="181">
        <v>2036</v>
      </c>
      <c r="F33" s="181">
        <v>27021</v>
      </c>
      <c r="G33" s="205">
        <f t="shared" si="0"/>
        <v>33860</v>
      </c>
      <c r="H33" s="77"/>
    </row>
    <row r="34" spans="1:8" ht="11.9" customHeight="1">
      <c r="A34" s="727"/>
      <c r="B34" s="111" t="s">
        <v>62</v>
      </c>
      <c r="C34" s="165"/>
      <c r="D34" s="136">
        <v>8337</v>
      </c>
      <c r="E34" s="136">
        <v>5845.0000000000009</v>
      </c>
      <c r="F34" s="136">
        <v>29860</v>
      </c>
      <c r="G34" s="210">
        <f t="shared" si="0"/>
        <v>44042</v>
      </c>
      <c r="H34" s="77"/>
    </row>
    <row r="35" spans="1:8" ht="11.9" customHeight="1">
      <c r="A35" s="731"/>
      <c r="B35" s="155" t="s">
        <v>63</v>
      </c>
      <c r="C35" s="165"/>
      <c r="D35" s="112">
        <v>7552.0000000000009</v>
      </c>
      <c r="E35" s="112">
        <v>2753</v>
      </c>
      <c r="F35" s="112">
        <v>26387.999999999996</v>
      </c>
      <c r="G35" s="210">
        <f t="shared" si="0"/>
        <v>36693</v>
      </c>
      <c r="H35" s="77"/>
    </row>
    <row r="36" spans="1:8" ht="11.9" customHeight="1">
      <c r="A36" s="732"/>
      <c r="B36" s="111" t="s">
        <v>64</v>
      </c>
      <c r="C36" s="165"/>
      <c r="D36" s="112">
        <v>3971</v>
      </c>
      <c r="E36" s="112">
        <v>2073.0000000000005</v>
      </c>
      <c r="F36" s="112">
        <v>26866</v>
      </c>
      <c r="G36" s="210">
        <f t="shared" si="0"/>
        <v>32910</v>
      </c>
      <c r="H36" s="77"/>
    </row>
    <row r="37" spans="1:8" ht="11.9" customHeight="1">
      <c r="A37" s="727"/>
      <c r="B37" s="111" t="s">
        <v>65</v>
      </c>
      <c r="C37" s="165"/>
      <c r="D37" s="112">
        <v>6869.0000000000009</v>
      </c>
      <c r="E37" s="112">
        <v>2162</v>
      </c>
      <c r="F37" s="112">
        <v>36083</v>
      </c>
      <c r="G37" s="210">
        <f t="shared" si="0"/>
        <v>45114</v>
      </c>
      <c r="H37" s="77"/>
    </row>
    <row r="38" spans="1:8" ht="11.9" customHeight="1">
      <c r="A38" s="731"/>
      <c r="B38" s="155" t="s">
        <v>66</v>
      </c>
      <c r="C38" s="165"/>
      <c r="D38" s="112">
        <v>6809</v>
      </c>
      <c r="E38" s="112">
        <v>6750.9999999999991</v>
      </c>
      <c r="F38" s="112">
        <v>25780</v>
      </c>
      <c r="G38" s="210">
        <f t="shared" si="0"/>
        <v>39340</v>
      </c>
      <c r="H38" s="77"/>
    </row>
    <row r="39" spans="1:8" ht="11.9" customHeight="1">
      <c r="A39" s="731"/>
      <c r="B39" s="111" t="s">
        <v>67</v>
      </c>
      <c r="C39" s="165"/>
      <c r="D39" s="112">
        <v>9282</v>
      </c>
      <c r="E39" s="112">
        <v>5448</v>
      </c>
      <c r="F39" s="112">
        <v>38500</v>
      </c>
      <c r="G39" s="210">
        <f t="shared" si="0"/>
        <v>53230</v>
      </c>
      <c r="H39" s="77"/>
    </row>
    <row r="40" spans="1:8" ht="11.9" customHeight="1">
      <c r="A40" s="727"/>
      <c r="B40" s="111" t="s">
        <v>68</v>
      </c>
      <c r="C40" s="165"/>
      <c r="D40" s="136">
        <v>6079</v>
      </c>
      <c r="E40" s="136">
        <v>5661</v>
      </c>
      <c r="F40" s="136">
        <v>39716</v>
      </c>
      <c r="G40" s="210">
        <f t="shared" si="0"/>
        <v>51456</v>
      </c>
      <c r="H40" s="77"/>
    </row>
    <row r="41" spans="1:8" ht="11.9" customHeight="1">
      <c r="A41" s="727"/>
      <c r="B41" s="155" t="s">
        <v>69</v>
      </c>
      <c r="C41" s="165"/>
      <c r="D41" s="112">
        <v>4193</v>
      </c>
      <c r="E41" s="112">
        <v>2889.9999999999995</v>
      </c>
      <c r="F41" s="112">
        <v>48387</v>
      </c>
      <c r="G41" s="210">
        <f t="shared" si="0"/>
        <v>55470</v>
      </c>
      <c r="H41" s="77"/>
    </row>
    <row r="42" spans="1:8" ht="11.9" customHeight="1">
      <c r="A42" s="727"/>
      <c r="B42" s="155" t="s">
        <v>70</v>
      </c>
      <c r="C42" s="165"/>
      <c r="D42" s="112">
        <v>2460.0000000000005</v>
      </c>
      <c r="E42" s="112">
        <v>3829</v>
      </c>
      <c r="F42" s="112">
        <v>39583</v>
      </c>
      <c r="G42" s="210">
        <f t="shared" si="0"/>
        <v>45872</v>
      </c>
      <c r="H42" s="77"/>
    </row>
    <row r="43" spans="1:8" ht="11.9" customHeight="1">
      <c r="A43" s="727"/>
      <c r="B43" s="155" t="s">
        <v>71</v>
      </c>
      <c r="C43" s="165"/>
      <c r="D43" s="112">
        <v>7346.9999999999991</v>
      </c>
      <c r="E43" s="112">
        <v>5221</v>
      </c>
      <c r="F43" s="112">
        <v>40541</v>
      </c>
      <c r="G43" s="210">
        <f t="shared" si="0"/>
        <v>53109</v>
      </c>
      <c r="H43" s="77"/>
    </row>
    <row r="44" spans="1:8" ht="11.9" customHeight="1">
      <c r="A44" s="728"/>
      <c r="B44" s="143" t="s">
        <v>72</v>
      </c>
      <c r="C44" s="180"/>
      <c r="D44" s="141">
        <v>6156</v>
      </c>
      <c r="E44" s="141">
        <v>5532</v>
      </c>
      <c r="F44" s="141">
        <v>42879</v>
      </c>
      <c r="G44" s="213">
        <f t="shared" si="0"/>
        <v>54567</v>
      </c>
      <c r="H44" s="77"/>
    </row>
    <row r="45" spans="1:8" ht="11.9" customHeight="1">
      <c r="A45" s="666">
        <v>2024</v>
      </c>
      <c r="B45" s="107" t="s">
        <v>61</v>
      </c>
      <c r="C45" s="164"/>
      <c r="D45" s="181">
        <v>4018</v>
      </c>
      <c r="E45" s="181">
        <v>3154</v>
      </c>
      <c r="F45" s="181">
        <v>40769.000000000007</v>
      </c>
      <c r="G45" s="205">
        <f t="shared" si="0"/>
        <v>47941.000000000007</v>
      </c>
      <c r="H45" s="77"/>
    </row>
    <row r="46" spans="1:8" ht="11.9" customHeight="1">
      <c r="A46" s="727"/>
      <c r="B46" s="111" t="s">
        <v>62</v>
      </c>
      <c r="C46" s="165"/>
      <c r="D46" s="136">
        <v>4363</v>
      </c>
      <c r="E46" s="136">
        <v>2801.9999999999995</v>
      </c>
      <c r="F46" s="136">
        <v>47760</v>
      </c>
      <c r="G46" s="210">
        <f t="shared" si="0"/>
        <v>54925</v>
      </c>
      <c r="H46" s="77"/>
    </row>
    <row r="47" spans="1:8" ht="11.9" customHeight="1">
      <c r="A47" s="731"/>
      <c r="B47" s="155" t="s">
        <v>63</v>
      </c>
      <c r="C47" s="165"/>
      <c r="D47" s="112">
        <v>4703</v>
      </c>
      <c r="E47" s="112">
        <v>3127</v>
      </c>
      <c r="F47" s="112">
        <v>38983.000000000007</v>
      </c>
      <c r="G47" s="210">
        <f t="shared" si="0"/>
        <v>46813.000000000007</v>
      </c>
      <c r="H47" s="77"/>
    </row>
    <row r="48" spans="1:8" ht="11.9" customHeight="1">
      <c r="A48" s="732"/>
      <c r="B48" s="111" t="s">
        <v>64</v>
      </c>
      <c r="C48" s="165"/>
      <c r="D48" s="112">
        <v>7647</v>
      </c>
      <c r="E48" s="112">
        <v>3881</v>
      </c>
      <c r="F48" s="112">
        <v>45545</v>
      </c>
      <c r="G48" s="210">
        <f t="shared" si="0"/>
        <v>57073</v>
      </c>
      <c r="H48" s="77"/>
    </row>
    <row r="49" spans="1:12" ht="11.9" customHeight="1">
      <c r="A49" s="727"/>
      <c r="B49" s="111" t="s">
        <v>65</v>
      </c>
      <c r="C49" s="165"/>
      <c r="D49" s="112">
        <v>2692.9999999999995</v>
      </c>
      <c r="E49" s="112">
        <v>1613</v>
      </c>
      <c r="F49" s="112">
        <v>48127</v>
      </c>
      <c r="G49" s="210">
        <f t="shared" si="0"/>
        <v>52433</v>
      </c>
      <c r="H49" s="77"/>
    </row>
    <row r="50" spans="1:12" ht="11.9" customHeight="1">
      <c r="A50" s="731"/>
      <c r="B50" s="155" t="s">
        <v>66</v>
      </c>
      <c r="C50" s="165"/>
      <c r="D50" s="112">
        <v>8424</v>
      </c>
      <c r="E50" s="112">
        <v>4251</v>
      </c>
      <c r="F50" s="112">
        <v>41988</v>
      </c>
      <c r="G50" s="210">
        <f t="shared" si="0"/>
        <v>54663</v>
      </c>
      <c r="H50" s="77"/>
    </row>
    <row r="51" spans="1:12" ht="11.9" customHeight="1">
      <c r="A51" s="731"/>
      <c r="B51" s="111" t="s">
        <v>67</v>
      </c>
      <c r="C51" s="165"/>
      <c r="D51" s="112">
        <v>8986</v>
      </c>
      <c r="E51" s="112">
        <v>7197</v>
      </c>
      <c r="F51" s="112">
        <v>49388.000000000007</v>
      </c>
      <c r="G51" s="210">
        <f t="shared" si="0"/>
        <v>65571</v>
      </c>
      <c r="H51" s="77"/>
    </row>
    <row r="52" spans="1:12" ht="11.9" customHeight="1">
      <c r="A52" s="727"/>
      <c r="B52" s="111" t="s">
        <v>68</v>
      </c>
      <c r="C52" s="165"/>
      <c r="D52" s="136">
        <v>6885</v>
      </c>
      <c r="E52" s="136">
        <v>3176.9999999999995</v>
      </c>
      <c r="F52" s="136">
        <v>45899</v>
      </c>
      <c r="G52" s="210">
        <f t="shared" si="0"/>
        <v>55961</v>
      </c>
      <c r="H52" s="77"/>
    </row>
    <row r="53" spans="1:12" ht="11.9" customHeight="1">
      <c r="A53" s="727"/>
      <c r="B53" s="155" t="s">
        <v>69</v>
      </c>
      <c r="C53" s="165"/>
      <c r="D53" s="112">
        <v>5258.9999999999991</v>
      </c>
      <c r="E53" s="112">
        <v>5877</v>
      </c>
      <c r="F53" s="112">
        <v>44425</v>
      </c>
      <c r="G53" s="210">
        <f t="shared" si="0"/>
        <v>55561</v>
      </c>
      <c r="H53" s="77"/>
    </row>
    <row r="54" spans="1:12" ht="11.9" customHeight="1">
      <c r="A54" s="727"/>
      <c r="B54" s="155" t="s">
        <v>70</v>
      </c>
      <c r="C54" s="165"/>
      <c r="D54" s="112">
        <v>8456</v>
      </c>
      <c r="E54" s="112">
        <v>4465</v>
      </c>
      <c r="F54" s="112">
        <v>52646</v>
      </c>
      <c r="G54" s="210">
        <f t="shared" si="0"/>
        <v>65567</v>
      </c>
      <c r="H54" s="77"/>
    </row>
    <row r="55" spans="1:12" ht="11.9" customHeight="1">
      <c r="A55" s="667"/>
      <c r="B55" s="155" t="s">
        <v>71</v>
      </c>
      <c r="C55" s="165"/>
      <c r="D55" s="112">
        <v>7717</v>
      </c>
      <c r="E55" s="112">
        <v>4794.0000000000009</v>
      </c>
      <c r="F55" s="112">
        <v>59509</v>
      </c>
      <c r="G55" s="210">
        <f t="shared" si="0"/>
        <v>72020</v>
      </c>
      <c r="H55" s="77"/>
    </row>
    <row r="56" spans="1:12" ht="11.9" customHeight="1" thickBot="1">
      <c r="A56" s="669"/>
      <c r="B56" s="157" t="s">
        <v>72</v>
      </c>
      <c r="C56" s="167"/>
      <c r="D56" s="138">
        <v>4858.0000000000009</v>
      </c>
      <c r="E56" s="138">
        <v>3386.9999999999995</v>
      </c>
      <c r="F56" s="138">
        <v>43301</v>
      </c>
      <c r="G56" s="212">
        <f t="shared" si="0"/>
        <v>51546</v>
      </c>
      <c r="H56" s="77"/>
    </row>
    <row r="57" spans="1:12" s="10" customFormat="1" ht="12" customHeight="1">
      <c r="A57" s="53" t="str">
        <f>Titles!$A$12</f>
        <v>1 Data for 2021 and 2022 based on 2016 Census Definitions and data for 2023 and 2024 based on 2021 Census Definitions.</v>
      </c>
      <c r="B57" s="84"/>
      <c r="C57" s="358"/>
      <c r="D57" s="318"/>
      <c r="E57" s="54"/>
      <c r="F57" s="318"/>
      <c r="G57" s="318"/>
      <c r="H57" s="364"/>
      <c r="I57" s="228"/>
      <c r="J57" s="228"/>
      <c r="K57" s="300"/>
      <c r="L57" s="11"/>
    </row>
    <row r="58" spans="1:12">
      <c r="A58" s="618" t="s">
        <v>114</v>
      </c>
      <c r="B58" s="307"/>
      <c r="C58" s="307"/>
      <c r="D58" s="307"/>
      <c r="E58" s="352"/>
      <c r="F58" s="305"/>
      <c r="G58" s="305"/>
      <c r="H58" s="359"/>
      <c r="I58" s="77"/>
    </row>
    <row r="59" spans="1:12" s="306" customFormat="1" ht="10.9" customHeight="1">
      <c r="A59" s="619" t="str">
        <f>Titles!$A$10</f>
        <v>Source: CMHC Starts and Completion Survey, Market Absorption Survey</v>
      </c>
      <c r="B59" s="307"/>
      <c r="C59" s="307"/>
      <c r="D59" s="307"/>
      <c r="E59" s="320"/>
      <c r="F59" s="307"/>
      <c r="G59" s="307"/>
      <c r="H59" s="305"/>
    </row>
    <row r="60" spans="1:12" s="306" customFormat="1" ht="10.9" customHeight="1">
      <c r="A60" s="605"/>
      <c r="H60" s="307"/>
    </row>
    <row r="61" spans="1:12" ht="12" customHeight="1">
      <c r="A61" s="53"/>
      <c r="B61" s="82"/>
      <c r="C61" s="358"/>
      <c r="D61" s="359"/>
      <c r="E61" s="359"/>
      <c r="F61" s="54"/>
      <c r="G61" s="90"/>
    </row>
    <row r="62" spans="1:12" ht="12" customHeight="1">
      <c r="A62" s="53"/>
      <c r="B62" s="169"/>
      <c r="C62" s="169"/>
      <c r="D62" s="169"/>
      <c r="E62" s="169"/>
      <c r="F62" s="54"/>
      <c r="G62" s="90"/>
    </row>
    <row r="63" spans="1:12" ht="9.75" customHeight="1">
      <c r="A63" s="625"/>
      <c r="B63" s="90"/>
      <c r="C63" s="90"/>
      <c r="D63" s="90"/>
      <c r="E63" s="168"/>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3" width="8.765625" style="12" customWidth="1"/>
    <col min="4" max="8" width="9.765625" style="12" customWidth="1"/>
    <col min="9" max="16384" width="11.53515625" style="12"/>
  </cols>
  <sheetData>
    <row r="1" spans="1:9" s="176" customFormat="1" ht="16" customHeight="1">
      <c r="A1" s="627" t="s">
        <v>127</v>
      </c>
      <c r="B1" s="436"/>
      <c r="C1" s="436"/>
      <c r="D1" s="436"/>
      <c r="E1" s="436"/>
      <c r="F1" s="436"/>
      <c r="G1" s="436"/>
      <c r="H1" s="437"/>
      <c r="I1" s="175"/>
    </row>
    <row r="2" spans="1:9" s="176" customFormat="1" ht="16" customHeight="1">
      <c r="A2" s="628" t="s">
        <v>143</v>
      </c>
      <c r="B2" s="439"/>
      <c r="C2" s="439"/>
      <c r="D2" s="439"/>
      <c r="E2" s="439"/>
      <c r="F2" s="439"/>
      <c r="G2" s="439"/>
      <c r="H2" s="440"/>
      <c r="I2" s="175"/>
    </row>
    <row r="3" spans="1:9" s="176" customFormat="1" ht="16" customHeight="1" thickBot="1">
      <c r="A3" s="629"/>
      <c r="B3" s="476"/>
      <c r="C3" s="476"/>
      <c r="D3" s="476"/>
      <c r="E3" s="476"/>
      <c r="F3" s="476"/>
      <c r="G3" s="476"/>
      <c r="H3" s="477"/>
      <c r="I3" s="175"/>
    </row>
    <row r="4" spans="1:9">
      <c r="A4" s="630"/>
      <c r="B4" s="89"/>
      <c r="C4" s="118"/>
      <c r="D4" s="120"/>
      <c r="E4" s="120"/>
      <c r="F4" s="120"/>
      <c r="G4" s="120"/>
      <c r="H4" s="121"/>
      <c r="I4" s="77"/>
    </row>
    <row r="5" spans="1:9">
      <c r="A5" s="631" t="s">
        <v>93</v>
      </c>
      <c r="B5" s="140"/>
      <c r="C5" s="146"/>
      <c r="D5" s="147" t="s">
        <v>101</v>
      </c>
      <c r="E5" s="147" t="s">
        <v>19</v>
      </c>
      <c r="F5" s="147" t="s">
        <v>24</v>
      </c>
      <c r="G5" s="147" t="s">
        <v>34</v>
      </c>
      <c r="H5" s="691" t="s">
        <v>184</v>
      </c>
      <c r="I5" s="77"/>
    </row>
    <row r="6" spans="1:9" ht="13.5">
      <c r="A6" s="670" t="s">
        <v>255</v>
      </c>
      <c r="B6" s="177"/>
      <c r="C6" s="182"/>
      <c r="D6" s="131">
        <v>733</v>
      </c>
      <c r="E6" s="131">
        <v>3387</v>
      </c>
      <c r="F6" s="131">
        <v>2028</v>
      </c>
      <c r="G6" s="131">
        <v>608</v>
      </c>
      <c r="H6" s="131">
        <v>1299</v>
      </c>
      <c r="I6" s="77"/>
    </row>
    <row r="7" spans="1:9" ht="13.5">
      <c r="A7" s="671" t="s">
        <v>256</v>
      </c>
      <c r="B7" s="143"/>
      <c r="C7" s="115"/>
      <c r="D7" s="368">
        <v>488</v>
      </c>
      <c r="E7" s="368">
        <v>4805</v>
      </c>
      <c r="F7" s="368">
        <v>2118</v>
      </c>
      <c r="G7" s="368">
        <v>542</v>
      </c>
      <c r="H7" s="368">
        <v>1002</v>
      </c>
      <c r="I7" s="77"/>
    </row>
    <row r="8" spans="1:9">
      <c r="A8" s="666">
        <v>2022</v>
      </c>
      <c r="B8" s="107" t="s">
        <v>61</v>
      </c>
      <c r="C8" s="164"/>
      <c r="D8" s="189">
        <v>662</v>
      </c>
      <c r="E8" s="189">
        <v>5867.9999999999991</v>
      </c>
      <c r="F8" s="189">
        <v>588</v>
      </c>
      <c r="G8" s="189">
        <v>714</v>
      </c>
      <c r="H8" s="216">
        <v>287</v>
      </c>
      <c r="I8" s="77"/>
    </row>
    <row r="9" spans="1:9">
      <c r="A9" s="116"/>
      <c r="B9" s="111" t="s">
        <v>62</v>
      </c>
      <c r="C9" s="165"/>
      <c r="D9" s="189">
        <v>817.00000000000011</v>
      </c>
      <c r="E9" s="189">
        <v>1943</v>
      </c>
      <c r="F9" s="189">
        <v>241</v>
      </c>
      <c r="G9" s="189">
        <v>271</v>
      </c>
      <c r="H9" s="216">
        <v>385</v>
      </c>
      <c r="I9" s="77"/>
    </row>
    <row r="10" spans="1:9">
      <c r="A10" s="154"/>
      <c r="B10" s="155" t="s">
        <v>63</v>
      </c>
      <c r="C10" s="183"/>
      <c r="D10" s="189">
        <v>1705</v>
      </c>
      <c r="E10" s="189">
        <v>1493.9999999999998</v>
      </c>
      <c r="F10" s="189">
        <v>1231.9999999999998</v>
      </c>
      <c r="G10" s="189">
        <v>384</v>
      </c>
      <c r="H10" s="216">
        <v>2760.9999999999995</v>
      </c>
      <c r="I10" s="77"/>
    </row>
    <row r="11" spans="1:9">
      <c r="A11" s="156"/>
      <c r="B11" s="111" t="s">
        <v>64</v>
      </c>
      <c r="C11" s="165"/>
      <c r="D11" s="189">
        <v>1180.0000000000002</v>
      </c>
      <c r="E11" s="189">
        <v>1241</v>
      </c>
      <c r="F11" s="189">
        <v>885.99999999999989</v>
      </c>
      <c r="G11" s="189">
        <v>748</v>
      </c>
      <c r="H11" s="216">
        <v>314</v>
      </c>
      <c r="I11" s="77"/>
    </row>
    <row r="12" spans="1:9">
      <c r="A12" s="116"/>
      <c r="B12" s="111" t="s">
        <v>65</v>
      </c>
      <c r="C12" s="165"/>
      <c r="D12" s="189">
        <v>1063</v>
      </c>
      <c r="E12" s="189">
        <v>9806.0000000000018</v>
      </c>
      <c r="F12" s="189">
        <v>3987</v>
      </c>
      <c r="G12" s="189">
        <v>1794</v>
      </c>
      <c r="H12" s="216">
        <v>2274</v>
      </c>
      <c r="I12" s="77"/>
    </row>
    <row r="13" spans="1:9">
      <c r="A13" s="154"/>
      <c r="B13" s="155" t="s">
        <v>66</v>
      </c>
      <c r="C13" s="183"/>
      <c r="D13" s="189">
        <v>580.00000000000011</v>
      </c>
      <c r="E13" s="189">
        <v>4149</v>
      </c>
      <c r="F13" s="189">
        <v>3034</v>
      </c>
      <c r="G13" s="189">
        <v>282</v>
      </c>
      <c r="H13" s="216">
        <v>1810</v>
      </c>
      <c r="I13" s="77"/>
    </row>
    <row r="14" spans="1:9">
      <c r="A14" s="154"/>
      <c r="B14" s="111" t="s">
        <v>67</v>
      </c>
      <c r="C14" s="165"/>
      <c r="D14" s="189">
        <v>670</v>
      </c>
      <c r="E14" s="189">
        <v>5745</v>
      </c>
      <c r="F14" s="189">
        <v>2554</v>
      </c>
      <c r="G14" s="189">
        <v>294</v>
      </c>
      <c r="H14" s="216">
        <v>1920</v>
      </c>
      <c r="I14" s="77"/>
    </row>
    <row r="15" spans="1:9">
      <c r="A15" s="116"/>
      <c r="B15" s="111" t="s">
        <v>68</v>
      </c>
      <c r="C15" s="165"/>
      <c r="D15" s="189">
        <v>742</v>
      </c>
      <c r="E15" s="189">
        <v>3219</v>
      </c>
      <c r="F15" s="189">
        <v>3734</v>
      </c>
      <c r="G15" s="189">
        <v>244</v>
      </c>
      <c r="H15" s="216">
        <v>1611.0000000000002</v>
      </c>
      <c r="I15" s="77"/>
    </row>
    <row r="16" spans="1:9">
      <c r="A16" s="116"/>
      <c r="B16" s="155" t="s">
        <v>69</v>
      </c>
      <c r="C16" s="183"/>
      <c r="D16" s="189">
        <v>379</v>
      </c>
      <c r="E16" s="189">
        <v>982</v>
      </c>
      <c r="F16" s="189">
        <v>2863.0000000000005</v>
      </c>
      <c r="G16" s="189">
        <v>246</v>
      </c>
      <c r="H16" s="216">
        <v>1408.9999999999998</v>
      </c>
      <c r="I16" s="77"/>
    </row>
    <row r="17" spans="1:9">
      <c r="A17" s="116"/>
      <c r="B17" s="155" t="s">
        <v>70</v>
      </c>
      <c r="C17" s="183"/>
      <c r="D17" s="189">
        <v>236</v>
      </c>
      <c r="E17" s="189">
        <v>987.00000000000011</v>
      </c>
      <c r="F17" s="189">
        <v>518</v>
      </c>
      <c r="G17" s="189">
        <v>312</v>
      </c>
      <c r="H17" s="216">
        <v>741</v>
      </c>
      <c r="I17" s="77"/>
    </row>
    <row r="18" spans="1:9">
      <c r="A18" s="116"/>
      <c r="B18" s="155" t="s">
        <v>71</v>
      </c>
      <c r="C18" s="183"/>
      <c r="D18" s="189">
        <v>311</v>
      </c>
      <c r="E18" s="189">
        <v>2306</v>
      </c>
      <c r="F18" s="189">
        <v>3890</v>
      </c>
      <c r="G18" s="189">
        <v>1820</v>
      </c>
      <c r="H18" s="216">
        <v>1517</v>
      </c>
      <c r="I18" s="77"/>
    </row>
    <row r="19" spans="1:9">
      <c r="A19" s="145"/>
      <c r="B19" s="143" t="s">
        <v>72</v>
      </c>
      <c r="C19" s="184"/>
      <c r="D19" s="217">
        <v>1682</v>
      </c>
      <c r="E19" s="217">
        <v>2911</v>
      </c>
      <c r="F19" s="217">
        <v>748</v>
      </c>
      <c r="G19" s="217">
        <v>183</v>
      </c>
      <c r="H19" s="579">
        <v>460.99999999999994</v>
      </c>
      <c r="I19" s="77"/>
    </row>
    <row r="20" spans="1:9">
      <c r="A20" s="672">
        <v>2023</v>
      </c>
      <c r="B20" s="107" t="s">
        <v>61</v>
      </c>
      <c r="C20" s="164"/>
      <c r="D20" s="189">
        <v>306</v>
      </c>
      <c r="E20" s="189">
        <v>1320</v>
      </c>
      <c r="F20" s="189">
        <v>410.00000000000006</v>
      </c>
      <c r="G20" s="189">
        <v>209</v>
      </c>
      <c r="H20" s="216">
        <v>438</v>
      </c>
      <c r="I20" s="77"/>
    </row>
    <row r="21" spans="1:9">
      <c r="A21" s="116"/>
      <c r="B21" s="111" t="s">
        <v>62</v>
      </c>
      <c r="C21" s="165"/>
      <c r="D21" s="189">
        <v>427</v>
      </c>
      <c r="E21" s="189">
        <v>2392</v>
      </c>
      <c r="F21" s="189">
        <v>225</v>
      </c>
      <c r="G21" s="189">
        <v>259</v>
      </c>
      <c r="H21" s="216">
        <v>475.00000000000006</v>
      </c>
      <c r="I21" s="77"/>
    </row>
    <row r="22" spans="1:9">
      <c r="A22" s="154"/>
      <c r="B22" s="155" t="s">
        <v>63</v>
      </c>
      <c r="C22" s="183"/>
      <c r="D22" s="189">
        <v>569.00000000000011</v>
      </c>
      <c r="E22" s="189">
        <v>2294</v>
      </c>
      <c r="F22" s="189">
        <v>146</v>
      </c>
      <c r="G22" s="189">
        <v>223</v>
      </c>
      <c r="H22" s="216">
        <v>408</v>
      </c>
      <c r="I22" s="77"/>
    </row>
    <row r="23" spans="1:9">
      <c r="A23" s="156"/>
      <c r="B23" s="111" t="s">
        <v>64</v>
      </c>
      <c r="C23" s="165"/>
      <c r="D23" s="189">
        <v>421</v>
      </c>
      <c r="E23" s="189">
        <v>2644</v>
      </c>
      <c r="F23" s="189">
        <v>2247</v>
      </c>
      <c r="G23" s="189">
        <v>1916.9999999999998</v>
      </c>
      <c r="H23" s="216">
        <v>345</v>
      </c>
      <c r="I23" s="77"/>
    </row>
    <row r="24" spans="1:9">
      <c r="A24" s="116"/>
      <c r="B24" s="111" t="s">
        <v>65</v>
      </c>
      <c r="C24" s="165"/>
      <c r="D24" s="189">
        <v>367</v>
      </c>
      <c r="E24" s="189">
        <v>2096</v>
      </c>
      <c r="F24" s="189">
        <v>2050.0000000000005</v>
      </c>
      <c r="G24" s="189">
        <v>1183</v>
      </c>
      <c r="H24" s="216">
        <v>381.00000000000006</v>
      </c>
      <c r="I24" s="77"/>
    </row>
    <row r="25" spans="1:9">
      <c r="A25" s="154"/>
      <c r="B25" s="155" t="s">
        <v>66</v>
      </c>
      <c r="C25" s="183"/>
      <c r="D25" s="189">
        <v>425</v>
      </c>
      <c r="E25" s="189">
        <v>11365</v>
      </c>
      <c r="F25" s="189">
        <v>2263</v>
      </c>
      <c r="G25" s="189">
        <v>226</v>
      </c>
      <c r="H25" s="216">
        <v>1358</v>
      </c>
      <c r="I25" s="77"/>
    </row>
    <row r="26" spans="1:9">
      <c r="A26" s="154"/>
      <c r="B26" s="111" t="s">
        <v>67</v>
      </c>
      <c r="C26" s="165"/>
      <c r="D26" s="189">
        <v>469</v>
      </c>
      <c r="E26" s="189">
        <v>3214</v>
      </c>
      <c r="F26" s="189">
        <v>1365</v>
      </c>
      <c r="G26" s="189">
        <v>210.00000000000003</v>
      </c>
      <c r="H26" s="216">
        <v>2512</v>
      </c>
      <c r="I26" s="77"/>
    </row>
    <row r="27" spans="1:9">
      <c r="A27" s="116"/>
      <c r="B27" s="111" t="s">
        <v>68</v>
      </c>
      <c r="C27" s="165"/>
      <c r="D27" s="189">
        <v>520</v>
      </c>
      <c r="E27" s="189">
        <v>1379</v>
      </c>
      <c r="F27" s="189">
        <v>5027</v>
      </c>
      <c r="G27" s="189">
        <v>768</v>
      </c>
      <c r="H27" s="216">
        <v>616</v>
      </c>
      <c r="I27" s="77"/>
    </row>
    <row r="28" spans="1:9">
      <c r="A28" s="116"/>
      <c r="B28" s="155" t="s">
        <v>69</v>
      </c>
      <c r="C28" s="183"/>
      <c r="D28" s="189">
        <v>658.99999999999989</v>
      </c>
      <c r="E28" s="189">
        <v>6824</v>
      </c>
      <c r="F28" s="189">
        <v>1830</v>
      </c>
      <c r="G28" s="189">
        <v>271</v>
      </c>
      <c r="H28" s="216">
        <v>3695.0000000000005</v>
      </c>
      <c r="I28" s="77"/>
    </row>
    <row r="29" spans="1:9">
      <c r="A29" s="116"/>
      <c r="B29" s="155" t="s">
        <v>70</v>
      </c>
      <c r="C29" s="183"/>
      <c r="D29" s="189">
        <v>635</v>
      </c>
      <c r="E29" s="189">
        <v>7978.9999999999991</v>
      </c>
      <c r="F29" s="189">
        <v>3461.9999999999995</v>
      </c>
      <c r="G29" s="189">
        <v>264</v>
      </c>
      <c r="H29" s="216">
        <v>482</v>
      </c>
      <c r="I29" s="77"/>
    </row>
    <row r="30" spans="1:9">
      <c r="A30" s="116"/>
      <c r="B30" s="155" t="s">
        <v>71</v>
      </c>
      <c r="C30" s="183"/>
      <c r="D30" s="189">
        <v>616</v>
      </c>
      <c r="E30" s="189">
        <v>10280</v>
      </c>
      <c r="F30" s="189">
        <v>3264</v>
      </c>
      <c r="G30" s="189">
        <v>228</v>
      </c>
      <c r="H30" s="216">
        <v>1143</v>
      </c>
      <c r="I30" s="77"/>
    </row>
    <row r="31" spans="1:9">
      <c r="A31" s="145"/>
      <c r="B31" s="143" t="s">
        <v>72</v>
      </c>
      <c r="C31" s="184"/>
      <c r="D31" s="217">
        <v>648</v>
      </c>
      <c r="E31" s="217">
        <v>5526</v>
      </c>
      <c r="F31" s="217">
        <v>3013</v>
      </c>
      <c r="G31" s="217">
        <v>768</v>
      </c>
      <c r="H31" s="579">
        <v>357.00000000000006</v>
      </c>
      <c r="I31" s="77"/>
    </row>
    <row r="32" spans="1:9">
      <c r="A32" s="672">
        <v>2024</v>
      </c>
      <c r="B32" s="107" t="s">
        <v>61</v>
      </c>
      <c r="C32" s="164"/>
      <c r="D32" s="189">
        <v>959.00000000000011</v>
      </c>
      <c r="E32" s="189">
        <v>4319</v>
      </c>
      <c r="F32" s="189">
        <v>1420.0000000000002</v>
      </c>
      <c r="G32" s="189">
        <v>1385</v>
      </c>
      <c r="H32" s="216">
        <v>365.00000000000006</v>
      </c>
      <c r="I32" s="77"/>
    </row>
    <row r="33" spans="1:12">
      <c r="A33" s="116"/>
      <c r="B33" s="111" t="s">
        <v>62</v>
      </c>
      <c r="C33" s="165"/>
      <c r="D33" s="189">
        <v>492.00000000000006</v>
      </c>
      <c r="E33" s="189">
        <v>10929</v>
      </c>
      <c r="F33" s="189">
        <v>2251</v>
      </c>
      <c r="G33" s="189">
        <v>1811</v>
      </c>
      <c r="H33" s="216">
        <v>363</v>
      </c>
      <c r="I33" s="77"/>
    </row>
    <row r="34" spans="1:12">
      <c r="A34" s="154"/>
      <c r="B34" s="155" t="s">
        <v>63</v>
      </c>
      <c r="C34" s="183"/>
      <c r="D34" s="189">
        <v>227</v>
      </c>
      <c r="E34" s="189">
        <v>6343.9999999999991</v>
      </c>
      <c r="F34" s="189">
        <v>470.00000000000006</v>
      </c>
      <c r="G34" s="189">
        <v>214</v>
      </c>
      <c r="H34" s="216">
        <v>319</v>
      </c>
      <c r="I34" s="77"/>
    </row>
    <row r="35" spans="1:12">
      <c r="A35" s="156"/>
      <c r="B35" s="111" t="s">
        <v>64</v>
      </c>
      <c r="C35" s="165"/>
      <c r="D35" s="189">
        <v>790</v>
      </c>
      <c r="E35" s="189">
        <v>5912</v>
      </c>
      <c r="F35" s="189">
        <v>2105</v>
      </c>
      <c r="G35" s="189">
        <v>138</v>
      </c>
      <c r="H35" s="216">
        <v>374</v>
      </c>
      <c r="I35" s="77"/>
    </row>
    <row r="36" spans="1:12">
      <c r="A36" s="116"/>
      <c r="B36" s="111" t="s">
        <v>65</v>
      </c>
      <c r="C36" s="165"/>
      <c r="D36" s="189">
        <v>630.00000000000011</v>
      </c>
      <c r="E36" s="189">
        <v>6359</v>
      </c>
      <c r="F36" s="189">
        <v>4618</v>
      </c>
      <c r="G36" s="189">
        <v>514</v>
      </c>
      <c r="H36" s="216">
        <v>1052</v>
      </c>
      <c r="I36" s="77"/>
    </row>
    <row r="37" spans="1:12">
      <c r="A37" s="154"/>
      <c r="B37" s="155" t="s">
        <v>66</v>
      </c>
      <c r="C37" s="183"/>
      <c r="D37" s="189">
        <v>1019.0000000000001</v>
      </c>
      <c r="E37" s="189">
        <v>9033.9999999999982</v>
      </c>
      <c r="F37" s="189">
        <v>2575</v>
      </c>
      <c r="G37" s="189">
        <v>1097.9999999999998</v>
      </c>
      <c r="H37" s="216">
        <v>768</v>
      </c>
      <c r="I37" s="77"/>
    </row>
    <row r="38" spans="1:12">
      <c r="A38" s="154"/>
      <c r="B38" s="111" t="s">
        <v>67</v>
      </c>
      <c r="C38" s="165"/>
      <c r="D38" s="189">
        <v>810</v>
      </c>
      <c r="E38" s="189">
        <v>3690</v>
      </c>
      <c r="F38" s="189">
        <v>2309.9999999999995</v>
      </c>
      <c r="G38" s="189">
        <v>619.99999999999989</v>
      </c>
      <c r="H38" s="216">
        <v>483.00000000000006</v>
      </c>
      <c r="I38" s="77"/>
    </row>
    <row r="39" spans="1:12">
      <c r="A39" s="116"/>
      <c r="B39" s="111" t="s">
        <v>68</v>
      </c>
      <c r="C39" s="165"/>
      <c r="D39" s="189">
        <v>1050</v>
      </c>
      <c r="E39" s="189">
        <v>2527.9999999999995</v>
      </c>
      <c r="F39" s="189">
        <v>5136</v>
      </c>
      <c r="G39" s="189">
        <v>528</v>
      </c>
      <c r="H39" s="216">
        <v>1862</v>
      </c>
      <c r="I39" s="77"/>
    </row>
    <row r="40" spans="1:12">
      <c r="A40" s="116"/>
      <c r="B40" s="155" t="s">
        <v>69</v>
      </c>
      <c r="C40" s="183"/>
      <c r="D40" s="189">
        <v>919.99999999999989</v>
      </c>
      <c r="E40" s="189">
        <v>2604</v>
      </c>
      <c r="F40" s="189">
        <v>5234</v>
      </c>
      <c r="G40" s="189">
        <v>1122</v>
      </c>
      <c r="H40" s="216">
        <v>640</v>
      </c>
      <c r="I40" s="77"/>
    </row>
    <row r="41" spans="1:12">
      <c r="A41" s="116"/>
      <c r="B41" s="155" t="s">
        <v>70</v>
      </c>
      <c r="C41" s="183"/>
      <c r="D41" s="189">
        <v>1191</v>
      </c>
      <c r="E41" s="189">
        <v>2152</v>
      </c>
      <c r="F41" s="189">
        <v>3212.9999999999995</v>
      </c>
      <c r="G41" s="189">
        <v>284</v>
      </c>
      <c r="H41" s="216">
        <v>835</v>
      </c>
      <c r="I41" s="77"/>
    </row>
    <row r="42" spans="1:12">
      <c r="A42" s="668"/>
      <c r="B42" s="155" t="s">
        <v>71</v>
      </c>
      <c r="C42" s="183"/>
      <c r="D42" s="393">
        <v>1284</v>
      </c>
      <c r="E42" s="393">
        <v>3640</v>
      </c>
      <c r="F42" s="393">
        <v>3156</v>
      </c>
      <c r="G42" s="393">
        <v>820.00000000000011</v>
      </c>
      <c r="H42" s="394">
        <v>1684.0000000000002</v>
      </c>
      <c r="I42" s="77"/>
    </row>
    <row r="43" spans="1:12" ht="12" thickBot="1">
      <c r="A43" s="673"/>
      <c r="B43" s="157" t="s">
        <v>72</v>
      </c>
      <c r="C43" s="185"/>
      <c r="D43" s="312">
        <v>790</v>
      </c>
      <c r="E43" s="312">
        <v>3735.0000000000005</v>
      </c>
      <c r="F43" s="312">
        <v>3526.0000000000005</v>
      </c>
      <c r="G43" s="312">
        <v>746</v>
      </c>
      <c r="H43" s="313">
        <v>344</v>
      </c>
      <c r="I43" s="77"/>
    </row>
    <row r="44" spans="1:12" s="10" customFormat="1" ht="12" customHeight="1">
      <c r="A44" s="634" t="str">
        <f>Titles!$A$12</f>
        <v>1 Data for 2021 and 2022 based on 2016 Census Definitions and data for 2023 and 2024 based on 2021 Census Definitions.</v>
      </c>
      <c r="B44" s="84"/>
      <c r="C44" s="358"/>
      <c r="D44" s="318"/>
      <c r="E44" s="54"/>
      <c r="F44" s="318"/>
      <c r="G44" s="318"/>
      <c r="H44" s="359"/>
      <c r="I44" s="228"/>
      <c r="J44" s="228"/>
      <c r="K44" s="300"/>
      <c r="L44" s="11"/>
    </row>
    <row r="45" spans="1:12">
      <c r="A45" s="618" t="s">
        <v>114</v>
      </c>
      <c r="B45" s="307"/>
      <c r="C45" s="307"/>
      <c r="D45" s="307"/>
      <c r="E45" s="352"/>
      <c r="F45" s="305"/>
      <c r="G45" s="305"/>
      <c r="H45" s="305"/>
      <c r="I45" s="77"/>
    </row>
    <row r="46" spans="1:12" s="306" customFormat="1" ht="10.9" customHeight="1">
      <c r="A46" s="635" t="str">
        <f>Titles!$A$10</f>
        <v>Source: CMHC Starts and Completion Survey, Market Absorption Survey</v>
      </c>
      <c r="B46" s="307"/>
      <c r="C46" s="307"/>
      <c r="D46" s="307"/>
      <c r="E46" s="320"/>
      <c r="F46" s="307"/>
      <c r="G46" s="307"/>
      <c r="H46" s="307"/>
    </row>
    <row r="47" spans="1:12" s="306" customFormat="1" ht="10.9" customHeight="1">
      <c r="A47" s="636"/>
    </row>
    <row r="48" spans="1:12" ht="12" customHeight="1">
      <c r="A48" s="637"/>
      <c r="B48" s="90"/>
      <c r="C48" s="90"/>
      <c r="D48" s="168"/>
      <c r="E48" s="320"/>
      <c r="F48" s="168"/>
      <c r="G48" s="193"/>
      <c r="H48" s="90"/>
      <c r="I48" s="13"/>
    </row>
    <row r="49" spans="1:9" ht="9.75" customHeight="1">
      <c r="A49" s="637"/>
      <c r="B49" s="90"/>
      <c r="C49" s="90"/>
      <c r="D49" s="168"/>
      <c r="E49" s="168"/>
      <c r="F49" s="168"/>
      <c r="G49" s="193"/>
      <c r="H49" s="90"/>
      <c r="I49" s="13"/>
    </row>
    <row r="61" spans="1:9">
      <c r="A61" s="634"/>
      <c r="B61" s="82"/>
      <c r="C61" s="358"/>
      <c r="D61" s="359"/>
      <c r="E61" s="359"/>
      <c r="F61" s="54"/>
    </row>
    <row r="62" spans="1:9" ht="15.5">
      <c r="A62" s="634"/>
      <c r="B62" s="169"/>
      <c r="C62" s="169"/>
      <c r="D62" s="169"/>
      <c r="E62" s="169"/>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3" width="8.765625" style="12" customWidth="1"/>
    <col min="4" max="8" width="9.765625" style="12" customWidth="1"/>
    <col min="9" max="16384" width="11.53515625" style="12"/>
  </cols>
  <sheetData>
    <row r="1" spans="1:10" s="176" customFormat="1" ht="16" customHeight="1">
      <c r="A1" s="627" t="s">
        <v>211</v>
      </c>
      <c r="B1" s="436"/>
      <c r="C1" s="436"/>
      <c r="D1" s="436"/>
      <c r="E1" s="436"/>
      <c r="F1" s="436"/>
      <c r="G1" s="436"/>
      <c r="H1" s="436"/>
      <c r="I1" s="436"/>
      <c r="J1" s="437"/>
    </row>
    <row r="2" spans="1:10" s="176" customFormat="1" ht="16" customHeight="1">
      <c r="A2" s="628" t="s">
        <v>143</v>
      </c>
      <c r="B2" s="439"/>
      <c r="C2" s="439"/>
      <c r="D2" s="439"/>
      <c r="E2" s="439"/>
      <c r="F2" s="439"/>
      <c r="G2" s="439"/>
      <c r="H2" s="439"/>
      <c r="I2" s="439"/>
      <c r="J2" s="440"/>
    </row>
    <row r="3" spans="1:10" s="176" customFormat="1" ht="16" customHeight="1" thickBot="1">
      <c r="A3" s="629"/>
      <c r="B3" s="476"/>
      <c r="C3" s="476"/>
      <c r="D3" s="476"/>
      <c r="E3" s="476"/>
      <c r="F3" s="476"/>
      <c r="G3" s="476"/>
      <c r="H3" s="476"/>
      <c r="I3" s="476"/>
      <c r="J3" s="477"/>
    </row>
    <row r="4" spans="1:10">
      <c r="A4" s="630"/>
      <c r="B4" s="89"/>
      <c r="C4" s="118"/>
      <c r="D4" s="120"/>
      <c r="E4" s="120"/>
      <c r="F4" s="120"/>
      <c r="G4" s="120"/>
      <c r="H4" s="120"/>
      <c r="I4" s="120"/>
      <c r="J4" s="121"/>
    </row>
    <row r="5" spans="1:10">
      <c r="A5" s="631" t="s">
        <v>93</v>
      </c>
      <c r="B5" s="140"/>
      <c r="C5" s="146"/>
      <c r="D5" s="147" t="s">
        <v>31</v>
      </c>
      <c r="E5" s="147" t="s">
        <v>36</v>
      </c>
      <c r="F5" s="147" t="s">
        <v>39</v>
      </c>
      <c r="G5" s="147" t="s">
        <v>25</v>
      </c>
      <c r="H5" s="147" t="s">
        <v>106</v>
      </c>
      <c r="I5" s="147" t="s">
        <v>33</v>
      </c>
      <c r="J5" s="691" t="s">
        <v>183</v>
      </c>
    </row>
    <row r="6" spans="1:10" ht="13.5">
      <c r="A6" s="670" t="s">
        <v>255</v>
      </c>
      <c r="B6" s="177"/>
      <c r="C6" s="182"/>
      <c r="D6" s="189">
        <v>8290</v>
      </c>
      <c r="E6" s="189">
        <v>1751</v>
      </c>
      <c r="F6" s="189">
        <v>1153</v>
      </c>
      <c r="G6" s="189">
        <v>24149</v>
      </c>
      <c r="H6" s="189">
        <v>3991</v>
      </c>
      <c r="I6" s="189">
        <v>577</v>
      </c>
      <c r="J6" s="189">
        <v>968</v>
      </c>
    </row>
    <row r="7" spans="1:10" ht="13.5">
      <c r="A7" s="671" t="s">
        <v>256</v>
      </c>
      <c r="B7" s="143"/>
      <c r="C7" s="115"/>
      <c r="D7" s="371">
        <v>5009</v>
      </c>
      <c r="E7" s="371">
        <v>1391</v>
      </c>
      <c r="F7" s="371">
        <v>1320</v>
      </c>
      <c r="G7" s="371">
        <v>15235</v>
      </c>
      <c r="H7" s="371">
        <v>2748</v>
      </c>
      <c r="I7" s="371">
        <v>857</v>
      </c>
      <c r="J7" s="371">
        <v>645</v>
      </c>
    </row>
    <row r="8" spans="1:10">
      <c r="A8" s="666">
        <v>2022</v>
      </c>
      <c r="B8" s="107" t="s">
        <v>61</v>
      </c>
      <c r="C8" s="164"/>
      <c r="D8" s="189">
        <v>7901</v>
      </c>
      <c r="E8" s="189">
        <v>2047.0000000000002</v>
      </c>
      <c r="F8" s="189">
        <v>442.00000000000006</v>
      </c>
      <c r="G8" s="189">
        <v>25944.000000000004</v>
      </c>
      <c r="H8" s="189">
        <v>3733</v>
      </c>
      <c r="I8" s="189">
        <v>1455</v>
      </c>
      <c r="J8" s="216">
        <v>1863.9999999999998</v>
      </c>
    </row>
    <row r="9" spans="1:10">
      <c r="A9" s="116"/>
      <c r="B9" s="111" t="s">
        <v>62</v>
      </c>
      <c r="C9" s="165"/>
      <c r="D9" s="189">
        <v>5165</v>
      </c>
      <c r="E9" s="189">
        <v>1900.9999999999998</v>
      </c>
      <c r="F9" s="189">
        <v>970</v>
      </c>
      <c r="G9" s="189">
        <v>16015.999999999998</v>
      </c>
      <c r="H9" s="189">
        <v>4680</v>
      </c>
      <c r="I9" s="189">
        <v>1117</v>
      </c>
      <c r="J9" s="216">
        <v>628</v>
      </c>
    </row>
    <row r="10" spans="1:10">
      <c r="A10" s="154"/>
      <c r="B10" s="155" t="s">
        <v>63</v>
      </c>
      <c r="C10" s="183"/>
      <c r="D10" s="189">
        <v>10642.999999999998</v>
      </c>
      <c r="E10" s="189">
        <v>1205</v>
      </c>
      <c r="F10" s="189">
        <v>466</v>
      </c>
      <c r="G10" s="189">
        <v>23339.000000000004</v>
      </c>
      <c r="H10" s="189">
        <v>6661</v>
      </c>
      <c r="I10" s="189">
        <v>814</v>
      </c>
      <c r="J10" s="216">
        <v>649</v>
      </c>
    </row>
    <row r="11" spans="1:10">
      <c r="A11" s="156"/>
      <c r="B11" s="111" t="s">
        <v>64</v>
      </c>
      <c r="C11" s="165"/>
      <c r="D11" s="189">
        <v>11606</v>
      </c>
      <c r="E11" s="189">
        <v>2022.0000000000002</v>
      </c>
      <c r="F11" s="189">
        <v>3155.0000000000005</v>
      </c>
      <c r="G11" s="189">
        <v>34302</v>
      </c>
      <c r="H11" s="189">
        <v>3059</v>
      </c>
      <c r="I11" s="189">
        <v>902.99999999999989</v>
      </c>
      <c r="J11" s="216">
        <v>1594</v>
      </c>
    </row>
    <row r="12" spans="1:10">
      <c r="A12" s="116"/>
      <c r="B12" s="111" t="s">
        <v>65</v>
      </c>
      <c r="C12" s="165"/>
      <c r="D12" s="189">
        <v>8048.9999999999991</v>
      </c>
      <c r="E12" s="189">
        <v>2960</v>
      </c>
      <c r="F12" s="189">
        <v>1134</v>
      </c>
      <c r="G12" s="189">
        <v>34675.000000000007</v>
      </c>
      <c r="H12" s="189">
        <v>6569</v>
      </c>
      <c r="I12" s="189">
        <v>632</v>
      </c>
      <c r="J12" s="216">
        <v>1003.0000000000001</v>
      </c>
    </row>
    <row r="13" spans="1:10">
      <c r="A13" s="154"/>
      <c r="B13" s="155" t="s">
        <v>66</v>
      </c>
      <c r="C13" s="183"/>
      <c r="D13" s="189">
        <v>7960</v>
      </c>
      <c r="E13" s="189">
        <v>1160</v>
      </c>
      <c r="F13" s="189">
        <v>1501</v>
      </c>
      <c r="G13" s="189">
        <v>35941</v>
      </c>
      <c r="H13" s="189">
        <v>1738</v>
      </c>
      <c r="I13" s="189">
        <v>590</v>
      </c>
      <c r="J13" s="216">
        <v>1368.9999999999998</v>
      </c>
    </row>
    <row r="14" spans="1:10">
      <c r="A14" s="154"/>
      <c r="B14" s="111" t="s">
        <v>67</v>
      </c>
      <c r="C14" s="165"/>
      <c r="D14" s="189">
        <v>7220.0000000000009</v>
      </c>
      <c r="E14" s="189">
        <v>1294</v>
      </c>
      <c r="F14" s="189">
        <v>985</v>
      </c>
      <c r="G14" s="189">
        <v>24825.000000000004</v>
      </c>
      <c r="H14" s="189">
        <v>3838</v>
      </c>
      <c r="I14" s="189">
        <v>468</v>
      </c>
      <c r="J14" s="216">
        <v>359</v>
      </c>
    </row>
    <row r="15" spans="1:10">
      <c r="A15" s="116"/>
      <c r="B15" s="111" t="s">
        <v>68</v>
      </c>
      <c r="C15" s="165"/>
      <c r="D15" s="189">
        <v>9558</v>
      </c>
      <c r="E15" s="189">
        <v>1430.0000000000002</v>
      </c>
      <c r="F15" s="189">
        <v>897</v>
      </c>
      <c r="G15" s="189">
        <v>17159</v>
      </c>
      <c r="H15" s="189">
        <v>1156.0000000000002</v>
      </c>
      <c r="I15" s="189">
        <v>782.99999999999989</v>
      </c>
      <c r="J15" s="216">
        <v>346.00000000000006</v>
      </c>
    </row>
    <row r="16" spans="1:10">
      <c r="A16" s="116"/>
      <c r="B16" s="155" t="s">
        <v>69</v>
      </c>
      <c r="C16" s="183"/>
      <c r="D16" s="189">
        <v>5606</v>
      </c>
      <c r="E16" s="189">
        <v>1815</v>
      </c>
      <c r="F16" s="189">
        <v>899</v>
      </c>
      <c r="G16" s="189">
        <v>24814</v>
      </c>
      <c r="H16" s="189">
        <v>1747</v>
      </c>
      <c r="I16" s="189">
        <v>517</v>
      </c>
      <c r="J16" s="216">
        <v>1132</v>
      </c>
    </row>
    <row r="17" spans="1:10">
      <c r="A17" s="116"/>
      <c r="B17" s="155" t="s">
        <v>70</v>
      </c>
      <c r="C17" s="183"/>
      <c r="D17" s="189">
        <v>9620.0000000000018</v>
      </c>
      <c r="E17" s="189">
        <v>1486</v>
      </c>
      <c r="F17" s="189">
        <v>939</v>
      </c>
      <c r="G17" s="189">
        <v>29209</v>
      </c>
      <c r="H17" s="189">
        <v>6398</v>
      </c>
      <c r="I17" s="189">
        <v>507</v>
      </c>
      <c r="J17" s="216">
        <v>1105</v>
      </c>
    </row>
    <row r="18" spans="1:10">
      <c r="A18" s="116"/>
      <c r="B18" s="155" t="s">
        <v>71</v>
      </c>
      <c r="C18" s="183"/>
      <c r="D18" s="189">
        <v>12057</v>
      </c>
      <c r="E18" s="189">
        <v>2570.0000000000005</v>
      </c>
      <c r="F18" s="189">
        <v>673</v>
      </c>
      <c r="G18" s="189">
        <v>11681.999999999998</v>
      </c>
      <c r="H18" s="189">
        <v>8599</v>
      </c>
      <c r="I18" s="189">
        <v>333.99999999999994</v>
      </c>
      <c r="J18" s="216">
        <v>956.00000000000011</v>
      </c>
    </row>
    <row r="19" spans="1:10">
      <c r="A19" s="145"/>
      <c r="B19" s="143" t="s">
        <v>72</v>
      </c>
      <c r="C19" s="184"/>
      <c r="D19" s="217">
        <v>4503</v>
      </c>
      <c r="E19" s="217">
        <v>1314</v>
      </c>
      <c r="F19" s="217">
        <v>1627</v>
      </c>
      <c r="G19" s="217">
        <v>12457</v>
      </c>
      <c r="H19" s="217">
        <v>15</v>
      </c>
      <c r="I19" s="217">
        <v>48</v>
      </c>
      <c r="J19" s="579">
        <v>603</v>
      </c>
    </row>
    <row r="20" spans="1:10">
      <c r="A20" s="672">
        <v>2023</v>
      </c>
      <c r="B20" s="107" t="s">
        <v>61</v>
      </c>
      <c r="C20" s="164"/>
      <c r="D20" s="189">
        <v>1968</v>
      </c>
      <c r="E20" s="189">
        <v>951.00000000000011</v>
      </c>
      <c r="F20" s="189">
        <v>1351.9999999999998</v>
      </c>
      <c r="G20" s="189">
        <v>16396</v>
      </c>
      <c r="H20" s="189">
        <v>361</v>
      </c>
      <c r="I20" s="189">
        <v>462.99999999999994</v>
      </c>
      <c r="J20" s="216">
        <v>565</v>
      </c>
    </row>
    <row r="21" spans="1:10">
      <c r="A21" s="116"/>
      <c r="B21" s="111" t="s">
        <v>62</v>
      </c>
      <c r="C21" s="165"/>
      <c r="D21" s="189">
        <v>6498</v>
      </c>
      <c r="E21" s="189">
        <v>468</v>
      </c>
      <c r="F21" s="189">
        <v>659</v>
      </c>
      <c r="G21" s="189">
        <v>11332</v>
      </c>
      <c r="H21" s="189">
        <v>7499.0000000000009</v>
      </c>
      <c r="I21" s="189">
        <v>812</v>
      </c>
      <c r="J21" s="216">
        <v>464.99999999999994</v>
      </c>
    </row>
    <row r="22" spans="1:10">
      <c r="A22" s="154"/>
      <c r="B22" s="155" t="s">
        <v>63</v>
      </c>
      <c r="C22" s="183"/>
      <c r="D22" s="189">
        <v>3463</v>
      </c>
      <c r="E22" s="189">
        <v>1595.0000000000002</v>
      </c>
      <c r="F22" s="189">
        <v>675.99999999999989</v>
      </c>
      <c r="G22" s="189">
        <v>10012</v>
      </c>
      <c r="H22" s="189">
        <v>1799.9999999999998</v>
      </c>
      <c r="I22" s="189">
        <v>259</v>
      </c>
      <c r="J22" s="216">
        <v>522</v>
      </c>
    </row>
    <row r="23" spans="1:10">
      <c r="A23" s="156"/>
      <c r="B23" s="111" t="s">
        <v>64</v>
      </c>
      <c r="C23" s="165"/>
      <c r="D23" s="189">
        <v>4403.0000000000009</v>
      </c>
      <c r="E23" s="189">
        <v>1552</v>
      </c>
      <c r="F23" s="189">
        <v>971.00000000000011</v>
      </c>
      <c r="G23" s="189">
        <v>14395</v>
      </c>
      <c r="H23" s="189">
        <v>5577</v>
      </c>
      <c r="I23" s="189">
        <v>808.99999999999989</v>
      </c>
      <c r="J23" s="216">
        <v>346</v>
      </c>
    </row>
    <row r="24" spans="1:10">
      <c r="A24" s="116"/>
      <c r="B24" s="111" t="s">
        <v>65</v>
      </c>
      <c r="C24" s="165"/>
      <c r="D24" s="189">
        <v>3452</v>
      </c>
      <c r="E24" s="189">
        <v>1053.9999999999998</v>
      </c>
      <c r="F24" s="189">
        <v>764</v>
      </c>
      <c r="G24" s="189">
        <v>9404</v>
      </c>
      <c r="H24" s="189">
        <v>1161</v>
      </c>
      <c r="I24" s="189">
        <v>402</v>
      </c>
      <c r="J24" s="216">
        <v>699.00000000000011</v>
      </c>
    </row>
    <row r="25" spans="1:10">
      <c r="A25" s="154"/>
      <c r="B25" s="155" t="s">
        <v>66</v>
      </c>
      <c r="C25" s="183"/>
      <c r="D25" s="189">
        <v>6826</v>
      </c>
      <c r="E25" s="189">
        <v>1078</v>
      </c>
      <c r="F25" s="189">
        <v>3284.0000000000005</v>
      </c>
      <c r="G25" s="189">
        <v>10138</v>
      </c>
      <c r="H25" s="189">
        <v>5191.0000000000009</v>
      </c>
      <c r="I25" s="189">
        <v>383</v>
      </c>
      <c r="J25" s="216">
        <v>464</v>
      </c>
    </row>
    <row r="26" spans="1:10">
      <c r="A26" s="154"/>
      <c r="B26" s="111" t="s">
        <v>67</v>
      </c>
      <c r="C26" s="165"/>
      <c r="D26" s="189">
        <v>4568</v>
      </c>
      <c r="E26" s="189">
        <v>2916</v>
      </c>
      <c r="F26" s="189">
        <v>1839</v>
      </c>
      <c r="G26" s="189">
        <v>11538</v>
      </c>
      <c r="H26" s="189">
        <v>1372</v>
      </c>
      <c r="I26" s="189">
        <v>3106</v>
      </c>
      <c r="J26" s="216">
        <v>617</v>
      </c>
    </row>
    <row r="27" spans="1:10">
      <c r="A27" s="116"/>
      <c r="B27" s="111" t="s">
        <v>68</v>
      </c>
      <c r="C27" s="165"/>
      <c r="D27" s="189">
        <v>8844.9999999999982</v>
      </c>
      <c r="E27" s="189">
        <v>1528</v>
      </c>
      <c r="F27" s="189">
        <v>210</v>
      </c>
      <c r="G27" s="189">
        <v>15928</v>
      </c>
      <c r="H27" s="189">
        <v>3877</v>
      </c>
      <c r="I27" s="189">
        <v>792.99999999999989</v>
      </c>
      <c r="J27" s="216">
        <v>640</v>
      </c>
    </row>
    <row r="28" spans="1:10">
      <c r="A28" s="116"/>
      <c r="B28" s="155" t="s">
        <v>69</v>
      </c>
      <c r="C28" s="183"/>
      <c r="D28" s="189">
        <v>7625</v>
      </c>
      <c r="E28" s="189">
        <v>1272</v>
      </c>
      <c r="F28" s="189">
        <v>1189</v>
      </c>
      <c r="G28" s="189">
        <v>31855.999999999996</v>
      </c>
      <c r="H28" s="189">
        <v>3040</v>
      </c>
      <c r="I28" s="189">
        <v>404.99999999999994</v>
      </c>
      <c r="J28" s="216">
        <v>619</v>
      </c>
    </row>
    <row r="29" spans="1:10">
      <c r="A29" s="116"/>
      <c r="B29" s="155" t="s">
        <v>70</v>
      </c>
      <c r="C29" s="183"/>
      <c r="D29" s="189">
        <v>8000.9999999999991</v>
      </c>
      <c r="E29" s="189">
        <v>1583.9999999999998</v>
      </c>
      <c r="F29" s="189">
        <v>3614.9999999999995</v>
      </c>
      <c r="G29" s="189">
        <v>18201</v>
      </c>
      <c r="H29" s="189">
        <v>2634.0000000000005</v>
      </c>
      <c r="I29" s="189">
        <v>248</v>
      </c>
      <c r="J29" s="216">
        <v>589</v>
      </c>
    </row>
    <row r="30" spans="1:10">
      <c r="A30" s="116"/>
      <c r="B30" s="155" t="s">
        <v>71</v>
      </c>
      <c r="C30" s="183"/>
      <c r="D30" s="393">
        <v>3151</v>
      </c>
      <c r="E30" s="393">
        <v>1237</v>
      </c>
      <c r="F30" s="393">
        <v>1081</v>
      </c>
      <c r="G30" s="393">
        <v>12663</v>
      </c>
      <c r="H30" s="393">
        <v>360</v>
      </c>
      <c r="I30" s="393">
        <v>493</v>
      </c>
      <c r="J30" s="216">
        <v>1224</v>
      </c>
    </row>
    <row r="31" spans="1:10">
      <c r="A31" s="145"/>
      <c r="B31" s="143" t="s">
        <v>72</v>
      </c>
      <c r="C31" s="184"/>
      <c r="D31" s="278">
        <v>1380.9999999999998</v>
      </c>
      <c r="E31" s="278">
        <v>1383</v>
      </c>
      <c r="F31" s="278">
        <v>309</v>
      </c>
      <c r="G31" s="217">
        <v>21268</v>
      </c>
      <c r="H31" s="217">
        <v>281</v>
      </c>
      <c r="I31" s="217">
        <v>2547</v>
      </c>
      <c r="J31" s="579">
        <v>1015.0000000000001</v>
      </c>
    </row>
    <row r="32" spans="1:10">
      <c r="A32" s="672">
        <v>2024</v>
      </c>
      <c r="B32" s="107" t="s">
        <v>61</v>
      </c>
      <c r="C32" s="164"/>
      <c r="D32" s="189">
        <v>7010</v>
      </c>
      <c r="E32" s="189">
        <v>1070</v>
      </c>
      <c r="F32" s="189">
        <v>1182</v>
      </c>
      <c r="G32" s="189">
        <v>15286.999999999998</v>
      </c>
      <c r="H32" s="189">
        <v>2367</v>
      </c>
      <c r="I32" s="189">
        <v>1408</v>
      </c>
      <c r="J32" s="216">
        <v>119</v>
      </c>
    </row>
    <row r="33" spans="1:10">
      <c r="A33" s="116"/>
      <c r="B33" s="111" t="s">
        <v>62</v>
      </c>
      <c r="C33" s="165"/>
      <c r="D33" s="189">
        <v>3934</v>
      </c>
      <c r="E33" s="189">
        <v>545</v>
      </c>
      <c r="F33" s="189">
        <v>1683</v>
      </c>
      <c r="G33" s="189">
        <v>10341</v>
      </c>
      <c r="H33" s="189">
        <v>1984.9999999999998</v>
      </c>
      <c r="I33" s="189">
        <v>810</v>
      </c>
      <c r="J33" s="216">
        <v>556.99999999999989</v>
      </c>
    </row>
    <row r="34" spans="1:10">
      <c r="A34" s="154"/>
      <c r="B34" s="155" t="s">
        <v>63</v>
      </c>
      <c r="C34" s="183"/>
      <c r="D34" s="189">
        <v>6638</v>
      </c>
      <c r="E34" s="189">
        <v>1897</v>
      </c>
      <c r="F34" s="189">
        <v>462.99999999999994</v>
      </c>
      <c r="G34" s="189">
        <v>9846</v>
      </c>
      <c r="H34" s="189">
        <v>2074.9999999999995</v>
      </c>
      <c r="I34" s="189">
        <v>1319</v>
      </c>
      <c r="J34" s="216">
        <v>582.00000000000011</v>
      </c>
    </row>
    <row r="35" spans="1:10">
      <c r="A35" s="156"/>
      <c r="B35" s="111" t="s">
        <v>64</v>
      </c>
      <c r="C35" s="165"/>
      <c r="D35" s="189">
        <v>8180</v>
      </c>
      <c r="E35" s="189">
        <v>992.99999999999989</v>
      </c>
      <c r="F35" s="189">
        <v>423.00000000000006</v>
      </c>
      <c r="G35" s="189">
        <v>13885</v>
      </c>
      <c r="H35" s="189">
        <v>688</v>
      </c>
      <c r="I35" s="189">
        <v>166.99999999999997</v>
      </c>
      <c r="J35" s="216">
        <v>661</v>
      </c>
    </row>
    <row r="36" spans="1:10">
      <c r="A36" s="116"/>
      <c r="B36" s="111" t="s">
        <v>65</v>
      </c>
      <c r="C36" s="165"/>
      <c r="D36" s="189">
        <v>7632</v>
      </c>
      <c r="E36" s="189">
        <v>1416.0000000000002</v>
      </c>
      <c r="F36" s="189">
        <v>1758</v>
      </c>
      <c r="G36" s="189">
        <v>28383</v>
      </c>
      <c r="H36" s="189">
        <v>9838.9999999999982</v>
      </c>
      <c r="I36" s="189">
        <v>354</v>
      </c>
      <c r="J36" s="216">
        <v>875.99999999999989</v>
      </c>
    </row>
    <row r="37" spans="1:10">
      <c r="A37" s="154"/>
      <c r="B37" s="155" t="s">
        <v>66</v>
      </c>
      <c r="C37" s="183"/>
      <c r="D37" s="189">
        <v>9774</v>
      </c>
      <c r="E37" s="189">
        <v>2579</v>
      </c>
      <c r="F37" s="189">
        <v>1101.9999999999998</v>
      </c>
      <c r="G37" s="189">
        <v>34925.000000000007</v>
      </c>
      <c r="H37" s="189">
        <v>1874</v>
      </c>
      <c r="I37" s="189">
        <v>447</v>
      </c>
      <c r="J37" s="216">
        <v>1170</v>
      </c>
    </row>
    <row r="38" spans="1:10">
      <c r="A38" s="154"/>
      <c r="B38" s="111" t="s">
        <v>67</v>
      </c>
      <c r="C38" s="165"/>
      <c r="D38" s="189">
        <v>7436.0000000000009</v>
      </c>
      <c r="E38" s="189">
        <v>820.00000000000011</v>
      </c>
      <c r="F38" s="189">
        <v>706</v>
      </c>
      <c r="G38" s="189">
        <v>9118</v>
      </c>
      <c r="H38" s="189">
        <v>3928</v>
      </c>
      <c r="I38" s="189">
        <v>449</v>
      </c>
      <c r="J38" s="216">
        <v>2658</v>
      </c>
    </row>
    <row r="39" spans="1:10">
      <c r="A39" s="116"/>
      <c r="B39" s="111" t="s">
        <v>68</v>
      </c>
      <c r="C39" s="165"/>
      <c r="D39" s="189">
        <v>5083</v>
      </c>
      <c r="E39" s="189">
        <v>1451</v>
      </c>
      <c r="F39" s="189">
        <v>1762</v>
      </c>
      <c r="G39" s="189">
        <v>15155.000000000002</v>
      </c>
      <c r="H39" s="189">
        <v>1478</v>
      </c>
      <c r="I39" s="189">
        <v>439</v>
      </c>
      <c r="J39" s="216">
        <v>1249</v>
      </c>
    </row>
    <row r="40" spans="1:10">
      <c r="A40" s="116"/>
      <c r="B40" s="155" t="s">
        <v>69</v>
      </c>
      <c r="C40" s="183"/>
      <c r="D40" s="189">
        <v>7149.9999999999991</v>
      </c>
      <c r="E40" s="189">
        <v>3232</v>
      </c>
      <c r="F40" s="189">
        <v>7891</v>
      </c>
      <c r="G40" s="189">
        <v>13062.999999999998</v>
      </c>
      <c r="H40" s="189">
        <v>4442</v>
      </c>
      <c r="I40" s="189">
        <v>723</v>
      </c>
      <c r="J40" s="216">
        <v>1012.9999999999999</v>
      </c>
    </row>
    <row r="41" spans="1:10">
      <c r="A41" s="116"/>
      <c r="B41" s="155" t="s">
        <v>70</v>
      </c>
      <c r="C41" s="183"/>
      <c r="D41" s="189">
        <v>5001</v>
      </c>
      <c r="E41" s="189">
        <v>4306.9999999999991</v>
      </c>
      <c r="F41" s="189">
        <v>426.00000000000006</v>
      </c>
      <c r="G41" s="189">
        <v>16381.999999999998</v>
      </c>
      <c r="H41" s="189">
        <v>8442</v>
      </c>
      <c r="I41" s="189">
        <v>3567.9999999999995</v>
      </c>
      <c r="J41" s="216">
        <v>1107</v>
      </c>
    </row>
    <row r="42" spans="1:10">
      <c r="A42" s="116"/>
      <c r="B42" s="155" t="s">
        <v>71</v>
      </c>
      <c r="C42" s="183"/>
      <c r="D42" s="393">
        <v>12797</v>
      </c>
      <c r="E42" s="393">
        <v>3101</v>
      </c>
      <c r="F42" s="393">
        <v>986</v>
      </c>
      <c r="G42" s="393">
        <v>31222</v>
      </c>
      <c r="H42" s="393">
        <v>4183</v>
      </c>
      <c r="I42" s="393">
        <v>1192</v>
      </c>
      <c r="J42" s="394">
        <v>1826</v>
      </c>
    </row>
    <row r="43" spans="1:10" ht="12" thickBot="1">
      <c r="A43" s="673"/>
      <c r="B43" s="157" t="s">
        <v>72</v>
      </c>
      <c r="C43" s="185"/>
      <c r="D43" s="312">
        <v>1982</v>
      </c>
      <c r="E43" s="214">
        <v>1793</v>
      </c>
      <c r="F43" s="312">
        <v>1721</v>
      </c>
      <c r="G43" s="312">
        <v>13374</v>
      </c>
      <c r="H43" s="312">
        <v>2730</v>
      </c>
      <c r="I43" s="312">
        <v>1777.0000000000002</v>
      </c>
      <c r="J43" s="313">
        <v>860.00000000000011</v>
      </c>
    </row>
    <row r="44" spans="1:10">
      <c r="A44" s="708" t="str">
        <f>Titles!$A$12</f>
        <v>1 Data for 2021 and 2022 based on 2016 Census Definitions and data for 2023 and 2024 based on 2021 Census Definitions.</v>
      </c>
      <c r="B44" s="709"/>
      <c r="C44" s="710"/>
      <c r="D44" s="318"/>
      <c r="E44" s="54"/>
      <c r="F44" s="318"/>
      <c r="G44" s="318"/>
      <c r="H44" s="359"/>
      <c r="I44" s="77"/>
    </row>
    <row r="45" spans="1:10" s="306" customFormat="1" ht="10.9" customHeight="1">
      <c r="A45" s="618" t="s">
        <v>114</v>
      </c>
      <c r="B45" s="307"/>
      <c r="C45" s="307"/>
      <c r="D45" s="307"/>
      <c r="E45" s="352"/>
      <c r="F45" s="305"/>
      <c r="G45" s="305"/>
      <c r="H45" s="305"/>
    </row>
    <row r="46" spans="1:10" s="306" customFormat="1" ht="10.9" customHeight="1">
      <c r="A46" s="635" t="str">
        <f>Titles!$A$10</f>
        <v>Source: CMHC Starts and Completion Survey, Market Absorption Survey</v>
      </c>
      <c r="B46" s="307"/>
      <c r="C46" s="307"/>
      <c r="D46" s="307"/>
      <c r="E46" s="320"/>
      <c r="F46" s="307"/>
      <c r="G46" s="307"/>
      <c r="H46" s="307"/>
    </row>
    <row r="47" spans="1:10" ht="12" customHeight="1">
      <c r="A47" s="637"/>
      <c r="B47" s="90"/>
      <c r="C47" s="90"/>
      <c r="D47" s="168"/>
      <c r="E47" s="320"/>
      <c r="F47" s="168"/>
      <c r="G47" s="193"/>
      <c r="H47" s="90"/>
      <c r="I47" s="13"/>
    </row>
    <row r="48" spans="1:10" ht="9.75" customHeight="1">
      <c r="A48" s="637"/>
      <c r="B48" s="90"/>
      <c r="C48" s="90"/>
      <c r="D48" s="168"/>
      <c r="E48" s="168"/>
      <c r="F48" s="168"/>
      <c r="G48" s="193"/>
      <c r="H48" s="90"/>
      <c r="I48" s="13"/>
    </row>
    <row r="60" spans="1:6">
      <c r="A60" s="634"/>
      <c r="B60" s="82"/>
      <c r="C60" s="358"/>
      <c r="D60" s="359"/>
      <c r="E60" s="359"/>
      <c r="F60" s="54"/>
    </row>
    <row r="61" spans="1:6" ht="15.5">
      <c r="A61" s="634"/>
      <c r="B61" s="169"/>
      <c r="C61" s="169"/>
      <c r="D61" s="169"/>
      <c r="E61" s="169"/>
      <c r="F61"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3" width="8.765625" style="12" customWidth="1"/>
    <col min="4" max="9" width="9.765625" style="12" customWidth="1"/>
    <col min="10" max="16384" width="11.53515625" style="12"/>
  </cols>
  <sheetData>
    <row r="1" spans="1:10" s="176" customFormat="1" ht="16" customHeight="1">
      <c r="A1" s="627" t="s">
        <v>128</v>
      </c>
      <c r="B1" s="436"/>
      <c r="C1" s="436"/>
      <c r="D1" s="436"/>
      <c r="E1" s="436"/>
      <c r="F1" s="436"/>
      <c r="G1" s="436"/>
      <c r="H1" s="436"/>
      <c r="I1" s="437"/>
      <c r="J1" s="175"/>
    </row>
    <row r="2" spans="1:10" s="176" customFormat="1" ht="16" customHeight="1">
      <c r="A2" s="628" t="s">
        <v>143</v>
      </c>
      <c r="B2" s="439"/>
      <c r="C2" s="439"/>
      <c r="D2" s="439"/>
      <c r="E2" s="439"/>
      <c r="F2" s="439"/>
      <c r="G2" s="439"/>
      <c r="H2" s="439"/>
      <c r="I2" s="440"/>
      <c r="J2" s="175"/>
    </row>
    <row r="3" spans="1:10" s="176" customFormat="1" ht="16" customHeight="1" thickBot="1">
      <c r="A3" s="629"/>
      <c r="B3" s="445"/>
      <c r="C3" s="445"/>
      <c r="D3" s="445"/>
      <c r="E3" s="445"/>
      <c r="F3" s="445"/>
      <c r="G3" s="445"/>
      <c r="H3" s="445"/>
      <c r="I3" s="446"/>
      <c r="J3" s="175"/>
    </row>
    <row r="4" spans="1:10">
      <c r="A4" s="630"/>
      <c r="B4" s="89"/>
      <c r="C4" s="118"/>
      <c r="D4" s="120"/>
      <c r="E4" s="120"/>
      <c r="F4" s="120"/>
      <c r="G4" s="120"/>
      <c r="H4" s="120"/>
      <c r="I4" s="102"/>
      <c r="J4" s="77"/>
    </row>
    <row r="5" spans="1:10" ht="23">
      <c r="A5" s="631" t="s">
        <v>93</v>
      </c>
      <c r="B5" s="140"/>
      <c r="C5" s="146"/>
      <c r="D5" s="147" t="s">
        <v>107</v>
      </c>
      <c r="E5" s="147" t="s">
        <v>22</v>
      </c>
      <c r="F5" s="687" t="s">
        <v>188</v>
      </c>
      <c r="G5" s="147" t="s">
        <v>30</v>
      </c>
      <c r="H5" s="147" t="s">
        <v>26</v>
      </c>
      <c r="I5" s="148" t="s">
        <v>38</v>
      </c>
      <c r="J5" s="77"/>
    </row>
    <row r="6" spans="1:10" ht="13.5">
      <c r="A6" s="670" t="s">
        <v>255</v>
      </c>
      <c r="B6" s="177"/>
      <c r="C6" s="182"/>
      <c r="D6" s="189">
        <v>11032</v>
      </c>
      <c r="E6" s="189">
        <v>653</v>
      </c>
      <c r="F6" s="189">
        <v>372</v>
      </c>
      <c r="G6" s="189">
        <v>353</v>
      </c>
      <c r="H6" s="189">
        <v>3775</v>
      </c>
      <c r="I6" s="189">
        <v>45109</v>
      </c>
      <c r="J6" s="77"/>
    </row>
    <row r="7" spans="1:10" ht="13.5">
      <c r="A7" s="671" t="s">
        <v>256</v>
      </c>
      <c r="B7" s="143"/>
      <c r="C7" s="115"/>
      <c r="D7" s="371">
        <v>9245</v>
      </c>
      <c r="E7" s="371">
        <v>1414</v>
      </c>
      <c r="F7" s="371">
        <v>480</v>
      </c>
      <c r="G7" s="371">
        <v>263</v>
      </c>
      <c r="H7" s="371">
        <v>1853</v>
      </c>
      <c r="I7" s="371">
        <v>47428</v>
      </c>
      <c r="J7" s="77"/>
    </row>
    <row r="8" spans="1:10">
      <c r="A8" s="666">
        <v>2022</v>
      </c>
      <c r="B8" s="107" t="s">
        <v>61</v>
      </c>
      <c r="C8" s="164"/>
      <c r="D8" s="189">
        <v>5879</v>
      </c>
      <c r="E8" s="189">
        <v>1047</v>
      </c>
      <c r="F8" s="189">
        <v>403</v>
      </c>
      <c r="G8" s="189">
        <v>325</v>
      </c>
      <c r="H8" s="189">
        <v>1383</v>
      </c>
      <c r="I8" s="216">
        <v>21195.999999999996</v>
      </c>
      <c r="J8" s="77"/>
    </row>
    <row r="9" spans="1:10">
      <c r="A9" s="116"/>
      <c r="B9" s="111" t="s">
        <v>62</v>
      </c>
      <c r="C9" s="165"/>
      <c r="D9" s="189">
        <v>7028.0000000000009</v>
      </c>
      <c r="E9" s="189">
        <v>217</v>
      </c>
      <c r="F9" s="189">
        <v>440</v>
      </c>
      <c r="G9" s="189">
        <v>418</v>
      </c>
      <c r="H9" s="189">
        <v>1209</v>
      </c>
      <c r="I9" s="216">
        <v>63122</v>
      </c>
      <c r="J9" s="77"/>
    </row>
    <row r="10" spans="1:10">
      <c r="A10" s="154"/>
      <c r="B10" s="155" t="s">
        <v>63</v>
      </c>
      <c r="C10" s="183"/>
      <c r="D10" s="189">
        <v>9931.0000000000018</v>
      </c>
      <c r="E10" s="189">
        <v>162</v>
      </c>
      <c r="F10" s="189">
        <v>266</v>
      </c>
      <c r="G10" s="189">
        <v>447</v>
      </c>
      <c r="H10" s="189">
        <v>2009.9999999999998</v>
      </c>
      <c r="I10" s="216">
        <v>38480.999999999993</v>
      </c>
      <c r="J10" s="77"/>
    </row>
    <row r="11" spans="1:10">
      <c r="A11" s="156"/>
      <c r="B11" s="111" t="s">
        <v>64</v>
      </c>
      <c r="C11" s="165"/>
      <c r="D11" s="189">
        <v>11863.999999999998</v>
      </c>
      <c r="E11" s="189">
        <v>207.00000000000003</v>
      </c>
      <c r="F11" s="189">
        <v>417</v>
      </c>
      <c r="G11" s="189">
        <v>365</v>
      </c>
      <c r="H11" s="189">
        <v>4878</v>
      </c>
      <c r="I11" s="216">
        <v>25160</v>
      </c>
      <c r="J11" s="77"/>
    </row>
    <row r="12" spans="1:10">
      <c r="A12" s="116"/>
      <c r="B12" s="111" t="s">
        <v>65</v>
      </c>
      <c r="C12" s="165"/>
      <c r="D12" s="189">
        <v>8410</v>
      </c>
      <c r="E12" s="189">
        <v>2386</v>
      </c>
      <c r="F12" s="189">
        <v>603.00000000000011</v>
      </c>
      <c r="G12" s="189">
        <v>241</v>
      </c>
      <c r="H12" s="189">
        <v>4285</v>
      </c>
      <c r="I12" s="216">
        <v>40263</v>
      </c>
      <c r="J12" s="77"/>
    </row>
    <row r="13" spans="1:10">
      <c r="A13" s="154"/>
      <c r="B13" s="155" t="s">
        <v>66</v>
      </c>
      <c r="C13" s="183"/>
      <c r="D13" s="189">
        <v>8753</v>
      </c>
      <c r="E13" s="189">
        <v>599</v>
      </c>
      <c r="F13" s="189">
        <v>423.00000000000006</v>
      </c>
      <c r="G13" s="189">
        <v>434</v>
      </c>
      <c r="H13" s="189">
        <v>3551</v>
      </c>
      <c r="I13" s="216">
        <v>50963</v>
      </c>
      <c r="J13" s="77"/>
    </row>
    <row r="14" spans="1:10">
      <c r="A14" s="154"/>
      <c r="B14" s="111" t="s">
        <v>67</v>
      </c>
      <c r="C14" s="165"/>
      <c r="D14" s="189">
        <v>20988</v>
      </c>
      <c r="E14" s="189">
        <v>718.00000000000011</v>
      </c>
      <c r="F14" s="189">
        <v>268</v>
      </c>
      <c r="G14" s="189">
        <v>343</v>
      </c>
      <c r="H14" s="189">
        <v>3905.0000000000005</v>
      </c>
      <c r="I14" s="216">
        <v>39755</v>
      </c>
      <c r="J14" s="77"/>
    </row>
    <row r="15" spans="1:10">
      <c r="A15" s="116"/>
      <c r="B15" s="111" t="s">
        <v>68</v>
      </c>
      <c r="C15" s="165"/>
      <c r="D15" s="189">
        <v>14887.999999999998</v>
      </c>
      <c r="E15" s="189">
        <v>1412.0000000000002</v>
      </c>
      <c r="F15" s="189">
        <v>448.00000000000006</v>
      </c>
      <c r="G15" s="189">
        <v>434</v>
      </c>
      <c r="H15" s="189">
        <v>4011</v>
      </c>
      <c r="I15" s="216">
        <v>52765</v>
      </c>
      <c r="J15" s="77"/>
    </row>
    <row r="16" spans="1:10">
      <c r="A16" s="116"/>
      <c r="B16" s="155" t="s">
        <v>69</v>
      </c>
      <c r="C16" s="183"/>
      <c r="D16" s="189">
        <v>21705</v>
      </c>
      <c r="E16" s="189">
        <v>790</v>
      </c>
      <c r="F16" s="189">
        <v>469</v>
      </c>
      <c r="G16" s="189">
        <v>929</v>
      </c>
      <c r="H16" s="189">
        <v>3469</v>
      </c>
      <c r="I16" s="216">
        <v>64938.999999999993</v>
      </c>
      <c r="J16" s="77"/>
    </row>
    <row r="17" spans="1:10">
      <c r="A17" s="116"/>
      <c r="B17" s="155" t="s">
        <v>70</v>
      </c>
      <c r="C17" s="183"/>
      <c r="D17" s="189">
        <v>12761</v>
      </c>
      <c r="E17" s="189">
        <v>407</v>
      </c>
      <c r="F17" s="189">
        <v>275</v>
      </c>
      <c r="G17" s="189">
        <v>290</v>
      </c>
      <c r="H17" s="189">
        <v>9841.9999999999982</v>
      </c>
      <c r="I17" s="216">
        <v>33846</v>
      </c>
      <c r="J17" s="77"/>
    </row>
    <row r="18" spans="1:10">
      <c r="A18" s="116"/>
      <c r="B18" s="155" t="s">
        <v>71</v>
      </c>
      <c r="C18" s="183"/>
      <c r="D18" s="393">
        <v>6095.0000000000009</v>
      </c>
      <c r="E18" s="393">
        <v>214.99999999999997</v>
      </c>
      <c r="F18" s="393">
        <v>262</v>
      </c>
      <c r="G18" s="393">
        <v>197</v>
      </c>
      <c r="H18" s="393">
        <v>5502.0000000000009</v>
      </c>
      <c r="I18" s="394">
        <v>40745.000000000007</v>
      </c>
      <c r="J18" s="77"/>
    </row>
    <row r="19" spans="1:10">
      <c r="A19" s="145"/>
      <c r="B19" s="143" t="s">
        <v>72</v>
      </c>
      <c r="C19" s="184"/>
      <c r="D19" s="278">
        <v>4043.9999999999995</v>
      </c>
      <c r="E19" s="278">
        <v>29</v>
      </c>
      <c r="F19" s="278">
        <v>224</v>
      </c>
      <c r="G19" s="278">
        <v>115</v>
      </c>
      <c r="H19" s="278">
        <v>1142</v>
      </c>
      <c r="I19" s="311">
        <v>70721</v>
      </c>
      <c r="J19" s="77"/>
    </row>
    <row r="20" spans="1:10">
      <c r="A20" s="672">
        <v>2023</v>
      </c>
      <c r="B20" s="107" t="s">
        <v>61</v>
      </c>
      <c r="C20" s="164"/>
      <c r="D20" s="189">
        <v>1366</v>
      </c>
      <c r="E20" s="189">
        <v>685</v>
      </c>
      <c r="F20" s="189">
        <v>139</v>
      </c>
      <c r="G20" s="189">
        <v>126</v>
      </c>
      <c r="H20" s="189">
        <v>869</v>
      </c>
      <c r="I20" s="216">
        <v>33462</v>
      </c>
      <c r="J20" s="77"/>
    </row>
    <row r="21" spans="1:10">
      <c r="A21" s="116"/>
      <c r="B21" s="111" t="s">
        <v>62</v>
      </c>
      <c r="C21" s="165"/>
      <c r="D21" s="189">
        <v>6482</v>
      </c>
      <c r="E21" s="189">
        <v>726</v>
      </c>
      <c r="F21" s="189">
        <v>506</v>
      </c>
      <c r="G21" s="189">
        <v>172</v>
      </c>
      <c r="H21" s="189">
        <v>841</v>
      </c>
      <c r="I21" s="216">
        <v>52440</v>
      </c>
      <c r="J21" s="77"/>
    </row>
    <row r="22" spans="1:10">
      <c r="A22" s="154"/>
      <c r="B22" s="155" t="s">
        <v>63</v>
      </c>
      <c r="C22" s="183"/>
      <c r="D22" s="189">
        <v>14094.000000000002</v>
      </c>
      <c r="E22" s="189">
        <v>492</v>
      </c>
      <c r="F22" s="189">
        <v>141</v>
      </c>
      <c r="G22" s="189">
        <v>245</v>
      </c>
      <c r="H22" s="189">
        <v>1014</v>
      </c>
      <c r="I22" s="216">
        <v>38377</v>
      </c>
      <c r="J22" s="77"/>
    </row>
    <row r="23" spans="1:10">
      <c r="A23" s="156"/>
      <c r="B23" s="111" t="s">
        <v>64</v>
      </c>
      <c r="C23" s="165"/>
      <c r="D23" s="189">
        <v>11206</v>
      </c>
      <c r="E23" s="189">
        <v>3136.9999999999995</v>
      </c>
      <c r="F23" s="189">
        <v>733</v>
      </c>
      <c r="G23" s="189">
        <v>327</v>
      </c>
      <c r="H23" s="189">
        <v>5427</v>
      </c>
      <c r="I23" s="216">
        <v>59688</v>
      </c>
      <c r="J23" s="77"/>
    </row>
    <row r="24" spans="1:10">
      <c r="A24" s="116"/>
      <c r="B24" s="111" t="s">
        <v>65</v>
      </c>
      <c r="C24" s="165"/>
      <c r="D24" s="189">
        <v>3618.0000000000005</v>
      </c>
      <c r="E24" s="189">
        <v>412</v>
      </c>
      <c r="F24" s="189">
        <v>232.99999999999997</v>
      </c>
      <c r="G24" s="189">
        <v>198</v>
      </c>
      <c r="H24" s="189">
        <v>1871</v>
      </c>
      <c r="I24" s="216">
        <v>43230</v>
      </c>
      <c r="J24" s="77"/>
    </row>
    <row r="25" spans="1:10">
      <c r="A25" s="154"/>
      <c r="B25" s="155" t="s">
        <v>66</v>
      </c>
      <c r="C25" s="183"/>
      <c r="D25" s="189">
        <v>6795</v>
      </c>
      <c r="E25" s="189">
        <v>236</v>
      </c>
      <c r="F25" s="189">
        <v>598</v>
      </c>
      <c r="G25" s="189">
        <v>36</v>
      </c>
      <c r="H25" s="189">
        <v>1865.9999999999998</v>
      </c>
      <c r="I25" s="216">
        <v>86333</v>
      </c>
      <c r="J25" s="77"/>
    </row>
    <row r="26" spans="1:10">
      <c r="A26" s="154"/>
      <c r="B26" s="111" t="s">
        <v>67</v>
      </c>
      <c r="C26" s="165"/>
      <c r="D26" s="189">
        <v>9277.0000000000018</v>
      </c>
      <c r="E26" s="189">
        <v>4741</v>
      </c>
      <c r="F26" s="189">
        <v>529</v>
      </c>
      <c r="G26" s="189">
        <v>86</v>
      </c>
      <c r="H26" s="189">
        <v>1847</v>
      </c>
      <c r="I26" s="216">
        <v>61373.999999999993</v>
      </c>
      <c r="J26" s="77"/>
    </row>
    <row r="27" spans="1:10">
      <c r="A27" s="116"/>
      <c r="B27" s="111" t="s">
        <v>68</v>
      </c>
      <c r="C27" s="165"/>
      <c r="D27" s="189">
        <v>10931.999999999998</v>
      </c>
      <c r="E27" s="189">
        <v>609</v>
      </c>
      <c r="F27" s="189">
        <v>220.99999999999997</v>
      </c>
      <c r="G27" s="189">
        <v>153</v>
      </c>
      <c r="H27" s="189">
        <v>735</v>
      </c>
      <c r="I27" s="216">
        <v>48756</v>
      </c>
      <c r="J27" s="77"/>
    </row>
    <row r="28" spans="1:10">
      <c r="A28" s="116"/>
      <c r="B28" s="155" t="s">
        <v>69</v>
      </c>
      <c r="C28" s="183"/>
      <c r="D28" s="189">
        <v>14416</v>
      </c>
      <c r="E28" s="189">
        <v>854</v>
      </c>
      <c r="F28" s="189">
        <v>158</v>
      </c>
      <c r="G28" s="189">
        <v>197</v>
      </c>
      <c r="H28" s="189">
        <v>920</v>
      </c>
      <c r="I28" s="216">
        <v>58196.000000000007</v>
      </c>
      <c r="J28" s="77"/>
    </row>
    <row r="29" spans="1:10">
      <c r="A29" s="116"/>
      <c r="B29" s="155" t="s">
        <v>70</v>
      </c>
      <c r="C29" s="183"/>
      <c r="D29" s="189">
        <v>12722</v>
      </c>
      <c r="E29" s="189">
        <v>4473</v>
      </c>
      <c r="F29" s="189">
        <v>412.00000000000006</v>
      </c>
      <c r="G29" s="189">
        <v>270</v>
      </c>
      <c r="H29" s="189">
        <v>907</v>
      </c>
      <c r="I29" s="216">
        <v>44028</v>
      </c>
      <c r="J29" s="77"/>
    </row>
    <row r="30" spans="1:10">
      <c r="A30" s="116"/>
      <c r="B30" s="155" t="s">
        <v>71</v>
      </c>
      <c r="C30" s="183"/>
      <c r="D30" s="189">
        <v>9735</v>
      </c>
      <c r="E30" s="189">
        <v>172</v>
      </c>
      <c r="F30" s="189">
        <v>1635</v>
      </c>
      <c r="G30" s="189">
        <v>526</v>
      </c>
      <c r="H30" s="189">
        <v>4957.9999999999991</v>
      </c>
      <c r="I30" s="216">
        <v>26785</v>
      </c>
      <c r="J30" s="77"/>
    </row>
    <row r="31" spans="1:10">
      <c r="A31" s="145"/>
      <c r="B31" s="143" t="s">
        <v>72</v>
      </c>
      <c r="C31" s="184"/>
      <c r="D31" s="217">
        <v>9841.0000000000018</v>
      </c>
      <c r="E31" s="217">
        <v>450.99999999999994</v>
      </c>
      <c r="F31" s="217">
        <v>273</v>
      </c>
      <c r="G31" s="217">
        <v>681</v>
      </c>
      <c r="H31" s="217">
        <v>793.99999999999989</v>
      </c>
      <c r="I31" s="218">
        <v>17502</v>
      </c>
      <c r="J31" s="77"/>
    </row>
    <row r="32" spans="1:10">
      <c r="A32" s="672">
        <v>2024</v>
      </c>
      <c r="B32" s="107" t="s">
        <v>61</v>
      </c>
      <c r="C32" s="164"/>
      <c r="D32" s="189">
        <v>3593.9999999999995</v>
      </c>
      <c r="E32" s="189">
        <v>368</v>
      </c>
      <c r="F32" s="189">
        <v>199</v>
      </c>
      <c r="G32" s="189">
        <v>161</v>
      </c>
      <c r="H32" s="189">
        <v>4230</v>
      </c>
      <c r="I32" s="216">
        <v>48872</v>
      </c>
      <c r="J32" s="77"/>
    </row>
    <row r="33" spans="1:10">
      <c r="A33" s="116"/>
      <c r="B33" s="111" t="s">
        <v>62</v>
      </c>
      <c r="C33" s="165"/>
      <c r="D33" s="189">
        <v>5582</v>
      </c>
      <c r="E33" s="189">
        <v>507</v>
      </c>
      <c r="F33" s="189">
        <v>1175</v>
      </c>
      <c r="G33" s="189">
        <v>129</v>
      </c>
      <c r="H33" s="189">
        <v>1122</v>
      </c>
      <c r="I33" s="216">
        <v>56619</v>
      </c>
      <c r="J33" s="77"/>
    </row>
    <row r="34" spans="1:10">
      <c r="A34" s="154"/>
      <c r="B34" s="155" t="s">
        <v>63</v>
      </c>
      <c r="C34" s="183"/>
      <c r="D34" s="189">
        <v>6811</v>
      </c>
      <c r="E34" s="189">
        <v>261</v>
      </c>
      <c r="F34" s="189">
        <v>421</v>
      </c>
      <c r="G34" s="189">
        <v>183</v>
      </c>
      <c r="H34" s="189">
        <v>1254</v>
      </c>
      <c r="I34" s="216">
        <v>42034</v>
      </c>
      <c r="J34" s="77"/>
    </row>
    <row r="35" spans="1:10">
      <c r="A35" s="156"/>
      <c r="B35" s="111" t="s">
        <v>64</v>
      </c>
      <c r="C35" s="165"/>
      <c r="D35" s="189">
        <v>4802.0000000000009</v>
      </c>
      <c r="E35" s="189">
        <v>392.99999999999994</v>
      </c>
      <c r="F35" s="189">
        <v>287.00000000000006</v>
      </c>
      <c r="G35" s="189">
        <v>280</v>
      </c>
      <c r="H35" s="189">
        <v>1498.0000000000002</v>
      </c>
      <c r="I35" s="216">
        <v>37050</v>
      </c>
      <c r="J35" s="77"/>
    </row>
    <row r="36" spans="1:10">
      <c r="A36" s="116"/>
      <c r="B36" s="111" t="s">
        <v>65</v>
      </c>
      <c r="C36" s="165"/>
      <c r="D36" s="189">
        <v>8210</v>
      </c>
      <c r="E36" s="189">
        <v>382</v>
      </c>
      <c r="F36" s="189">
        <v>186</v>
      </c>
      <c r="G36" s="189">
        <v>124</v>
      </c>
      <c r="H36" s="189">
        <v>1783</v>
      </c>
      <c r="I36" s="216">
        <v>54394</v>
      </c>
      <c r="J36" s="77"/>
    </row>
    <row r="37" spans="1:10">
      <c r="A37" s="154"/>
      <c r="B37" s="155" t="s">
        <v>66</v>
      </c>
      <c r="C37" s="183"/>
      <c r="D37" s="189">
        <v>6054</v>
      </c>
      <c r="E37" s="189">
        <v>335</v>
      </c>
      <c r="F37" s="189">
        <v>264</v>
      </c>
      <c r="G37" s="189">
        <v>798</v>
      </c>
      <c r="H37" s="189">
        <v>2884</v>
      </c>
      <c r="I37" s="216">
        <v>34516.999999999993</v>
      </c>
      <c r="J37" s="77"/>
    </row>
    <row r="38" spans="1:10">
      <c r="A38" s="154"/>
      <c r="B38" s="111" t="s">
        <v>67</v>
      </c>
      <c r="C38" s="165"/>
      <c r="D38" s="189">
        <v>10850.000000000002</v>
      </c>
      <c r="E38" s="189">
        <v>260</v>
      </c>
      <c r="F38" s="189">
        <v>275.99999999999994</v>
      </c>
      <c r="G38" s="189">
        <v>113</v>
      </c>
      <c r="H38" s="189">
        <v>815.00000000000011</v>
      </c>
      <c r="I38" s="216">
        <v>65224.000000000007</v>
      </c>
      <c r="J38" s="77"/>
    </row>
    <row r="39" spans="1:10">
      <c r="A39" s="116"/>
      <c r="B39" s="111" t="s">
        <v>68</v>
      </c>
      <c r="C39" s="165"/>
      <c r="D39" s="189">
        <v>7416</v>
      </c>
      <c r="E39" s="189">
        <v>1142</v>
      </c>
      <c r="F39" s="189">
        <v>362</v>
      </c>
      <c r="G39" s="189">
        <v>721.00000000000011</v>
      </c>
      <c r="H39" s="189">
        <v>3301.9999999999995</v>
      </c>
      <c r="I39" s="216">
        <v>24708</v>
      </c>
      <c r="J39" s="77"/>
    </row>
    <row r="40" spans="1:10">
      <c r="A40" s="668"/>
      <c r="B40" s="155" t="s">
        <v>69</v>
      </c>
      <c r="C40" s="183"/>
      <c r="D40" s="189">
        <v>17633</v>
      </c>
      <c r="E40" s="189">
        <v>320.99999999999994</v>
      </c>
      <c r="F40" s="189">
        <v>509</v>
      </c>
      <c r="G40" s="189">
        <v>272</v>
      </c>
      <c r="H40" s="189">
        <v>503</v>
      </c>
      <c r="I40" s="216">
        <v>20354</v>
      </c>
      <c r="J40" s="77"/>
    </row>
    <row r="41" spans="1:10">
      <c r="A41" s="668"/>
      <c r="B41" s="155" t="s">
        <v>70</v>
      </c>
      <c r="C41" s="183"/>
      <c r="D41" s="189">
        <v>7275</v>
      </c>
      <c r="E41" s="189">
        <v>2250</v>
      </c>
      <c r="F41" s="189">
        <v>318.99999999999994</v>
      </c>
      <c r="G41" s="189">
        <v>265</v>
      </c>
      <c r="H41" s="189">
        <v>550</v>
      </c>
      <c r="I41" s="216">
        <v>29262.999999999996</v>
      </c>
      <c r="J41" s="77"/>
    </row>
    <row r="42" spans="1:10">
      <c r="A42" s="668"/>
      <c r="B42" s="155" t="s">
        <v>71</v>
      </c>
      <c r="C42" s="183"/>
      <c r="D42" s="393">
        <v>9068.9999999999982</v>
      </c>
      <c r="E42" s="393">
        <v>279</v>
      </c>
      <c r="F42" s="393">
        <v>469</v>
      </c>
      <c r="G42" s="393">
        <v>731</v>
      </c>
      <c r="H42" s="393">
        <v>625</v>
      </c>
      <c r="I42" s="394">
        <v>26579</v>
      </c>
      <c r="J42" s="77"/>
    </row>
    <row r="43" spans="1:10" ht="12" thickBot="1">
      <c r="A43" s="673"/>
      <c r="B43" s="157" t="s">
        <v>72</v>
      </c>
      <c r="C43" s="185"/>
      <c r="D43" s="312">
        <v>7472</v>
      </c>
      <c r="E43" s="312">
        <v>5700</v>
      </c>
      <c r="F43" s="312">
        <v>345</v>
      </c>
      <c r="G43" s="312">
        <v>50</v>
      </c>
      <c r="H43" s="312">
        <v>520</v>
      </c>
      <c r="I43" s="313">
        <v>11968</v>
      </c>
      <c r="J43" s="77"/>
    </row>
    <row r="44" spans="1:10">
      <c r="A44" s="634" t="str">
        <f>Titles!$A$12</f>
        <v>1 Data for 2021 and 2022 based on 2016 Census Definitions and data for 2023 and 2024 based on 2021 Census Definitions.</v>
      </c>
      <c r="B44" s="84"/>
      <c r="C44" s="358"/>
      <c r="D44" s="358"/>
      <c r="E44" s="358" t="s">
        <v>50</v>
      </c>
      <c r="F44" s="358"/>
      <c r="G44" s="318"/>
      <c r="H44" s="318"/>
      <c r="I44" s="77"/>
    </row>
    <row r="45" spans="1:10" s="306" customFormat="1">
      <c r="A45" s="618" t="s">
        <v>114</v>
      </c>
      <c r="B45" s="307"/>
      <c r="C45" s="307"/>
      <c r="D45" s="358"/>
      <c r="E45" s="358" t="s">
        <v>50</v>
      </c>
      <c r="F45" s="358"/>
      <c r="G45" s="305"/>
      <c r="H45" s="305"/>
    </row>
    <row r="46" spans="1:10" s="306" customFormat="1">
      <c r="A46" s="635" t="str">
        <f>Titles!$A$10</f>
        <v>Source: CMHC Starts and Completion Survey, Market Absorption Survey</v>
      </c>
      <c r="B46" s="307"/>
      <c r="C46" s="307"/>
      <c r="D46" s="307"/>
      <c r="E46" s="189" t="s">
        <v>50</v>
      </c>
      <c r="F46" s="320"/>
      <c r="G46" s="307"/>
      <c r="H46" s="307"/>
    </row>
    <row r="47" spans="1:10" ht="12" customHeight="1">
      <c r="A47" s="637"/>
      <c r="B47" s="90"/>
      <c r="C47" s="90"/>
      <c r="D47" s="168"/>
      <c r="E47" s="168"/>
      <c r="F47" s="168"/>
      <c r="G47" s="168"/>
      <c r="H47" s="193"/>
      <c r="I47" s="90"/>
      <c r="J47" s="13"/>
    </row>
    <row r="48" spans="1:10" ht="9.75" customHeight="1">
      <c r="A48" s="637"/>
      <c r="B48" s="90"/>
      <c r="C48" s="90"/>
      <c r="D48" s="168"/>
      <c r="E48" s="168"/>
      <c r="F48" s="168"/>
      <c r="G48" s="168"/>
      <c r="H48" s="193"/>
      <c r="I48" s="90"/>
      <c r="J48" s="13"/>
    </row>
    <row r="60" spans="1:7">
      <c r="A60" s="634"/>
      <c r="B60" s="82"/>
      <c r="C60" s="358"/>
      <c r="D60" s="359"/>
      <c r="E60" s="359"/>
      <c r="F60" s="359"/>
      <c r="G60" s="54"/>
    </row>
    <row r="61" spans="1:7" ht="15.5">
      <c r="A61" s="634"/>
      <c r="B61" s="169"/>
      <c r="C61" s="169"/>
      <c r="D61" s="169"/>
      <c r="E61" s="169"/>
      <c r="F61" s="169"/>
      <c r="G61" s="54"/>
    </row>
  </sheetData>
  <pageMargins left="0.7" right="0.7" top="0.75" bottom="0.75" header="0.3" footer="0.3"/>
  <pageSetup scale="88"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3" width="8.765625" style="12" customWidth="1"/>
    <col min="4" max="8" width="9.765625" style="12" customWidth="1"/>
    <col min="9" max="16384" width="11.53515625" style="12"/>
  </cols>
  <sheetData>
    <row r="1" spans="1:9" s="176" customFormat="1" ht="16" customHeight="1">
      <c r="A1" s="627" t="s">
        <v>129</v>
      </c>
      <c r="B1" s="436"/>
      <c r="C1" s="436"/>
      <c r="D1" s="436"/>
      <c r="E1" s="436"/>
      <c r="F1" s="436"/>
      <c r="G1" s="436"/>
      <c r="H1" s="437"/>
      <c r="I1" s="175"/>
    </row>
    <row r="2" spans="1:9" s="176" customFormat="1" ht="16" customHeight="1">
      <c r="A2" s="628" t="s">
        <v>143</v>
      </c>
      <c r="B2" s="439"/>
      <c r="C2" s="439"/>
      <c r="D2" s="439"/>
      <c r="E2" s="439"/>
      <c r="F2" s="439"/>
      <c r="G2" s="439"/>
      <c r="H2" s="440"/>
      <c r="I2" s="175"/>
    </row>
    <row r="3" spans="1:9" s="176" customFormat="1" ht="16" customHeight="1" thickBot="1">
      <c r="A3" s="629"/>
      <c r="B3" s="476"/>
      <c r="C3" s="476"/>
      <c r="D3" s="476"/>
      <c r="E3" s="476"/>
      <c r="F3" s="476"/>
      <c r="G3" s="476"/>
      <c r="H3" s="477"/>
      <c r="I3" s="175"/>
    </row>
    <row r="4" spans="1:9" ht="38.25" customHeight="1">
      <c r="A4" s="630" t="s">
        <v>93</v>
      </c>
      <c r="B4" s="89"/>
      <c r="C4" s="118"/>
      <c r="D4" s="486" t="s">
        <v>20</v>
      </c>
      <c r="E4" s="486" t="s">
        <v>108</v>
      </c>
      <c r="F4" s="486" t="s">
        <v>103</v>
      </c>
      <c r="G4" s="486" t="s">
        <v>15</v>
      </c>
      <c r="H4" s="582" t="s">
        <v>18</v>
      </c>
      <c r="I4" s="77"/>
    </row>
    <row r="5" spans="1:9">
      <c r="A5" s="631" t="s">
        <v>93</v>
      </c>
      <c r="B5" s="140"/>
      <c r="C5" s="146"/>
      <c r="D5" s="487"/>
      <c r="E5" s="487"/>
      <c r="F5" s="487"/>
      <c r="G5" s="487"/>
      <c r="H5" s="583"/>
      <c r="I5" s="77"/>
    </row>
    <row r="6" spans="1:9" ht="13.5">
      <c r="A6" s="670" t="s">
        <v>255</v>
      </c>
      <c r="B6" s="177"/>
      <c r="C6" s="182"/>
      <c r="D6" s="371">
        <v>3530</v>
      </c>
      <c r="E6" s="371">
        <v>3168</v>
      </c>
      <c r="F6" s="371">
        <v>4847</v>
      </c>
      <c r="G6" s="371">
        <v>1760</v>
      </c>
      <c r="H6" s="372">
        <v>493</v>
      </c>
      <c r="I6" s="77"/>
    </row>
    <row r="7" spans="1:9" ht="13.5">
      <c r="A7" s="671" t="s">
        <v>256</v>
      </c>
      <c r="B7" s="143"/>
      <c r="C7" s="115"/>
      <c r="D7" s="371">
        <v>3701</v>
      </c>
      <c r="E7" s="371">
        <v>2747</v>
      </c>
      <c r="F7" s="371">
        <v>4712</v>
      </c>
      <c r="G7" s="371">
        <v>865</v>
      </c>
      <c r="H7" s="372">
        <v>1280</v>
      </c>
      <c r="I7" s="77"/>
    </row>
    <row r="8" spans="1:9">
      <c r="A8" s="666">
        <v>2022</v>
      </c>
      <c r="B8" s="107" t="s">
        <v>61</v>
      </c>
      <c r="C8" s="164"/>
      <c r="D8" s="189">
        <v>1672.9999999999998</v>
      </c>
      <c r="E8" s="189">
        <v>1999</v>
      </c>
      <c r="F8" s="189">
        <v>1547.0000000000002</v>
      </c>
      <c r="G8" s="189">
        <v>881</v>
      </c>
      <c r="H8" s="216">
        <v>352</v>
      </c>
      <c r="I8" s="77"/>
    </row>
    <row r="9" spans="1:9">
      <c r="A9" s="116"/>
      <c r="B9" s="111" t="s">
        <v>62</v>
      </c>
      <c r="C9" s="165"/>
      <c r="D9" s="189">
        <v>2619</v>
      </c>
      <c r="E9" s="189">
        <v>1839</v>
      </c>
      <c r="F9" s="189">
        <v>2195.0000000000005</v>
      </c>
      <c r="G9" s="189">
        <v>569</v>
      </c>
      <c r="H9" s="216">
        <v>240</v>
      </c>
      <c r="I9" s="77"/>
    </row>
    <row r="10" spans="1:9">
      <c r="A10" s="154"/>
      <c r="B10" s="155" t="s">
        <v>63</v>
      </c>
      <c r="C10" s="183"/>
      <c r="D10" s="189">
        <v>2732</v>
      </c>
      <c r="E10" s="189">
        <v>1825</v>
      </c>
      <c r="F10" s="189">
        <v>3991</v>
      </c>
      <c r="G10" s="189">
        <v>689</v>
      </c>
      <c r="H10" s="216">
        <v>295</v>
      </c>
      <c r="I10" s="77"/>
    </row>
    <row r="11" spans="1:9">
      <c r="A11" s="156"/>
      <c r="B11" s="111" t="s">
        <v>64</v>
      </c>
      <c r="C11" s="165"/>
      <c r="D11" s="189">
        <v>5812</v>
      </c>
      <c r="E11" s="189">
        <v>5837.9999999999991</v>
      </c>
      <c r="F11" s="189">
        <v>2552</v>
      </c>
      <c r="G11" s="189">
        <v>1240</v>
      </c>
      <c r="H11" s="216">
        <v>217</v>
      </c>
      <c r="I11" s="77"/>
    </row>
    <row r="12" spans="1:9">
      <c r="A12" s="116"/>
      <c r="B12" s="111" t="s">
        <v>65</v>
      </c>
      <c r="C12" s="165"/>
      <c r="D12" s="189">
        <v>1683</v>
      </c>
      <c r="E12" s="189">
        <v>2830</v>
      </c>
      <c r="F12" s="189">
        <v>2440</v>
      </c>
      <c r="G12" s="189">
        <v>4102</v>
      </c>
      <c r="H12" s="216">
        <v>215.99999999999997</v>
      </c>
      <c r="I12" s="77"/>
    </row>
    <row r="13" spans="1:9">
      <c r="A13" s="154"/>
      <c r="B13" s="155" t="s">
        <v>66</v>
      </c>
      <c r="C13" s="183"/>
      <c r="D13" s="189">
        <v>4526</v>
      </c>
      <c r="E13" s="189">
        <v>1843</v>
      </c>
      <c r="F13" s="189">
        <v>6002</v>
      </c>
      <c r="G13" s="189">
        <v>2660</v>
      </c>
      <c r="H13" s="216">
        <v>1018</v>
      </c>
      <c r="I13" s="77"/>
    </row>
    <row r="14" spans="1:9">
      <c r="A14" s="154"/>
      <c r="B14" s="111" t="s">
        <v>67</v>
      </c>
      <c r="C14" s="165"/>
      <c r="D14" s="189">
        <v>2274</v>
      </c>
      <c r="E14" s="189">
        <v>1596</v>
      </c>
      <c r="F14" s="189">
        <v>4829</v>
      </c>
      <c r="G14" s="189">
        <v>2255</v>
      </c>
      <c r="H14" s="216">
        <v>326</v>
      </c>
      <c r="I14" s="77"/>
    </row>
    <row r="15" spans="1:9">
      <c r="A15" s="116"/>
      <c r="B15" s="111" t="s">
        <v>68</v>
      </c>
      <c r="C15" s="165"/>
      <c r="D15" s="189">
        <v>1864.9999999999998</v>
      </c>
      <c r="E15" s="189">
        <v>2614</v>
      </c>
      <c r="F15" s="189">
        <v>4865</v>
      </c>
      <c r="G15" s="189">
        <v>2243</v>
      </c>
      <c r="H15" s="216">
        <v>619</v>
      </c>
      <c r="I15" s="77"/>
    </row>
    <row r="16" spans="1:9">
      <c r="A16" s="116"/>
      <c r="B16" s="155" t="s">
        <v>69</v>
      </c>
      <c r="C16" s="183"/>
      <c r="D16" s="189">
        <v>2009.9999999999998</v>
      </c>
      <c r="E16" s="189">
        <v>9483</v>
      </c>
      <c r="F16" s="189">
        <v>3725.0000000000005</v>
      </c>
      <c r="G16" s="189">
        <v>1205</v>
      </c>
      <c r="H16" s="216">
        <v>1552</v>
      </c>
      <c r="I16" s="77"/>
    </row>
    <row r="17" spans="1:9">
      <c r="A17" s="116"/>
      <c r="B17" s="155" t="s">
        <v>70</v>
      </c>
      <c r="C17" s="183"/>
      <c r="D17" s="189">
        <v>4273</v>
      </c>
      <c r="E17" s="189">
        <v>2234</v>
      </c>
      <c r="F17" s="189">
        <v>5557</v>
      </c>
      <c r="G17" s="189">
        <v>1820</v>
      </c>
      <c r="H17" s="216">
        <v>292</v>
      </c>
      <c r="I17" s="77"/>
    </row>
    <row r="18" spans="1:9">
      <c r="A18" s="116"/>
      <c r="B18" s="155" t="s">
        <v>71</v>
      </c>
      <c r="C18" s="183"/>
      <c r="D18" s="189">
        <v>10811</v>
      </c>
      <c r="E18" s="189">
        <v>2540</v>
      </c>
      <c r="F18" s="189">
        <v>12094.000000000002</v>
      </c>
      <c r="G18" s="189">
        <v>1779.0000000000002</v>
      </c>
      <c r="H18" s="216">
        <v>576</v>
      </c>
      <c r="I18" s="77"/>
    </row>
    <row r="19" spans="1:9">
      <c r="A19" s="145"/>
      <c r="B19" s="143" t="s">
        <v>72</v>
      </c>
      <c r="C19" s="184"/>
      <c r="D19" s="217">
        <v>1974.0000000000002</v>
      </c>
      <c r="E19" s="217">
        <v>3024</v>
      </c>
      <c r="F19" s="217">
        <v>8051</v>
      </c>
      <c r="G19" s="217">
        <v>1138</v>
      </c>
      <c r="H19" s="218">
        <v>206.00000000000003</v>
      </c>
      <c r="I19" s="77"/>
    </row>
    <row r="20" spans="1:9">
      <c r="A20" s="672">
        <v>2023</v>
      </c>
      <c r="B20" s="107" t="s">
        <v>61</v>
      </c>
      <c r="C20" s="164"/>
      <c r="D20" s="189">
        <v>2030.0000000000002</v>
      </c>
      <c r="E20" s="189">
        <v>3652</v>
      </c>
      <c r="F20" s="189">
        <v>5215</v>
      </c>
      <c r="G20" s="189">
        <v>1122</v>
      </c>
      <c r="H20" s="216">
        <v>198</v>
      </c>
      <c r="I20" s="77"/>
    </row>
    <row r="21" spans="1:9">
      <c r="A21" s="116"/>
      <c r="B21" s="111" t="s">
        <v>62</v>
      </c>
      <c r="C21" s="165"/>
      <c r="D21" s="189">
        <v>1250</v>
      </c>
      <c r="E21" s="189">
        <v>4531</v>
      </c>
      <c r="F21" s="189">
        <v>4940</v>
      </c>
      <c r="G21" s="189">
        <v>1280</v>
      </c>
      <c r="H21" s="216">
        <v>4164.9999999999991</v>
      </c>
      <c r="I21" s="77"/>
    </row>
    <row r="22" spans="1:9">
      <c r="A22" s="154"/>
      <c r="B22" s="155" t="s">
        <v>63</v>
      </c>
      <c r="C22" s="183"/>
      <c r="D22" s="189">
        <v>805</v>
      </c>
      <c r="E22" s="189">
        <v>1359</v>
      </c>
      <c r="F22" s="189">
        <v>1827</v>
      </c>
      <c r="G22" s="189">
        <v>668</v>
      </c>
      <c r="H22" s="216">
        <v>3101</v>
      </c>
      <c r="I22" s="77"/>
    </row>
    <row r="23" spans="1:9">
      <c r="A23" s="156"/>
      <c r="B23" s="111" t="s">
        <v>64</v>
      </c>
      <c r="C23" s="165"/>
      <c r="D23" s="189">
        <v>6738</v>
      </c>
      <c r="E23" s="189">
        <v>1721</v>
      </c>
      <c r="F23" s="189">
        <v>1240</v>
      </c>
      <c r="G23" s="189">
        <v>1532</v>
      </c>
      <c r="H23" s="216">
        <v>76</v>
      </c>
      <c r="I23" s="77"/>
    </row>
    <row r="24" spans="1:9">
      <c r="A24" s="116"/>
      <c r="B24" s="111" t="s">
        <v>65</v>
      </c>
      <c r="C24" s="165"/>
      <c r="D24" s="189">
        <v>1012</v>
      </c>
      <c r="E24" s="189">
        <v>2229</v>
      </c>
      <c r="F24" s="189">
        <v>2538</v>
      </c>
      <c r="G24" s="189">
        <v>1420</v>
      </c>
      <c r="H24" s="216">
        <v>136</v>
      </c>
      <c r="I24" s="77"/>
    </row>
    <row r="25" spans="1:9">
      <c r="A25" s="154"/>
      <c r="B25" s="155" t="s">
        <v>66</v>
      </c>
      <c r="C25" s="183"/>
      <c r="D25" s="189">
        <v>3779</v>
      </c>
      <c r="E25" s="189">
        <v>2142.0000000000005</v>
      </c>
      <c r="F25" s="189">
        <v>1577</v>
      </c>
      <c r="G25" s="189">
        <v>1769.0000000000002</v>
      </c>
      <c r="H25" s="216">
        <v>1678.9999999999998</v>
      </c>
      <c r="I25" s="77"/>
    </row>
    <row r="26" spans="1:9">
      <c r="A26" s="154"/>
      <c r="B26" s="111" t="s">
        <v>67</v>
      </c>
      <c r="C26" s="165"/>
      <c r="D26" s="189">
        <v>695.00000000000011</v>
      </c>
      <c r="E26" s="189">
        <v>1665.0000000000002</v>
      </c>
      <c r="F26" s="189">
        <v>3448</v>
      </c>
      <c r="G26" s="189">
        <v>825</v>
      </c>
      <c r="H26" s="216">
        <v>2299.0000000000005</v>
      </c>
      <c r="I26" s="77"/>
    </row>
    <row r="27" spans="1:9">
      <c r="A27" s="116"/>
      <c r="B27" s="111" t="s">
        <v>68</v>
      </c>
      <c r="C27" s="165"/>
      <c r="D27" s="189">
        <v>2683.0000000000005</v>
      </c>
      <c r="E27" s="189">
        <v>4825</v>
      </c>
      <c r="F27" s="189">
        <v>2313</v>
      </c>
      <c r="G27" s="189">
        <v>158</v>
      </c>
      <c r="H27" s="216">
        <v>183</v>
      </c>
      <c r="I27" s="77"/>
    </row>
    <row r="28" spans="1:9">
      <c r="A28" s="116"/>
      <c r="B28" s="155" t="s">
        <v>69</v>
      </c>
      <c r="C28" s="183"/>
      <c r="D28" s="189">
        <v>2336.9999999999995</v>
      </c>
      <c r="E28" s="189">
        <v>4531.0000000000009</v>
      </c>
      <c r="F28" s="189">
        <v>6523</v>
      </c>
      <c r="G28" s="189">
        <v>406</v>
      </c>
      <c r="H28" s="216">
        <v>1490</v>
      </c>
      <c r="I28" s="77"/>
    </row>
    <row r="29" spans="1:9">
      <c r="A29" s="116"/>
      <c r="B29" s="155" t="s">
        <v>70</v>
      </c>
      <c r="C29" s="183"/>
      <c r="D29" s="189">
        <v>14366</v>
      </c>
      <c r="E29" s="189">
        <v>3994</v>
      </c>
      <c r="F29" s="189">
        <v>4129</v>
      </c>
      <c r="G29" s="189">
        <v>967</v>
      </c>
      <c r="H29" s="216">
        <v>129</v>
      </c>
      <c r="I29" s="77"/>
    </row>
    <row r="30" spans="1:9">
      <c r="A30" s="116"/>
      <c r="B30" s="155" t="s">
        <v>71</v>
      </c>
      <c r="C30" s="183"/>
      <c r="D30" s="189">
        <v>1071</v>
      </c>
      <c r="E30" s="189">
        <v>1818</v>
      </c>
      <c r="F30" s="189">
        <v>4708</v>
      </c>
      <c r="G30" s="189">
        <v>1100</v>
      </c>
      <c r="H30" s="216">
        <v>181</v>
      </c>
      <c r="I30" s="77"/>
    </row>
    <row r="31" spans="1:9">
      <c r="A31" s="145"/>
      <c r="B31" s="143" t="s">
        <v>72</v>
      </c>
      <c r="C31" s="184"/>
      <c r="D31" s="217">
        <v>7720</v>
      </c>
      <c r="E31" s="217">
        <v>958</v>
      </c>
      <c r="F31" s="217">
        <v>18117</v>
      </c>
      <c r="G31" s="217">
        <v>1092</v>
      </c>
      <c r="H31" s="218">
        <v>1730.9999999999998</v>
      </c>
      <c r="I31" s="77"/>
    </row>
    <row r="32" spans="1:9">
      <c r="A32" s="672">
        <v>2024</v>
      </c>
      <c r="B32" s="107" t="s">
        <v>61</v>
      </c>
      <c r="C32" s="164"/>
      <c r="D32" s="189">
        <v>3217</v>
      </c>
      <c r="E32" s="189">
        <v>1462</v>
      </c>
      <c r="F32" s="189">
        <v>2348</v>
      </c>
      <c r="G32" s="189">
        <v>321</v>
      </c>
      <c r="H32" s="216">
        <v>29</v>
      </c>
      <c r="I32" s="77"/>
    </row>
    <row r="33" spans="1:9">
      <c r="A33" s="116"/>
      <c r="B33" s="111" t="s">
        <v>62</v>
      </c>
      <c r="C33" s="165"/>
      <c r="D33" s="189">
        <v>2543</v>
      </c>
      <c r="E33" s="189">
        <v>1964</v>
      </c>
      <c r="F33" s="189">
        <v>2009</v>
      </c>
      <c r="G33" s="189">
        <v>344</v>
      </c>
      <c r="H33" s="216">
        <v>1192</v>
      </c>
      <c r="I33" s="77"/>
    </row>
    <row r="34" spans="1:9">
      <c r="A34" s="154"/>
      <c r="B34" s="155" t="s">
        <v>63</v>
      </c>
      <c r="C34" s="183"/>
      <c r="D34" s="189">
        <v>723.00000000000011</v>
      </c>
      <c r="E34" s="189">
        <v>1638</v>
      </c>
      <c r="F34" s="189">
        <v>1521</v>
      </c>
      <c r="G34" s="189">
        <v>300</v>
      </c>
      <c r="H34" s="216">
        <v>127</v>
      </c>
      <c r="I34" s="77"/>
    </row>
    <row r="35" spans="1:9">
      <c r="A35" s="156"/>
      <c r="B35" s="111" t="s">
        <v>64</v>
      </c>
      <c r="C35" s="165"/>
      <c r="D35" s="189">
        <v>637</v>
      </c>
      <c r="E35" s="189">
        <v>1687</v>
      </c>
      <c r="F35" s="189">
        <v>6197</v>
      </c>
      <c r="G35" s="189">
        <v>378</v>
      </c>
      <c r="H35" s="216">
        <v>415.00000000000006</v>
      </c>
      <c r="I35" s="77"/>
    </row>
    <row r="36" spans="1:9">
      <c r="A36" s="116"/>
      <c r="B36" s="111" t="s">
        <v>65</v>
      </c>
      <c r="C36" s="165"/>
      <c r="D36" s="189">
        <v>5334</v>
      </c>
      <c r="E36" s="189">
        <v>3213</v>
      </c>
      <c r="F36" s="189">
        <v>764</v>
      </c>
      <c r="G36" s="189">
        <v>250</v>
      </c>
      <c r="H36" s="216">
        <v>106</v>
      </c>
      <c r="I36" s="77"/>
    </row>
    <row r="37" spans="1:9">
      <c r="A37" s="617"/>
      <c r="B37" s="155" t="s">
        <v>66</v>
      </c>
      <c r="C37" s="183"/>
      <c r="D37" s="189">
        <v>254</v>
      </c>
      <c r="E37" s="189">
        <v>924</v>
      </c>
      <c r="F37" s="189">
        <v>6839</v>
      </c>
      <c r="G37" s="189">
        <v>184</v>
      </c>
      <c r="H37" s="216">
        <v>426.00000000000006</v>
      </c>
      <c r="I37" s="77"/>
    </row>
    <row r="38" spans="1:9">
      <c r="A38" s="617"/>
      <c r="B38" s="111" t="s">
        <v>67</v>
      </c>
      <c r="C38" s="165"/>
      <c r="D38" s="189">
        <v>3763</v>
      </c>
      <c r="E38" s="189">
        <v>1670</v>
      </c>
      <c r="F38" s="189">
        <v>2900</v>
      </c>
      <c r="G38" s="189">
        <v>353.00000000000006</v>
      </c>
      <c r="H38" s="216">
        <v>1362</v>
      </c>
      <c r="I38" s="77"/>
    </row>
    <row r="39" spans="1:9">
      <c r="A39" s="617"/>
      <c r="B39" s="111" t="s">
        <v>68</v>
      </c>
      <c r="C39" s="165"/>
      <c r="D39" s="189">
        <v>1462</v>
      </c>
      <c r="E39" s="189">
        <v>2306</v>
      </c>
      <c r="F39" s="189">
        <v>3940</v>
      </c>
      <c r="G39" s="189">
        <v>129</v>
      </c>
      <c r="H39" s="216">
        <v>352</v>
      </c>
      <c r="I39" s="77"/>
    </row>
    <row r="40" spans="1:9">
      <c r="A40" s="617"/>
      <c r="B40" s="155" t="s">
        <v>69</v>
      </c>
      <c r="C40" s="183"/>
      <c r="D40" s="189">
        <v>5441</v>
      </c>
      <c r="E40" s="189">
        <v>785</v>
      </c>
      <c r="F40" s="189">
        <v>1756.0000000000002</v>
      </c>
      <c r="G40" s="189">
        <v>748</v>
      </c>
      <c r="H40" s="216">
        <v>613</v>
      </c>
      <c r="I40" s="77"/>
    </row>
    <row r="41" spans="1:9">
      <c r="A41" s="617"/>
      <c r="B41" s="155" t="s">
        <v>70</v>
      </c>
      <c r="C41" s="183"/>
      <c r="D41" s="189">
        <v>1529.0000000000002</v>
      </c>
      <c r="E41" s="189">
        <v>1149</v>
      </c>
      <c r="F41" s="189">
        <v>3733</v>
      </c>
      <c r="G41" s="189">
        <v>664</v>
      </c>
      <c r="H41" s="216">
        <v>112</v>
      </c>
      <c r="I41" s="77"/>
    </row>
    <row r="42" spans="1:9">
      <c r="A42" s="617"/>
      <c r="B42" s="155" t="s">
        <v>71</v>
      </c>
      <c r="C42" s="183"/>
      <c r="D42" s="393">
        <v>881.00000000000011</v>
      </c>
      <c r="E42" s="393">
        <v>3423</v>
      </c>
      <c r="F42" s="393">
        <v>947</v>
      </c>
      <c r="G42" s="393">
        <v>855</v>
      </c>
      <c r="H42" s="394">
        <v>450.99999999999994</v>
      </c>
      <c r="I42" s="77"/>
    </row>
    <row r="43" spans="1:9" ht="12" thickBot="1">
      <c r="A43" s="633"/>
      <c r="B43" s="157" t="s">
        <v>72</v>
      </c>
      <c r="C43" s="185"/>
      <c r="D43" s="312">
        <v>5928.0000000000009</v>
      </c>
      <c r="E43" s="312">
        <v>673</v>
      </c>
      <c r="F43" s="312">
        <v>7975</v>
      </c>
      <c r="G43" s="312">
        <v>133</v>
      </c>
      <c r="H43" s="313">
        <v>232</v>
      </c>
      <c r="I43" s="77"/>
    </row>
    <row r="44" spans="1:9">
      <c r="A44" s="634" t="str">
        <f>Titles!$A$12</f>
        <v>1 Data for 2021 and 2022 based on 2016 Census Definitions and data for 2023 and 2024 based on 2021 Census Definitions.</v>
      </c>
      <c r="B44" s="84"/>
      <c r="C44" s="358"/>
      <c r="D44" s="318"/>
      <c r="E44" s="54"/>
      <c r="F44" s="318"/>
      <c r="G44" s="318"/>
      <c r="H44" s="359"/>
      <c r="I44" s="77"/>
    </row>
    <row r="45" spans="1:9" s="306" customFormat="1" ht="10.9" customHeight="1">
      <c r="A45" s="618" t="s">
        <v>114</v>
      </c>
      <c r="B45" s="307"/>
      <c r="C45" s="307"/>
      <c r="D45" s="307"/>
      <c r="E45" s="352"/>
      <c r="F45" s="305"/>
      <c r="G45" s="305"/>
      <c r="H45" s="305"/>
    </row>
    <row r="46" spans="1:9" s="306" customFormat="1" ht="10.9" customHeight="1">
      <c r="A46" s="635" t="str">
        <f>Titles!$A$10</f>
        <v>Source: CMHC Starts and Completion Survey, Market Absorption Survey</v>
      </c>
      <c r="B46" s="307"/>
      <c r="C46" s="307"/>
      <c r="D46" s="307"/>
      <c r="E46" s="320"/>
      <c r="F46" s="307"/>
      <c r="G46" s="307"/>
      <c r="H46" s="307"/>
    </row>
    <row r="47" spans="1:9" ht="12" customHeight="1">
      <c r="A47" s="637"/>
      <c r="B47" s="90"/>
      <c r="C47" s="90"/>
      <c r="D47" s="168"/>
      <c r="E47" s="168"/>
      <c r="F47" s="168"/>
      <c r="G47" s="193"/>
      <c r="H47" s="90"/>
      <c r="I47" s="13"/>
    </row>
    <row r="49" spans="1:9" ht="9.75" customHeight="1">
      <c r="A49" s="12"/>
      <c r="I49" s="13"/>
    </row>
    <row r="50" spans="1:9">
      <c r="A50" s="12"/>
    </row>
    <row r="51" spans="1:9">
      <c r="A51" s="12"/>
    </row>
    <row r="52" spans="1:9">
      <c r="A52" s="12"/>
    </row>
    <row r="53" spans="1:9">
      <c r="A53" s="12"/>
    </row>
    <row r="54" spans="1:9">
      <c r="A54" s="12"/>
    </row>
    <row r="55" spans="1:9">
      <c r="A55" s="12"/>
    </row>
    <row r="58" spans="1:9">
      <c r="A58" s="12"/>
    </row>
    <row r="59" spans="1:9">
      <c r="A59" s="12"/>
    </row>
    <row r="60" spans="1:9">
      <c r="A60" s="12"/>
    </row>
    <row r="61" spans="1:9">
      <c r="A61" s="12"/>
    </row>
    <row r="62" spans="1:9">
      <c r="A62" s="12"/>
    </row>
    <row r="63" spans="1:9">
      <c r="A63" s="12"/>
    </row>
    <row r="64" spans="1:9">
      <c r="A64" s="12"/>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3046875" style="607" customWidth="1"/>
    <col min="2" max="2" width="9.23046875" style="12" customWidth="1"/>
    <col min="3" max="3" width="8.765625" style="12" customWidth="1"/>
    <col min="4" max="6" width="9.765625" style="12" customWidth="1"/>
    <col min="7" max="7" width="10.84375" style="12" customWidth="1"/>
    <col min="8" max="8" width="9.765625" style="12" customWidth="1"/>
    <col min="9" max="16384" width="11.53515625" style="12"/>
  </cols>
  <sheetData>
    <row r="1" spans="1:9" s="176" customFormat="1" ht="16" customHeight="1">
      <c r="A1" s="627" t="s">
        <v>130</v>
      </c>
      <c r="B1" s="436"/>
      <c r="C1" s="436"/>
      <c r="D1" s="436"/>
      <c r="E1" s="436"/>
      <c r="F1" s="436"/>
      <c r="G1" s="436"/>
      <c r="H1" s="437"/>
      <c r="I1" s="175"/>
    </row>
    <row r="2" spans="1:9" s="176" customFormat="1" ht="16" customHeight="1">
      <c r="A2" s="628" t="s">
        <v>143</v>
      </c>
      <c r="B2" s="439"/>
      <c r="C2" s="439"/>
      <c r="D2" s="439"/>
      <c r="E2" s="439"/>
      <c r="F2" s="439"/>
      <c r="G2" s="439"/>
      <c r="H2" s="440"/>
      <c r="I2" s="175"/>
    </row>
    <row r="3" spans="1:9" s="176" customFormat="1" ht="16" customHeight="1" thickBot="1">
      <c r="A3" s="629"/>
      <c r="B3" s="476"/>
      <c r="C3" s="476"/>
      <c r="D3" s="476"/>
      <c r="E3" s="476"/>
      <c r="F3" s="476"/>
      <c r="G3" s="476"/>
      <c r="H3" s="477"/>
      <c r="I3" s="175"/>
    </row>
    <row r="4" spans="1:9" ht="26.25" customHeight="1">
      <c r="A4" s="638" t="s">
        <v>93</v>
      </c>
      <c r="B4" s="89"/>
      <c r="C4" s="118"/>
      <c r="D4" s="399" t="s">
        <v>23</v>
      </c>
      <c r="E4" s="399" t="s">
        <v>42</v>
      </c>
      <c r="F4" s="399" t="s">
        <v>14</v>
      </c>
      <c r="G4" s="486" t="s">
        <v>102</v>
      </c>
      <c r="H4" s="575" t="s">
        <v>37</v>
      </c>
      <c r="I4" s="77"/>
    </row>
    <row r="5" spans="1:9">
      <c r="A5" s="639"/>
      <c r="B5" s="581"/>
      <c r="C5" s="146"/>
      <c r="D5" s="146"/>
      <c r="E5" s="146"/>
      <c r="F5" s="146"/>
      <c r="G5" s="487"/>
      <c r="H5" s="311"/>
      <c r="I5" s="77"/>
    </row>
    <row r="6" spans="1:9" ht="13.5">
      <c r="A6" s="670" t="s">
        <v>255</v>
      </c>
      <c r="B6" s="130"/>
      <c r="C6" s="182"/>
      <c r="D6" s="371">
        <v>3361</v>
      </c>
      <c r="E6" s="576">
        <v>1515</v>
      </c>
      <c r="F6" s="576">
        <v>3044</v>
      </c>
      <c r="G6" s="576">
        <v>282</v>
      </c>
      <c r="H6" s="577">
        <v>186</v>
      </c>
      <c r="I6" s="77"/>
    </row>
    <row r="7" spans="1:9" ht="13.5">
      <c r="A7" s="671" t="s">
        <v>256</v>
      </c>
      <c r="B7" s="143"/>
      <c r="C7" s="115"/>
      <c r="D7" s="371">
        <v>2188</v>
      </c>
      <c r="E7" s="576">
        <v>1208</v>
      </c>
      <c r="F7" s="576">
        <v>2308</v>
      </c>
      <c r="G7" s="576">
        <v>268</v>
      </c>
      <c r="H7" s="577">
        <v>253</v>
      </c>
      <c r="I7" s="77"/>
    </row>
    <row r="8" spans="1:9">
      <c r="A8" s="666">
        <v>2022</v>
      </c>
      <c r="B8" s="107" t="s">
        <v>61</v>
      </c>
      <c r="C8" s="164"/>
      <c r="D8" s="189">
        <v>4914</v>
      </c>
      <c r="E8" s="189">
        <v>1544</v>
      </c>
      <c r="F8" s="189">
        <v>1572</v>
      </c>
      <c r="G8" s="189">
        <v>137</v>
      </c>
      <c r="H8" s="216">
        <v>113</v>
      </c>
      <c r="I8" s="77"/>
    </row>
    <row r="9" spans="1:9">
      <c r="A9" s="116"/>
      <c r="B9" s="111" t="s">
        <v>62</v>
      </c>
      <c r="C9" s="165"/>
      <c r="D9" s="189">
        <v>2318</v>
      </c>
      <c r="E9" s="189">
        <v>1056</v>
      </c>
      <c r="F9" s="189">
        <v>1444</v>
      </c>
      <c r="G9" s="189">
        <v>105</v>
      </c>
      <c r="H9" s="216">
        <v>130</v>
      </c>
      <c r="I9" s="77"/>
    </row>
    <row r="10" spans="1:9">
      <c r="A10" s="154"/>
      <c r="B10" s="155" t="s">
        <v>63</v>
      </c>
      <c r="C10" s="183"/>
      <c r="D10" s="189">
        <v>2755</v>
      </c>
      <c r="E10" s="189">
        <v>1107</v>
      </c>
      <c r="F10" s="189">
        <v>4795</v>
      </c>
      <c r="G10" s="189">
        <v>385</v>
      </c>
      <c r="H10" s="216">
        <v>77</v>
      </c>
      <c r="I10" s="77"/>
    </row>
    <row r="11" spans="1:9">
      <c r="A11" s="156"/>
      <c r="B11" s="111" t="s">
        <v>64</v>
      </c>
      <c r="C11" s="165"/>
      <c r="D11" s="189">
        <v>2655.9999999999995</v>
      </c>
      <c r="E11" s="189">
        <v>2386</v>
      </c>
      <c r="F11" s="189">
        <v>3195</v>
      </c>
      <c r="G11" s="189">
        <v>229.99999999999997</v>
      </c>
      <c r="H11" s="216">
        <v>7</v>
      </c>
      <c r="I11" s="77"/>
    </row>
    <row r="12" spans="1:9">
      <c r="A12" s="116"/>
      <c r="B12" s="111" t="s">
        <v>65</v>
      </c>
      <c r="C12" s="165"/>
      <c r="D12" s="189">
        <v>5938.0000000000009</v>
      </c>
      <c r="E12" s="189">
        <v>1635.0000000000002</v>
      </c>
      <c r="F12" s="189">
        <v>1303</v>
      </c>
      <c r="G12" s="189">
        <v>379</v>
      </c>
      <c r="H12" s="216">
        <v>119</v>
      </c>
      <c r="I12" s="77"/>
    </row>
    <row r="13" spans="1:9">
      <c r="A13" s="154"/>
      <c r="B13" s="155" t="s">
        <v>66</v>
      </c>
      <c r="C13" s="183"/>
      <c r="D13" s="189">
        <v>2871</v>
      </c>
      <c r="E13" s="189">
        <v>1388.9999999999998</v>
      </c>
      <c r="F13" s="189">
        <v>3403</v>
      </c>
      <c r="G13" s="189">
        <v>196</v>
      </c>
      <c r="H13" s="216">
        <v>585</v>
      </c>
      <c r="I13" s="77"/>
    </row>
    <row r="14" spans="1:9">
      <c r="A14" s="154"/>
      <c r="B14" s="111" t="s">
        <v>67</v>
      </c>
      <c r="C14" s="165"/>
      <c r="D14" s="189">
        <v>3505</v>
      </c>
      <c r="E14" s="189">
        <v>1750</v>
      </c>
      <c r="F14" s="189">
        <v>3195.0000000000005</v>
      </c>
      <c r="G14" s="189">
        <v>302</v>
      </c>
      <c r="H14" s="216">
        <v>385</v>
      </c>
      <c r="I14" s="77"/>
    </row>
    <row r="15" spans="1:9">
      <c r="A15" s="116"/>
      <c r="B15" s="111" t="s">
        <v>68</v>
      </c>
      <c r="C15" s="165"/>
      <c r="D15" s="189">
        <v>1815</v>
      </c>
      <c r="E15" s="189">
        <v>2659</v>
      </c>
      <c r="F15" s="189">
        <v>2219.9999999999995</v>
      </c>
      <c r="G15" s="189">
        <v>830.00000000000011</v>
      </c>
      <c r="H15" s="216">
        <v>129</v>
      </c>
      <c r="I15" s="77"/>
    </row>
    <row r="16" spans="1:9">
      <c r="A16" s="116"/>
      <c r="B16" s="155" t="s">
        <v>69</v>
      </c>
      <c r="C16" s="183"/>
      <c r="D16" s="189">
        <v>3546.9999999999995</v>
      </c>
      <c r="E16" s="189">
        <v>2094</v>
      </c>
      <c r="F16" s="189">
        <v>6321</v>
      </c>
      <c r="G16" s="189">
        <v>218.99999999999997</v>
      </c>
      <c r="H16" s="216">
        <v>195</v>
      </c>
      <c r="I16" s="77"/>
    </row>
    <row r="17" spans="1:9">
      <c r="A17" s="116"/>
      <c r="B17" s="155" t="s">
        <v>70</v>
      </c>
      <c r="C17" s="183"/>
      <c r="D17" s="189">
        <v>4425.0000000000009</v>
      </c>
      <c r="E17" s="189">
        <v>661.99999999999989</v>
      </c>
      <c r="F17" s="189">
        <v>1297</v>
      </c>
      <c r="G17" s="189">
        <v>24</v>
      </c>
      <c r="H17" s="216">
        <v>125</v>
      </c>
      <c r="I17" s="77"/>
    </row>
    <row r="18" spans="1:9">
      <c r="A18" s="116"/>
      <c r="B18" s="155" t="s">
        <v>71</v>
      </c>
      <c r="C18" s="183"/>
      <c r="D18" s="189">
        <v>3541</v>
      </c>
      <c r="E18" s="189">
        <v>1476.9999999999998</v>
      </c>
      <c r="F18" s="189">
        <v>6468.9999999999991</v>
      </c>
      <c r="G18" s="189">
        <v>165.99999999999997</v>
      </c>
      <c r="H18" s="216">
        <v>142</v>
      </c>
      <c r="I18" s="77"/>
    </row>
    <row r="19" spans="1:9">
      <c r="A19" s="145"/>
      <c r="B19" s="143" t="s">
        <v>72</v>
      </c>
      <c r="C19" s="184"/>
      <c r="D19" s="578">
        <v>2510</v>
      </c>
      <c r="E19" s="578">
        <v>754</v>
      </c>
      <c r="F19" s="578">
        <v>1284</v>
      </c>
      <c r="G19" s="578">
        <v>486.00000000000006</v>
      </c>
      <c r="H19" s="579">
        <v>60</v>
      </c>
      <c r="I19" s="77"/>
    </row>
    <row r="20" spans="1:9">
      <c r="A20" s="672">
        <v>2023</v>
      </c>
      <c r="B20" s="107" t="s">
        <v>61</v>
      </c>
      <c r="C20" s="164"/>
      <c r="D20" s="189">
        <v>4076.0000000000005</v>
      </c>
      <c r="E20" s="189">
        <v>3168.9999999999995</v>
      </c>
      <c r="F20" s="189">
        <v>1624</v>
      </c>
      <c r="G20" s="189">
        <v>97</v>
      </c>
      <c r="H20" s="216">
        <v>223.99999999999997</v>
      </c>
      <c r="I20" s="77"/>
    </row>
    <row r="21" spans="1:9">
      <c r="A21" s="116"/>
      <c r="B21" s="111" t="s">
        <v>62</v>
      </c>
      <c r="C21" s="165"/>
      <c r="D21" s="189">
        <v>679</v>
      </c>
      <c r="E21" s="189">
        <v>2701</v>
      </c>
      <c r="F21" s="189">
        <v>2885.0000000000005</v>
      </c>
      <c r="G21" s="189">
        <v>175</v>
      </c>
      <c r="H21" s="216">
        <v>77</v>
      </c>
      <c r="I21" s="77"/>
    </row>
    <row r="22" spans="1:9">
      <c r="A22" s="154"/>
      <c r="B22" s="155" t="s">
        <v>63</v>
      </c>
      <c r="C22" s="183"/>
      <c r="D22" s="189">
        <v>2456</v>
      </c>
      <c r="E22" s="189">
        <v>669</v>
      </c>
      <c r="F22" s="189">
        <v>1296</v>
      </c>
      <c r="G22" s="189">
        <v>164</v>
      </c>
      <c r="H22" s="216">
        <v>75</v>
      </c>
      <c r="I22" s="77"/>
    </row>
    <row r="23" spans="1:9">
      <c r="A23" s="156"/>
      <c r="B23" s="111" t="s">
        <v>64</v>
      </c>
      <c r="C23" s="165"/>
      <c r="D23" s="189">
        <v>2643.0000000000005</v>
      </c>
      <c r="E23" s="189">
        <v>413</v>
      </c>
      <c r="F23" s="189">
        <v>6161.9999999999991</v>
      </c>
      <c r="G23" s="189">
        <v>207.00000000000003</v>
      </c>
      <c r="H23" s="216">
        <v>89</v>
      </c>
      <c r="I23" s="77"/>
    </row>
    <row r="24" spans="1:9">
      <c r="A24" s="116"/>
      <c r="B24" s="111" t="s">
        <v>65</v>
      </c>
      <c r="C24" s="165"/>
      <c r="D24" s="189">
        <v>2827</v>
      </c>
      <c r="E24" s="189">
        <v>823</v>
      </c>
      <c r="F24" s="189">
        <v>1351</v>
      </c>
      <c r="G24" s="189">
        <v>225.99999999999997</v>
      </c>
      <c r="H24" s="216">
        <v>70</v>
      </c>
      <c r="I24" s="77"/>
    </row>
    <row r="25" spans="1:9">
      <c r="A25" s="154"/>
      <c r="B25" s="155" t="s">
        <v>66</v>
      </c>
      <c r="C25" s="183"/>
      <c r="D25" s="189">
        <v>2897.0000000000005</v>
      </c>
      <c r="E25" s="189">
        <v>558</v>
      </c>
      <c r="F25" s="189">
        <v>5372.9999999999991</v>
      </c>
      <c r="G25" s="189">
        <v>95</v>
      </c>
      <c r="H25" s="216">
        <v>160</v>
      </c>
      <c r="I25" s="77"/>
    </row>
    <row r="26" spans="1:9">
      <c r="A26" s="154"/>
      <c r="B26" s="111" t="s">
        <v>67</v>
      </c>
      <c r="C26" s="165"/>
      <c r="D26" s="189">
        <v>1613</v>
      </c>
      <c r="E26" s="189">
        <v>539</v>
      </c>
      <c r="F26" s="189">
        <v>1196</v>
      </c>
      <c r="G26" s="189">
        <v>1432</v>
      </c>
      <c r="H26" s="216">
        <v>53</v>
      </c>
      <c r="I26" s="77"/>
    </row>
    <row r="27" spans="1:9">
      <c r="A27" s="116"/>
      <c r="B27" s="111" t="s">
        <v>68</v>
      </c>
      <c r="C27" s="165"/>
      <c r="D27" s="189">
        <v>1741</v>
      </c>
      <c r="E27" s="189">
        <v>1791</v>
      </c>
      <c r="F27" s="189">
        <v>1272</v>
      </c>
      <c r="G27" s="189">
        <v>957</v>
      </c>
      <c r="H27" s="216">
        <v>1217</v>
      </c>
      <c r="I27" s="77"/>
    </row>
    <row r="28" spans="1:9">
      <c r="A28" s="116"/>
      <c r="B28" s="155" t="s">
        <v>69</v>
      </c>
      <c r="C28" s="183"/>
      <c r="D28" s="189">
        <v>2029</v>
      </c>
      <c r="E28" s="189">
        <v>489</v>
      </c>
      <c r="F28" s="189">
        <v>1872</v>
      </c>
      <c r="G28" s="189">
        <v>60</v>
      </c>
      <c r="H28" s="216">
        <v>532.99999999999989</v>
      </c>
      <c r="I28" s="77"/>
    </row>
    <row r="29" spans="1:9">
      <c r="A29" s="116"/>
      <c r="B29" s="155" t="s">
        <v>70</v>
      </c>
      <c r="C29" s="183"/>
      <c r="D29" s="189">
        <v>2389</v>
      </c>
      <c r="E29" s="189">
        <v>2017</v>
      </c>
      <c r="F29" s="189">
        <v>1752.0000000000002</v>
      </c>
      <c r="G29" s="189">
        <v>0</v>
      </c>
      <c r="H29" s="216">
        <v>162</v>
      </c>
      <c r="I29" s="77"/>
    </row>
    <row r="30" spans="1:9">
      <c r="A30" s="116"/>
      <c r="B30" s="155" t="s">
        <v>71</v>
      </c>
      <c r="C30" s="183"/>
      <c r="D30" s="189">
        <v>1979</v>
      </c>
      <c r="E30" s="189">
        <v>1037</v>
      </c>
      <c r="F30" s="189">
        <v>2204</v>
      </c>
      <c r="G30" s="189">
        <v>24</v>
      </c>
      <c r="H30" s="216">
        <v>206.00000000000003</v>
      </c>
      <c r="I30" s="77"/>
    </row>
    <row r="31" spans="1:9">
      <c r="A31" s="145"/>
      <c r="B31" s="143" t="s">
        <v>72</v>
      </c>
      <c r="C31" s="580"/>
      <c r="D31" s="578">
        <v>877</v>
      </c>
      <c r="E31" s="578">
        <v>370</v>
      </c>
      <c r="F31" s="578">
        <v>1569</v>
      </c>
      <c r="G31" s="578">
        <v>61</v>
      </c>
      <c r="H31" s="579">
        <v>120</v>
      </c>
      <c r="I31" s="77"/>
    </row>
    <row r="32" spans="1:9">
      <c r="A32" s="672">
        <v>2024</v>
      </c>
      <c r="B32" s="107" t="s">
        <v>61</v>
      </c>
      <c r="C32" s="166"/>
      <c r="D32" s="189">
        <v>2372</v>
      </c>
      <c r="E32" s="189">
        <v>2586</v>
      </c>
      <c r="F32" s="189">
        <v>557</v>
      </c>
      <c r="G32" s="189">
        <v>97</v>
      </c>
      <c r="H32" s="216">
        <v>75</v>
      </c>
      <c r="I32" s="77"/>
    </row>
    <row r="33" spans="1:12">
      <c r="A33" s="116"/>
      <c r="B33" s="111" t="s">
        <v>62</v>
      </c>
      <c r="C33" s="165"/>
      <c r="D33" s="189">
        <v>2616</v>
      </c>
      <c r="E33" s="189">
        <v>238</v>
      </c>
      <c r="F33" s="189">
        <v>623</v>
      </c>
      <c r="G33" s="189">
        <v>438</v>
      </c>
      <c r="H33" s="216">
        <v>851</v>
      </c>
      <c r="I33" s="77"/>
    </row>
    <row r="34" spans="1:12">
      <c r="A34" s="154"/>
      <c r="B34" s="155" t="s">
        <v>63</v>
      </c>
      <c r="C34" s="183"/>
      <c r="D34" s="189">
        <v>6730</v>
      </c>
      <c r="E34" s="189">
        <v>665</v>
      </c>
      <c r="F34" s="189">
        <v>885</v>
      </c>
      <c r="G34" s="189">
        <v>57</v>
      </c>
      <c r="H34" s="216">
        <v>1158</v>
      </c>
      <c r="I34" s="77"/>
    </row>
    <row r="35" spans="1:12">
      <c r="A35" s="156"/>
      <c r="B35" s="111" t="s">
        <v>64</v>
      </c>
      <c r="C35" s="165"/>
      <c r="D35" s="189">
        <v>5124</v>
      </c>
      <c r="E35" s="189">
        <v>3870</v>
      </c>
      <c r="F35" s="189">
        <v>729.00000000000011</v>
      </c>
      <c r="G35" s="189">
        <v>56</v>
      </c>
      <c r="H35" s="216">
        <v>91</v>
      </c>
      <c r="I35" s="77"/>
    </row>
    <row r="36" spans="1:12">
      <c r="A36" s="116"/>
      <c r="B36" s="111" t="s">
        <v>65</v>
      </c>
      <c r="C36" s="165"/>
      <c r="D36" s="189">
        <v>1767.0000000000002</v>
      </c>
      <c r="E36" s="189">
        <v>1405</v>
      </c>
      <c r="F36" s="189">
        <v>1004</v>
      </c>
      <c r="G36" s="189">
        <v>339.99999999999994</v>
      </c>
      <c r="H36" s="216">
        <v>172</v>
      </c>
      <c r="I36" s="77"/>
    </row>
    <row r="37" spans="1:12">
      <c r="A37" s="617"/>
      <c r="B37" s="155" t="s">
        <v>66</v>
      </c>
      <c r="C37" s="183"/>
      <c r="D37" s="189">
        <v>2476</v>
      </c>
      <c r="E37" s="189">
        <v>4152</v>
      </c>
      <c r="F37" s="189">
        <v>791</v>
      </c>
      <c r="G37" s="189">
        <v>59</v>
      </c>
      <c r="H37" s="216">
        <v>136</v>
      </c>
      <c r="I37" s="77"/>
    </row>
    <row r="38" spans="1:12">
      <c r="A38" s="617"/>
      <c r="B38" s="111" t="s">
        <v>67</v>
      </c>
      <c r="C38" s="165"/>
      <c r="D38" s="189">
        <v>7223</v>
      </c>
      <c r="E38" s="189">
        <v>2098</v>
      </c>
      <c r="F38" s="189">
        <v>1061</v>
      </c>
      <c r="G38" s="189">
        <v>158</v>
      </c>
      <c r="H38" s="216">
        <v>842</v>
      </c>
      <c r="I38" s="77"/>
    </row>
    <row r="39" spans="1:12">
      <c r="A39" s="617"/>
      <c r="B39" s="111" t="s">
        <v>68</v>
      </c>
      <c r="C39" s="165"/>
      <c r="D39" s="189">
        <v>5534.0000000000009</v>
      </c>
      <c r="E39" s="189">
        <v>1654</v>
      </c>
      <c r="F39" s="189">
        <v>2004</v>
      </c>
      <c r="G39" s="189">
        <v>61</v>
      </c>
      <c r="H39" s="216">
        <v>54</v>
      </c>
      <c r="I39" s="77"/>
    </row>
    <row r="40" spans="1:12">
      <c r="A40" s="617"/>
      <c r="B40" s="155" t="s">
        <v>69</v>
      </c>
      <c r="C40" s="183"/>
      <c r="D40" s="189">
        <v>2344.9999999999995</v>
      </c>
      <c r="E40" s="189">
        <v>3732</v>
      </c>
      <c r="F40" s="189">
        <v>1835</v>
      </c>
      <c r="G40" s="189">
        <v>341.99999999999994</v>
      </c>
      <c r="H40" s="216">
        <v>421.00000000000006</v>
      </c>
      <c r="I40" s="77"/>
    </row>
    <row r="41" spans="1:12">
      <c r="A41" s="617"/>
      <c r="B41" s="155" t="s">
        <v>70</v>
      </c>
      <c r="C41" s="183"/>
      <c r="D41" s="189">
        <v>6112</v>
      </c>
      <c r="E41" s="189">
        <v>1732</v>
      </c>
      <c r="F41" s="189">
        <v>777</v>
      </c>
      <c r="G41" s="189">
        <v>267</v>
      </c>
      <c r="H41" s="216">
        <v>976</v>
      </c>
      <c r="I41" s="77"/>
    </row>
    <row r="42" spans="1:12">
      <c r="A42" s="617"/>
      <c r="B42" s="155" t="s">
        <v>71</v>
      </c>
      <c r="C42" s="183"/>
      <c r="D42" s="393">
        <v>2170</v>
      </c>
      <c r="E42" s="393">
        <v>2140</v>
      </c>
      <c r="F42" s="393">
        <v>1012</v>
      </c>
      <c r="G42" s="393">
        <v>5422.0000000000009</v>
      </c>
      <c r="H42" s="394">
        <v>178</v>
      </c>
      <c r="I42" s="77"/>
    </row>
    <row r="43" spans="1:12" ht="12" thickBot="1">
      <c r="A43" s="633"/>
      <c r="B43" s="157" t="s">
        <v>72</v>
      </c>
      <c r="C43" s="185"/>
      <c r="D43" s="312">
        <v>5563.0000000000009</v>
      </c>
      <c r="E43" s="312">
        <v>1345.0000000000002</v>
      </c>
      <c r="F43" s="312">
        <v>7083</v>
      </c>
      <c r="G43" s="312">
        <v>548.99999999999989</v>
      </c>
      <c r="H43" s="313">
        <v>157</v>
      </c>
      <c r="I43" s="77"/>
    </row>
    <row r="44" spans="1:12" s="10" customFormat="1" ht="12" customHeight="1">
      <c r="A44" s="634" t="str">
        <f>Titles!$A$12</f>
        <v>1 Data for 2021 and 2022 based on 2016 Census Definitions and data for 2023 and 2024 based on 2021 Census Definitions.</v>
      </c>
      <c r="B44" s="84"/>
      <c r="C44" s="358"/>
      <c r="D44" s="318"/>
      <c r="E44" s="54"/>
      <c r="F44" s="318"/>
      <c r="G44" s="318"/>
      <c r="H44" s="359"/>
      <c r="I44" s="228"/>
      <c r="J44" s="228"/>
      <c r="K44" s="300"/>
      <c r="L44" s="11"/>
    </row>
    <row r="45" spans="1:12">
      <c r="A45" s="618" t="s">
        <v>114</v>
      </c>
      <c r="B45" s="307"/>
      <c r="C45" s="307"/>
      <c r="D45" s="307"/>
      <c r="E45" s="352"/>
      <c r="F45" s="305"/>
      <c r="G45" s="305"/>
      <c r="H45" s="305"/>
      <c r="I45" s="77"/>
    </row>
    <row r="46" spans="1:12" s="306" customFormat="1" ht="10.9" customHeight="1">
      <c r="A46" s="635" t="str">
        <f>Titles!$A$10</f>
        <v>Source: CMHC Starts and Completion Survey, Market Absorption Survey</v>
      </c>
      <c r="B46" s="307"/>
      <c r="C46" s="307"/>
      <c r="D46" s="307"/>
      <c r="E46" s="320"/>
      <c r="F46" s="307"/>
      <c r="G46" s="307"/>
      <c r="H46" s="307"/>
    </row>
    <row r="47" spans="1:12" s="306" customFormat="1" ht="10.9" customHeight="1">
      <c r="A47" s="636"/>
    </row>
    <row r="48" spans="1:12" ht="12" customHeight="1">
      <c r="A48" s="637"/>
      <c r="B48" s="90"/>
      <c r="C48" s="90"/>
      <c r="D48" s="168"/>
      <c r="E48" s="168"/>
      <c r="F48" s="168"/>
      <c r="G48" s="193"/>
      <c r="H48" s="90"/>
      <c r="I48" s="13"/>
    </row>
    <row r="49" spans="1:9" ht="9.75" customHeight="1">
      <c r="I49" s="13"/>
    </row>
    <row r="61" spans="1:9">
      <c r="A61" s="634"/>
      <c r="B61" s="82"/>
      <c r="C61" s="358"/>
      <c r="D61" s="359"/>
      <c r="E61" s="359"/>
      <c r="F61" s="54"/>
    </row>
    <row r="62" spans="1:9" ht="15.5">
      <c r="A62" s="634"/>
      <c r="B62" s="169"/>
      <c r="C62" s="169"/>
      <c r="D62" s="169"/>
      <c r="E62" s="169"/>
      <c r="F62"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3" width="8.765625" style="12" customWidth="1"/>
    <col min="4" max="8" width="9.765625" style="12" customWidth="1"/>
    <col min="9" max="16384" width="11.53515625" style="12"/>
  </cols>
  <sheetData>
    <row r="1" spans="1:9" s="176" customFormat="1" ht="16" customHeight="1">
      <c r="A1" s="627" t="s">
        <v>131</v>
      </c>
      <c r="B1" s="436"/>
      <c r="C1" s="436"/>
      <c r="D1" s="436"/>
      <c r="E1" s="436"/>
      <c r="F1" s="436"/>
      <c r="G1" s="436"/>
      <c r="H1" s="436"/>
      <c r="I1" s="437"/>
    </row>
    <row r="2" spans="1:9" s="176" customFormat="1" ht="16" customHeight="1">
      <c r="A2" s="628" t="s">
        <v>143</v>
      </c>
      <c r="B2" s="439"/>
      <c r="C2" s="439"/>
      <c r="D2" s="439"/>
      <c r="E2" s="439"/>
      <c r="F2" s="439"/>
      <c r="G2" s="439"/>
      <c r="H2" s="439"/>
      <c r="I2" s="440"/>
    </row>
    <row r="3" spans="1:9" s="176" customFormat="1" ht="16" customHeight="1" thickBot="1">
      <c r="A3" s="629"/>
      <c r="B3" s="476"/>
      <c r="C3" s="476"/>
      <c r="D3" s="476"/>
      <c r="E3" s="476"/>
      <c r="F3" s="476"/>
      <c r="G3" s="476"/>
      <c r="H3" s="476"/>
      <c r="I3" s="477"/>
    </row>
    <row r="4" spans="1:9">
      <c r="A4" s="630"/>
      <c r="B4" s="89"/>
      <c r="C4" s="118"/>
      <c r="D4" s="120"/>
      <c r="E4" s="120"/>
      <c r="F4" s="120"/>
      <c r="G4" s="120"/>
      <c r="H4" s="120"/>
      <c r="I4" s="692"/>
    </row>
    <row r="5" spans="1:9">
      <c r="A5" s="631" t="s">
        <v>93</v>
      </c>
      <c r="B5" s="140"/>
      <c r="C5" s="146"/>
      <c r="D5" s="147" t="s">
        <v>43</v>
      </c>
      <c r="E5" s="147" t="s">
        <v>32</v>
      </c>
      <c r="F5" s="147" t="s">
        <v>35</v>
      </c>
      <c r="G5" s="147" t="s">
        <v>115</v>
      </c>
      <c r="H5" s="147" t="s">
        <v>16</v>
      </c>
      <c r="I5" s="693" t="s">
        <v>187</v>
      </c>
    </row>
    <row r="6" spans="1:9" ht="13.5">
      <c r="A6" s="670" t="s">
        <v>255</v>
      </c>
      <c r="B6" s="177"/>
      <c r="C6" s="182"/>
      <c r="D6" s="371">
        <v>5870</v>
      </c>
      <c r="E6" s="371">
        <v>937</v>
      </c>
      <c r="F6" s="371">
        <v>2659</v>
      </c>
      <c r="G6" s="371">
        <v>816</v>
      </c>
      <c r="H6" s="371">
        <v>17306</v>
      </c>
      <c r="I6" s="577">
        <v>166</v>
      </c>
    </row>
    <row r="7" spans="1:9" ht="13.5">
      <c r="A7" s="671" t="s">
        <v>256</v>
      </c>
      <c r="B7" s="143"/>
      <c r="C7" s="115"/>
      <c r="D7" s="371">
        <v>5454</v>
      </c>
      <c r="E7" s="371">
        <v>1177</v>
      </c>
      <c r="F7" s="371">
        <v>2648</v>
      </c>
      <c r="G7" s="371">
        <v>243</v>
      </c>
      <c r="H7" s="371">
        <v>19579</v>
      </c>
      <c r="I7" s="577">
        <v>189</v>
      </c>
    </row>
    <row r="8" spans="1:9">
      <c r="A8" s="666">
        <v>2022</v>
      </c>
      <c r="B8" s="107" t="s">
        <v>61</v>
      </c>
      <c r="C8" s="164"/>
      <c r="D8" s="189">
        <v>6130</v>
      </c>
      <c r="E8" s="189">
        <v>872</v>
      </c>
      <c r="F8" s="189">
        <v>889</v>
      </c>
      <c r="G8" s="189">
        <v>1923</v>
      </c>
      <c r="H8" s="189">
        <v>7579.0000000000009</v>
      </c>
      <c r="I8" s="216">
        <v>93</v>
      </c>
    </row>
    <row r="9" spans="1:9">
      <c r="A9" s="116"/>
      <c r="B9" s="111" t="s">
        <v>62</v>
      </c>
      <c r="C9" s="165"/>
      <c r="D9" s="189">
        <v>6843</v>
      </c>
      <c r="E9" s="189">
        <v>557</v>
      </c>
      <c r="F9" s="189">
        <v>3086.0000000000005</v>
      </c>
      <c r="G9" s="189">
        <v>1542</v>
      </c>
      <c r="H9" s="189">
        <v>15016</v>
      </c>
      <c r="I9" s="216">
        <v>126</v>
      </c>
    </row>
    <row r="10" spans="1:9">
      <c r="A10" s="154"/>
      <c r="B10" s="155" t="s">
        <v>63</v>
      </c>
      <c r="C10" s="183"/>
      <c r="D10" s="189">
        <v>4720.0000000000009</v>
      </c>
      <c r="E10" s="189">
        <v>920.99999999999989</v>
      </c>
      <c r="F10" s="189">
        <v>1229</v>
      </c>
      <c r="G10" s="189">
        <v>246</v>
      </c>
      <c r="H10" s="189">
        <v>16684</v>
      </c>
      <c r="I10" s="216">
        <v>37</v>
      </c>
    </row>
    <row r="11" spans="1:9">
      <c r="A11" s="156"/>
      <c r="B11" s="111" t="s">
        <v>64</v>
      </c>
      <c r="C11" s="165"/>
      <c r="D11" s="189">
        <v>5716</v>
      </c>
      <c r="E11" s="189">
        <v>1162</v>
      </c>
      <c r="F11" s="189">
        <v>4722</v>
      </c>
      <c r="G11" s="189">
        <v>681.99999999999989</v>
      </c>
      <c r="H11" s="189">
        <v>17345</v>
      </c>
      <c r="I11" s="216">
        <v>148.00000000000003</v>
      </c>
    </row>
    <row r="12" spans="1:9">
      <c r="A12" s="116"/>
      <c r="B12" s="111" t="s">
        <v>65</v>
      </c>
      <c r="C12" s="165"/>
      <c r="D12" s="189">
        <v>5184</v>
      </c>
      <c r="E12" s="189">
        <v>1358</v>
      </c>
      <c r="F12" s="189">
        <v>2816</v>
      </c>
      <c r="G12" s="189">
        <v>541.99999999999989</v>
      </c>
      <c r="H12" s="189">
        <v>20775</v>
      </c>
      <c r="I12" s="216">
        <v>216.99999999999997</v>
      </c>
    </row>
    <row r="13" spans="1:9">
      <c r="A13" s="154"/>
      <c r="B13" s="155" t="s">
        <v>66</v>
      </c>
      <c r="C13" s="183"/>
      <c r="D13" s="189">
        <v>6037.0000000000009</v>
      </c>
      <c r="E13" s="189">
        <v>937</v>
      </c>
      <c r="F13" s="189">
        <v>5439.9999999999991</v>
      </c>
      <c r="G13" s="189">
        <v>393</v>
      </c>
      <c r="H13" s="189">
        <v>21924</v>
      </c>
      <c r="I13" s="216">
        <v>411</v>
      </c>
    </row>
    <row r="14" spans="1:9">
      <c r="A14" s="154"/>
      <c r="B14" s="111" t="s">
        <v>67</v>
      </c>
      <c r="C14" s="165"/>
      <c r="D14" s="189">
        <v>5302</v>
      </c>
      <c r="E14" s="189">
        <v>921</v>
      </c>
      <c r="F14" s="189">
        <v>1960.9999999999998</v>
      </c>
      <c r="G14" s="189">
        <v>344</v>
      </c>
      <c r="H14" s="189">
        <v>22177</v>
      </c>
      <c r="I14" s="216">
        <v>115.99999999999999</v>
      </c>
    </row>
    <row r="15" spans="1:9">
      <c r="A15" s="116"/>
      <c r="B15" s="111" t="s">
        <v>68</v>
      </c>
      <c r="C15" s="165"/>
      <c r="D15" s="189">
        <v>4870</v>
      </c>
      <c r="E15" s="189">
        <v>706.99999999999989</v>
      </c>
      <c r="F15" s="189">
        <v>4250.9999999999991</v>
      </c>
      <c r="G15" s="189">
        <v>2647</v>
      </c>
      <c r="H15" s="189">
        <v>13904</v>
      </c>
      <c r="I15" s="216">
        <v>155</v>
      </c>
    </row>
    <row r="16" spans="1:9">
      <c r="A16" s="116"/>
      <c r="B16" s="155" t="s">
        <v>69</v>
      </c>
      <c r="C16" s="183"/>
      <c r="D16" s="189">
        <v>3351</v>
      </c>
      <c r="E16" s="189">
        <v>915.99999999999989</v>
      </c>
      <c r="F16" s="189">
        <v>1393</v>
      </c>
      <c r="G16" s="189">
        <v>250</v>
      </c>
      <c r="H16" s="189">
        <v>19475</v>
      </c>
      <c r="I16" s="216">
        <v>96</v>
      </c>
    </row>
    <row r="17" spans="1:9">
      <c r="A17" s="116"/>
      <c r="B17" s="155" t="s">
        <v>70</v>
      </c>
      <c r="C17" s="183"/>
      <c r="D17" s="189">
        <v>8436</v>
      </c>
      <c r="E17" s="189">
        <v>1863</v>
      </c>
      <c r="F17" s="189">
        <v>2474</v>
      </c>
      <c r="G17" s="189">
        <v>308</v>
      </c>
      <c r="H17" s="189">
        <v>19795</v>
      </c>
      <c r="I17" s="216">
        <v>313</v>
      </c>
    </row>
    <row r="18" spans="1:9">
      <c r="A18" s="116"/>
      <c r="B18" s="155" t="s">
        <v>71</v>
      </c>
      <c r="C18" s="183"/>
      <c r="D18" s="189">
        <v>8978</v>
      </c>
      <c r="E18" s="189">
        <v>573</v>
      </c>
      <c r="F18" s="189">
        <v>1560</v>
      </c>
      <c r="G18" s="189">
        <v>232</v>
      </c>
      <c r="H18" s="189">
        <v>19901</v>
      </c>
      <c r="I18" s="216">
        <v>157</v>
      </c>
    </row>
    <row r="19" spans="1:9">
      <c r="A19" s="145"/>
      <c r="B19" s="143" t="s">
        <v>72</v>
      </c>
      <c r="C19" s="592"/>
      <c r="D19" s="591">
        <v>4418</v>
      </c>
      <c r="E19" s="593">
        <v>579</v>
      </c>
      <c r="F19" s="594">
        <v>2110.9999999999995</v>
      </c>
      <c r="G19" s="595">
        <v>646</v>
      </c>
      <c r="H19" s="578">
        <v>13113.999999999996</v>
      </c>
      <c r="I19" s="579">
        <v>192</v>
      </c>
    </row>
    <row r="20" spans="1:9">
      <c r="A20" s="672">
        <v>2023</v>
      </c>
      <c r="B20" s="107" t="s">
        <v>61</v>
      </c>
      <c r="C20" s="164"/>
      <c r="D20" s="189">
        <v>3542</v>
      </c>
      <c r="E20" s="189">
        <v>482</v>
      </c>
      <c r="F20" s="189">
        <v>1161</v>
      </c>
      <c r="G20" s="189">
        <v>220</v>
      </c>
      <c r="H20" s="189">
        <v>16533</v>
      </c>
      <c r="I20" s="216">
        <v>249</v>
      </c>
    </row>
    <row r="21" spans="1:9">
      <c r="A21" s="116"/>
      <c r="B21" s="111" t="s">
        <v>62</v>
      </c>
      <c r="C21" s="165"/>
      <c r="D21" s="189">
        <v>7547.0000000000009</v>
      </c>
      <c r="E21" s="189">
        <v>2212</v>
      </c>
      <c r="F21" s="189">
        <v>3328.9999999999995</v>
      </c>
      <c r="G21" s="189">
        <v>157</v>
      </c>
      <c r="H21" s="189">
        <v>15980</v>
      </c>
      <c r="I21" s="216">
        <v>124</v>
      </c>
    </row>
    <row r="22" spans="1:9">
      <c r="A22" s="154"/>
      <c r="B22" s="155" t="s">
        <v>63</v>
      </c>
      <c r="C22" s="183"/>
      <c r="D22" s="189">
        <v>6588</v>
      </c>
      <c r="E22" s="189">
        <v>922</v>
      </c>
      <c r="F22" s="189">
        <v>1463</v>
      </c>
      <c r="G22" s="189">
        <v>137</v>
      </c>
      <c r="H22" s="189">
        <v>14209</v>
      </c>
      <c r="I22" s="216">
        <v>81</v>
      </c>
    </row>
    <row r="23" spans="1:9">
      <c r="A23" s="156"/>
      <c r="B23" s="111" t="s">
        <v>64</v>
      </c>
      <c r="C23" s="165"/>
      <c r="D23" s="189">
        <v>3647</v>
      </c>
      <c r="E23" s="189">
        <v>743</v>
      </c>
      <c r="F23" s="189">
        <v>1259</v>
      </c>
      <c r="G23" s="189">
        <v>250</v>
      </c>
      <c r="H23" s="189">
        <v>13437.999999999998</v>
      </c>
      <c r="I23" s="216">
        <v>317</v>
      </c>
    </row>
    <row r="24" spans="1:9">
      <c r="A24" s="116"/>
      <c r="B24" s="111" t="s">
        <v>65</v>
      </c>
      <c r="C24" s="165"/>
      <c r="D24" s="189">
        <v>6675</v>
      </c>
      <c r="E24" s="189">
        <v>489</v>
      </c>
      <c r="F24" s="189">
        <v>1610</v>
      </c>
      <c r="G24" s="189">
        <v>12</v>
      </c>
      <c r="H24" s="189">
        <v>24528</v>
      </c>
      <c r="I24" s="216">
        <v>354</v>
      </c>
    </row>
    <row r="25" spans="1:9">
      <c r="A25" s="154"/>
      <c r="B25" s="155" t="s">
        <v>66</v>
      </c>
      <c r="C25" s="183"/>
      <c r="D25" s="189">
        <v>6563.0000000000009</v>
      </c>
      <c r="E25" s="189">
        <v>1880</v>
      </c>
      <c r="F25" s="189">
        <v>4771</v>
      </c>
      <c r="G25" s="189">
        <v>271</v>
      </c>
      <c r="H25" s="189">
        <v>14143.999999999998</v>
      </c>
      <c r="I25" s="216">
        <v>97</v>
      </c>
    </row>
    <row r="26" spans="1:9">
      <c r="A26" s="154"/>
      <c r="B26" s="111" t="s">
        <v>67</v>
      </c>
      <c r="C26" s="165"/>
      <c r="D26" s="189">
        <v>8637</v>
      </c>
      <c r="E26" s="189">
        <v>367</v>
      </c>
      <c r="F26" s="189">
        <v>4300</v>
      </c>
      <c r="G26" s="189">
        <v>242</v>
      </c>
      <c r="H26" s="189">
        <v>19005.000000000004</v>
      </c>
      <c r="I26" s="216">
        <v>113.99999999999999</v>
      </c>
    </row>
    <row r="27" spans="1:9">
      <c r="A27" s="116"/>
      <c r="B27" s="111" t="s">
        <v>68</v>
      </c>
      <c r="C27" s="165"/>
      <c r="D27" s="189">
        <v>5422</v>
      </c>
      <c r="E27" s="189">
        <v>1018.9999999999999</v>
      </c>
      <c r="F27" s="189">
        <v>3871</v>
      </c>
      <c r="G27" s="189">
        <v>73</v>
      </c>
      <c r="H27" s="189">
        <v>19952</v>
      </c>
      <c r="I27" s="216">
        <v>219</v>
      </c>
    </row>
    <row r="28" spans="1:9">
      <c r="A28" s="116"/>
      <c r="B28" s="155" t="s">
        <v>69</v>
      </c>
      <c r="C28" s="183"/>
      <c r="D28" s="189">
        <v>3162</v>
      </c>
      <c r="E28" s="189">
        <v>705.00000000000011</v>
      </c>
      <c r="F28" s="189">
        <v>1380</v>
      </c>
      <c r="G28" s="189">
        <v>370.00000000000006</v>
      </c>
      <c r="H28" s="189">
        <v>32189</v>
      </c>
      <c r="I28" s="216">
        <v>221.99999999999997</v>
      </c>
    </row>
    <row r="29" spans="1:9">
      <c r="A29" s="116"/>
      <c r="B29" s="155" t="s">
        <v>70</v>
      </c>
      <c r="C29" s="183"/>
      <c r="D29" s="189">
        <v>1843.0000000000002</v>
      </c>
      <c r="E29" s="189">
        <v>1072</v>
      </c>
      <c r="F29" s="189">
        <v>2415</v>
      </c>
      <c r="G29" s="189">
        <v>620</v>
      </c>
      <c r="H29" s="189">
        <v>24933</v>
      </c>
      <c r="I29" s="216">
        <v>279.99999999999994</v>
      </c>
    </row>
    <row r="30" spans="1:9">
      <c r="A30" s="116"/>
      <c r="B30" s="155" t="s">
        <v>71</v>
      </c>
      <c r="C30" s="183"/>
      <c r="D30" s="189">
        <v>6849</v>
      </c>
      <c r="E30" s="189">
        <v>1659</v>
      </c>
      <c r="F30" s="189">
        <v>3245</v>
      </c>
      <c r="G30" s="189">
        <v>157</v>
      </c>
      <c r="H30" s="189">
        <v>21338</v>
      </c>
      <c r="I30" s="216">
        <v>100</v>
      </c>
    </row>
    <row r="31" spans="1:9">
      <c r="A31" s="145"/>
      <c r="B31" s="143" t="s">
        <v>72</v>
      </c>
      <c r="C31" s="592"/>
      <c r="D31" s="594">
        <v>5061</v>
      </c>
      <c r="E31" s="596">
        <v>2482</v>
      </c>
      <c r="F31" s="594">
        <v>2775</v>
      </c>
      <c r="G31" s="591">
        <v>323.99999999999994</v>
      </c>
      <c r="H31" s="140">
        <v>18278</v>
      </c>
      <c r="I31" s="579">
        <v>90</v>
      </c>
    </row>
    <row r="32" spans="1:9">
      <c r="A32" s="672">
        <v>2024</v>
      </c>
      <c r="B32" s="107" t="s">
        <v>61</v>
      </c>
      <c r="C32" s="164"/>
      <c r="D32" s="189">
        <v>3477.0000000000005</v>
      </c>
      <c r="E32" s="189">
        <v>1418</v>
      </c>
      <c r="F32" s="189">
        <v>1560</v>
      </c>
      <c r="G32" s="189">
        <v>1334</v>
      </c>
      <c r="H32" s="189">
        <v>24999.000000000004</v>
      </c>
      <c r="I32" s="216">
        <v>154</v>
      </c>
    </row>
    <row r="33" spans="1:12">
      <c r="A33" s="116"/>
      <c r="B33" s="111" t="s">
        <v>62</v>
      </c>
      <c r="C33" s="165"/>
      <c r="D33" s="189">
        <v>3929</v>
      </c>
      <c r="E33" s="189">
        <v>944</v>
      </c>
      <c r="F33" s="189">
        <v>1797.0000000000002</v>
      </c>
      <c r="G33" s="189">
        <v>368.00000000000006</v>
      </c>
      <c r="H33" s="189">
        <v>21416</v>
      </c>
      <c r="I33" s="216">
        <v>2005</v>
      </c>
    </row>
    <row r="34" spans="1:12">
      <c r="A34" s="154"/>
      <c r="B34" s="155" t="s">
        <v>63</v>
      </c>
      <c r="C34" s="183"/>
      <c r="D34" s="189">
        <v>4284</v>
      </c>
      <c r="E34" s="189">
        <v>1202</v>
      </c>
      <c r="F34" s="189">
        <v>1801</v>
      </c>
      <c r="G34" s="189">
        <v>248</v>
      </c>
      <c r="H34" s="189">
        <v>21942.999999999996</v>
      </c>
      <c r="I34" s="216">
        <v>142</v>
      </c>
    </row>
    <row r="35" spans="1:12">
      <c r="A35" s="156"/>
      <c r="B35" s="111" t="s">
        <v>64</v>
      </c>
      <c r="C35" s="165"/>
      <c r="D35" s="189">
        <v>7106.9999999999991</v>
      </c>
      <c r="E35" s="189">
        <v>2673</v>
      </c>
      <c r="F35" s="189">
        <v>1142.9999999999998</v>
      </c>
      <c r="G35" s="189">
        <v>752</v>
      </c>
      <c r="H35" s="189">
        <v>22070.999999999996</v>
      </c>
      <c r="I35" s="216">
        <v>842</v>
      </c>
    </row>
    <row r="36" spans="1:12">
      <c r="A36" s="116"/>
      <c r="B36" s="111" t="s">
        <v>65</v>
      </c>
      <c r="C36" s="165"/>
      <c r="D36" s="189">
        <v>2191</v>
      </c>
      <c r="E36" s="189">
        <v>446</v>
      </c>
      <c r="F36" s="189">
        <v>1107</v>
      </c>
      <c r="G36" s="189">
        <v>675.99999999999989</v>
      </c>
      <c r="H36" s="189">
        <v>23524</v>
      </c>
      <c r="I36" s="216">
        <v>168.99999999999997</v>
      </c>
    </row>
    <row r="37" spans="1:12">
      <c r="A37" s="617"/>
      <c r="B37" s="155" t="s">
        <v>66</v>
      </c>
      <c r="C37" s="183"/>
      <c r="D37" s="189">
        <v>7915</v>
      </c>
      <c r="E37" s="189">
        <v>1427</v>
      </c>
      <c r="F37" s="189">
        <v>2663.9999999999995</v>
      </c>
      <c r="G37" s="189">
        <v>337.99999999999994</v>
      </c>
      <c r="H37" s="189">
        <v>22505.000000000004</v>
      </c>
      <c r="I37" s="216">
        <v>127</v>
      </c>
    </row>
    <row r="38" spans="1:12">
      <c r="A38" s="617"/>
      <c r="B38" s="111" t="s">
        <v>67</v>
      </c>
      <c r="C38" s="165"/>
      <c r="D38" s="189">
        <v>6487</v>
      </c>
      <c r="E38" s="189">
        <v>1694.9999999999998</v>
      </c>
      <c r="F38" s="189">
        <v>5314</v>
      </c>
      <c r="G38" s="189">
        <v>108</v>
      </c>
      <c r="H38" s="189">
        <v>29110.999999999996</v>
      </c>
      <c r="I38" s="216">
        <v>172</v>
      </c>
    </row>
    <row r="39" spans="1:12">
      <c r="A39" s="617"/>
      <c r="B39" s="111" t="s">
        <v>68</v>
      </c>
      <c r="C39" s="165"/>
      <c r="D39" s="189">
        <v>5492.0000000000009</v>
      </c>
      <c r="E39" s="189">
        <v>538</v>
      </c>
      <c r="F39" s="189">
        <v>2442</v>
      </c>
      <c r="G39" s="189">
        <v>3229</v>
      </c>
      <c r="H39" s="189">
        <v>19893</v>
      </c>
      <c r="I39" s="216">
        <v>75</v>
      </c>
    </row>
    <row r="40" spans="1:12">
      <c r="A40" s="617"/>
      <c r="B40" s="155" t="s">
        <v>69</v>
      </c>
      <c r="C40" s="183"/>
      <c r="D40" s="189">
        <v>3279</v>
      </c>
      <c r="E40" s="189">
        <v>763</v>
      </c>
      <c r="F40" s="189">
        <v>4821</v>
      </c>
      <c r="G40" s="189">
        <v>254</v>
      </c>
      <c r="H40" s="189">
        <v>24326</v>
      </c>
      <c r="I40" s="216">
        <v>105</v>
      </c>
    </row>
    <row r="41" spans="1:12">
      <c r="A41" s="617"/>
      <c r="B41" s="155" t="s">
        <v>70</v>
      </c>
      <c r="C41" s="183"/>
      <c r="D41" s="189">
        <v>7769</v>
      </c>
      <c r="E41" s="189">
        <v>1696.0000000000002</v>
      </c>
      <c r="F41" s="189">
        <v>2778</v>
      </c>
      <c r="G41" s="189">
        <v>279.99999999999994</v>
      </c>
      <c r="H41" s="189">
        <v>31515</v>
      </c>
      <c r="I41" s="216">
        <v>159</v>
      </c>
    </row>
    <row r="42" spans="1:12">
      <c r="A42" s="617"/>
      <c r="B42" s="155" t="s">
        <v>71</v>
      </c>
      <c r="C42" s="183"/>
      <c r="D42" s="393">
        <v>6484</v>
      </c>
      <c r="E42" s="393">
        <v>497.99999999999994</v>
      </c>
      <c r="F42" s="393">
        <v>4271</v>
      </c>
      <c r="G42" s="393">
        <v>754</v>
      </c>
      <c r="H42" s="393">
        <v>30105.999999999996</v>
      </c>
      <c r="I42" s="394">
        <v>142</v>
      </c>
    </row>
    <row r="43" spans="1:12" ht="12" thickBot="1">
      <c r="A43" s="633"/>
      <c r="B43" s="157" t="s">
        <v>72</v>
      </c>
      <c r="C43" s="185"/>
      <c r="D43" s="312">
        <v>3415.0000000000005</v>
      </c>
      <c r="E43" s="312">
        <v>1236.9999999999998</v>
      </c>
      <c r="F43" s="312">
        <v>2167</v>
      </c>
      <c r="G43" s="312">
        <v>312</v>
      </c>
      <c r="H43" s="312">
        <v>21045</v>
      </c>
      <c r="I43" s="313">
        <v>133</v>
      </c>
    </row>
    <row r="44" spans="1:12" s="10" customFormat="1" ht="12" customHeight="1">
      <c r="A44" s="634" t="str">
        <f>Titles!$A$12</f>
        <v>1 Data for 2021 and 2022 based on 2016 Census Definitions and data for 2023 and 2024 based on 2021 Census Definitions.</v>
      </c>
      <c r="B44" s="84"/>
      <c r="C44" s="358"/>
      <c r="D44" s="318"/>
      <c r="E44" s="54"/>
      <c r="F44" s="318"/>
      <c r="G44" s="318"/>
      <c r="H44" s="359"/>
      <c r="I44" s="77"/>
      <c r="J44" s="228"/>
      <c r="K44" s="300"/>
      <c r="L44" s="11"/>
    </row>
    <row r="45" spans="1:12">
      <c r="A45" s="618" t="s">
        <v>114</v>
      </c>
      <c r="B45" s="307"/>
      <c r="C45" s="307"/>
      <c r="D45" s="307"/>
      <c r="E45" s="352"/>
      <c r="F45" s="305"/>
      <c r="G45" s="305"/>
      <c r="H45" s="305"/>
      <c r="I45" s="306"/>
    </row>
    <row r="46" spans="1:12" s="306" customFormat="1" ht="10.9" customHeight="1">
      <c r="A46" s="635" t="str">
        <f>Titles!$A$10</f>
        <v>Source: CMHC Starts and Completion Survey, Market Absorption Survey</v>
      </c>
      <c r="B46" s="307"/>
      <c r="C46" s="307"/>
      <c r="D46" s="307"/>
      <c r="E46" s="320"/>
      <c r="F46" s="307"/>
      <c r="G46" s="307"/>
      <c r="H46" s="307"/>
    </row>
    <row r="47" spans="1:12" s="306" customFormat="1" ht="10.9" customHeight="1">
      <c r="A47" s="636"/>
    </row>
    <row r="48" spans="1:12" ht="12" customHeight="1">
      <c r="A48" s="637"/>
      <c r="B48" s="90"/>
      <c r="C48" s="90"/>
      <c r="D48" s="168"/>
      <c r="E48" s="168"/>
      <c r="F48" s="168"/>
      <c r="G48" s="193"/>
      <c r="H48" s="90"/>
      <c r="I48" s="13"/>
    </row>
    <row r="49" spans="1:9" ht="9.75" customHeight="1">
      <c r="I49" s="13"/>
    </row>
    <row r="61" spans="1:9">
      <c r="A61" s="634"/>
      <c r="B61" s="82"/>
      <c r="C61" s="358"/>
      <c r="D61" s="359"/>
      <c r="E61" s="359"/>
      <c r="F61" s="54"/>
    </row>
    <row r="62" spans="1:9" ht="15.5">
      <c r="A62" s="634"/>
      <c r="B62" s="169"/>
      <c r="C62" s="169"/>
      <c r="D62" s="169"/>
      <c r="E62" s="169"/>
      <c r="F62" s="54"/>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Normal="100" workbookViewId="0">
      <pane xSplit="3" ySplit="5" topLeftCell="E6" activePane="bottomRight" state="frozen"/>
      <selection pane="topRight"/>
      <selection pane="bottomLeft"/>
      <selection pane="bottomRight"/>
    </sheetView>
  </sheetViews>
  <sheetFormatPr defaultColWidth="11.53515625" defaultRowHeight="11.5"/>
  <cols>
    <col min="1" max="1" width="8.765625" style="607" customWidth="1"/>
    <col min="2" max="2" width="9.23046875" style="12" customWidth="1"/>
    <col min="3" max="4" width="8.765625" style="12" customWidth="1"/>
    <col min="5" max="8" width="11" style="12" customWidth="1"/>
    <col min="9" max="16384" width="11.53515625" style="12"/>
  </cols>
  <sheetData>
    <row r="1" spans="1:11" s="176" customFormat="1" ht="16" customHeight="1">
      <c r="A1" s="627" t="s">
        <v>132</v>
      </c>
      <c r="B1" s="436"/>
      <c r="C1" s="436"/>
      <c r="D1" s="436"/>
      <c r="E1" s="436"/>
      <c r="F1" s="436"/>
      <c r="G1" s="436"/>
      <c r="H1" s="436"/>
      <c r="I1" s="436"/>
      <c r="J1" s="436"/>
      <c r="K1" s="437"/>
    </row>
    <row r="2" spans="1:11" s="176" customFormat="1" ht="16" customHeight="1">
      <c r="A2" s="628" t="s">
        <v>143</v>
      </c>
      <c r="B2" s="439"/>
      <c r="C2" s="439"/>
      <c r="D2" s="439"/>
      <c r="E2" s="439"/>
      <c r="F2" s="439"/>
      <c r="G2" s="439"/>
      <c r="H2" s="439"/>
      <c r="I2" s="439"/>
      <c r="J2" s="439"/>
      <c r="K2" s="440"/>
    </row>
    <row r="3" spans="1:11" s="176" customFormat="1" ht="16" customHeight="1" thickBot="1">
      <c r="A3" s="629"/>
      <c r="B3" s="476"/>
      <c r="C3" s="476"/>
      <c r="D3" s="476"/>
      <c r="E3" s="476"/>
      <c r="F3" s="476"/>
      <c r="G3" s="476"/>
      <c r="H3" s="476"/>
      <c r="I3" s="476"/>
      <c r="J3" s="476"/>
      <c r="K3" s="477"/>
    </row>
    <row r="4" spans="1:11" ht="23.25" customHeight="1">
      <c r="A4" s="630"/>
      <c r="B4" s="89"/>
      <c r="C4" s="118"/>
      <c r="D4" s="399" t="s">
        <v>17</v>
      </c>
      <c r="E4" s="399" t="s">
        <v>21</v>
      </c>
      <c r="F4" s="488" t="s">
        <v>104</v>
      </c>
      <c r="G4" s="399" t="s">
        <v>40</v>
      </c>
      <c r="H4" s="399" t="s">
        <v>41</v>
      </c>
      <c r="I4" s="700" t="s">
        <v>182</v>
      </c>
      <c r="J4" s="700" t="s">
        <v>185</v>
      </c>
      <c r="K4" s="701" t="s">
        <v>186</v>
      </c>
    </row>
    <row r="5" spans="1:11">
      <c r="A5" s="631" t="s">
        <v>93</v>
      </c>
      <c r="B5" s="140"/>
      <c r="C5" s="146"/>
      <c r="D5" s="400"/>
      <c r="E5" s="400"/>
      <c r="F5" s="489"/>
      <c r="G5" s="400"/>
      <c r="H5" s="400"/>
      <c r="I5" s="147"/>
      <c r="J5" s="147"/>
      <c r="K5" s="693"/>
    </row>
    <row r="6" spans="1:11" ht="13.5">
      <c r="A6" s="670" t="s">
        <v>255</v>
      </c>
      <c r="B6" s="177"/>
      <c r="C6" s="182"/>
      <c r="D6" s="371">
        <v>14586</v>
      </c>
      <c r="E6" s="371">
        <v>3382</v>
      </c>
      <c r="F6" s="371">
        <v>1467</v>
      </c>
      <c r="G6" s="371">
        <v>25983</v>
      </c>
      <c r="H6" s="371">
        <v>4787</v>
      </c>
      <c r="I6" s="371">
        <v>1232</v>
      </c>
      <c r="J6" s="371">
        <v>522</v>
      </c>
      <c r="K6" s="577">
        <v>1184</v>
      </c>
    </row>
    <row r="7" spans="1:11" ht="13.5">
      <c r="A7" s="671" t="s">
        <v>256</v>
      </c>
      <c r="B7" s="143"/>
      <c r="C7" s="115"/>
      <c r="D7" s="371">
        <v>13184</v>
      </c>
      <c r="E7" s="371">
        <v>2970</v>
      </c>
      <c r="F7" s="371">
        <v>1160</v>
      </c>
      <c r="G7" s="371">
        <v>33244</v>
      </c>
      <c r="H7" s="371">
        <v>4992</v>
      </c>
      <c r="I7" s="371">
        <v>616</v>
      </c>
      <c r="J7" s="371">
        <v>522</v>
      </c>
      <c r="K7" s="577">
        <v>546</v>
      </c>
    </row>
    <row r="8" spans="1:11">
      <c r="A8" s="666">
        <v>2022</v>
      </c>
      <c r="B8" s="107" t="s">
        <v>61</v>
      </c>
      <c r="C8" s="164"/>
      <c r="D8" s="189">
        <v>12348</v>
      </c>
      <c r="E8" s="189">
        <v>1369.9999999999998</v>
      </c>
      <c r="F8" s="189">
        <v>2044</v>
      </c>
      <c r="G8" s="189">
        <v>22474.999999999996</v>
      </c>
      <c r="H8" s="189">
        <v>3650.0000000000005</v>
      </c>
      <c r="I8" s="189">
        <v>553.99999999999989</v>
      </c>
      <c r="J8" s="189">
        <v>358.00000000000006</v>
      </c>
      <c r="K8" s="216">
        <v>222.99999999999997</v>
      </c>
    </row>
    <row r="9" spans="1:11">
      <c r="A9" s="116"/>
      <c r="B9" s="111" t="s">
        <v>62</v>
      </c>
      <c r="C9" s="165"/>
      <c r="D9" s="189">
        <v>10722.999999999998</v>
      </c>
      <c r="E9" s="189">
        <v>919.99999999999989</v>
      </c>
      <c r="F9" s="189">
        <v>1495</v>
      </c>
      <c r="G9" s="189">
        <v>17050</v>
      </c>
      <c r="H9" s="189">
        <v>5009</v>
      </c>
      <c r="I9" s="189">
        <v>645</v>
      </c>
      <c r="J9" s="189">
        <v>342</v>
      </c>
      <c r="K9" s="216">
        <v>2299</v>
      </c>
    </row>
    <row r="10" spans="1:11">
      <c r="A10" s="154"/>
      <c r="B10" s="155" t="s">
        <v>63</v>
      </c>
      <c r="C10" s="183"/>
      <c r="D10" s="189">
        <v>12257</v>
      </c>
      <c r="E10" s="189">
        <v>2517</v>
      </c>
      <c r="F10" s="189">
        <v>1100</v>
      </c>
      <c r="G10" s="189">
        <v>14299</v>
      </c>
      <c r="H10" s="189">
        <v>1471</v>
      </c>
      <c r="I10" s="189">
        <v>2631</v>
      </c>
      <c r="J10" s="189">
        <v>408</v>
      </c>
      <c r="K10" s="216">
        <v>712</v>
      </c>
    </row>
    <row r="11" spans="1:11">
      <c r="A11" s="156"/>
      <c r="B11" s="111" t="s">
        <v>64</v>
      </c>
      <c r="C11" s="165"/>
      <c r="D11" s="189">
        <v>19430</v>
      </c>
      <c r="E11" s="189">
        <v>3280.0000000000005</v>
      </c>
      <c r="F11" s="189">
        <v>2298</v>
      </c>
      <c r="G11" s="189">
        <v>30878</v>
      </c>
      <c r="H11" s="189">
        <v>3787</v>
      </c>
      <c r="I11" s="189">
        <v>3942</v>
      </c>
      <c r="J11" s="189">
        <v>418</v>
      </c>
      <c r="K11" s="216">
        <v>1337</v>
      </c>
    </row>
    <row r="12" spans="1:11">
      <c r="A12" s="116"/>
      <c r="B12" s="111" t="s">
        <v>65</v>
      </c>
      <c r="C12" s="165"/>
      <c r="D12" s="189">
        <v>20564.999999999996</v>
      </c>
      <c r="E12" s="189">
        <v>2169</v>
      </c>
      <c r="F12" s="189">
        <v>982</v>
      </c>
      <c r="G12" s="189">
        <v>24401.000000000004</v>
      </c>
      <c r="H12" s="189">
        <v>3961</v>
      </c>
      <c r="I12" s="189">
        <v>1174.9999999999998</v>
      </c>
      <c r="J12" s="189">
        <v>519</v>
      </c>
      <c r="K12" s="216">
        <v>529</v>
      </c>
    </row>
    <row r="13" spans="1:11">
      <c r="A13" s="154"/>
      <c r="B13" s="155" t="s">
        <v>66</v>
      </c>
      <c r="C13" s="183"/>
      <c r="D13" s="189">
        <v>11596</v>
      </c>
      <c r="E13" s="189">
        <v>8509</v>
      </c>
      <c r="F13" s="189">
        <v>1999</v>
      </c>
      <c r="G13" s="189">
        <v>32311</v>
      </c>
      <c r="H13" s="189">
        <v>2768.0000000000005</v>
      </c>
      <c r="I13" s="189">
        <v>385</v>
      </c>
      <c r="J13" s="189">
        <v>166</v>
      </c>
      <c r="K13" s="216">
        <v>537.99999999999989</v>
      </c>
    </row>
    <row r="14" spans="1:11">
      <c r="A14" s="154"/>
      <c r="B14" s="111" t="s">
        <v>67</v>
      </c>
      <c r="C14" s="165"/>
      <c r="D14" s="189">
        <v>15460.999999999998</v>
      </c>
      <c r="E14" s="189">
        <v>1102</v>
      </c>
      <c r="F14" s="189">
        <v>1946</v>
      </c>
      <c r="G14" s="189">
        <v>23467.000000000004</v>
      </c>
      <c r="H14" s="189">
        <v>11411.999999999998</v>
      </c>
      <c r="I14" s="189">
        <v>221</v>
      </c>
      <c r="J14" s="189">
        <v>280</v>
      </c>
      <c r="K14" s="216">
        <v>1299.0000000000002</v>
      </c>
    </row>
    <row r="15" spans="1:11">
      <c r="A15" s="116"/>
      <c r="B15" s="111" t="s">
        <v>68</v>
      </c>
      <c r="C15" s="165"/>
      <c r="D15" s="189">
        <v>12811</v>
      </c>
      <c r="E15" s="189">
        <v>7370</v>
      </c>
      <c r="F15" s="189">
        <v>627</v>
      </c>
      <c r="G15" s="189">
        <v>23186</v>
      </c>
      <c r="H15" s="189">
        <v>4518</v>
      </c>
      <c r="I15" s="189">
        <v>422</v>
      </c>
      <c r="J15" s="189">
        <v>1208</v>
      </c>
      <c r="K15" s="216">
        <v>3104</v>
      </c>
    </row>
    <row r="16" spans="1:11">
      <c r="A16" s="116"/>
      <c r="B16" s="155" t="s">
        <v>69</v>
      </c>
      <c r="C16" s="183"/>
      <c r="D16" s="189">
        <v>16906</v>
      </c>
      <c r="E16" s="189">
        <v>3119</v>
      </c>
      <c r="F16" s="189">
        <v>1886</v>
      </c>
      <c r="G16" s="189">
        <v>31919</v>
      </c>
      <c r="H16" s="189">
        <v>3144</v>
      </c>
      <c r="I16" s="189">
        <v>2872</v>
      </c>
      <c r="J16" s="189">
        <v>154</v>
      </c>
      <c r="K16" s="216">
        <v>1882.0000000000002</v>
      </c>
    </row>
    <row r="17" spans="1:11">
      <c r="A17" s="116"/>
      <c r="B17" s="155" t="s">
        <v>70</v>
      </c>
      <c r="C17" s="183"/>
      <c r="D17" s="189">
        <v>23497</v>
      </c>
      <c r="E17" s="189">
        <v>2405.0000000000005</v>
      </c>
      <c r="F17" s="189">
        <v>753</v>
      </c>
      <c r="G17" s="189">
        <v>26004</v>
      </c>
      <c r="H17" s="189">
        <v>7227</v>
      </c>
      <c r="I17" s="189">
        <v>573</v>
      </c>
      <c r="J17" s="189">
        <v>162</v>
      </c>
      <c r="K17" s="216">
        <v>576.00000000000011</v>
      </c>
    </row>
    <row r="18" spans="1:11">
      <c r="A18" s="116"/>
      <c r="B18" s="155" t="s">
        <v>71</v>
      </c>
      <c r="C18" s="183"/>
      <c r="D18" s="189">
        <v>8499</v>
      </c>
      <c r="E18" s="189">
        <v>3377</v>
      </c>
      <c r="F18" s="189">
        <v>720.00000000000011</v>
      </c>
      <c r="G18" s="189">
        <v>27843</v>
      </c>
      <c r="H18" s="189">
        <v>7269</v>
      </c>
      <c r="I18" s="189">
        <v>785</v>
      </c>
      <c r="J18" s="189">
        <v>1648.0000000000002</v>
      </c>
      <c r="K18" s="216">
        <v>181</v>
      </c>
    </row>
    <row r="19" spans="1:11">
      <c r="A19" s="145"/>
      <c r="B19" s="143" t="s">
        <v>72</v>
      </c>
      <c r="C19" s="592"/>
      <c r="D19" s="594">
        <v>9599</v>
      </c>
      <c r="E19" s="596">
        <v>4525</v>
      </c>
      <c r="F19" s="594">
        <v>1634.0000000000002</v>
      </c>
      <c r="G19" s="596">
        <v>38013.000000000007</v>
      </c>
      <c r="H19" s="596">
        <v>3216</v>
      </c>
      <c r="I19" s="595">
        <v>368</v>
      </c>
      <c r="J19" s="578">
        <v>805</v>
      </c>
      <c r="K19" s="579">
        <v>1500</v>
      </c>
    </row>
    <row r="20" spans="1:11">
      <c r="A20" s="672">
        <v>2023</v>
      </c>
      <c r="B20" s="107" t="s">
        <v>61</v>
      </c>
      <c r="C20" s="164"/>
      <c r="D20" s="189">
        <v>7952.9999999999991</v>
      </c>
      <c r="E20" s="189">
        <v>4745</v>
      </c>
      <c r="F20" s="189">
        <v>188</v>
      </c>
      <c r="G20" s="189">
        <v>32511.000000000004</v>
      </c>
      <c r="H20" s="189">
        <v>5643.9999999999991</v>
      </c>
      <c r="I20" s="189">
        <v>354</v>
      </c>
      <c r="J20" s="189">
        <v>239</v>
      </c>
      <c r="K20" s="216">
        <v>206</v>
      </c>
    </row>
    <row r="21" spans="1:11">
      <c r="A21" s="116"/>
      <c r="B21" s="111" t="s">
        <v>62</v>
      </c>
      <c r="C21" s="165"/>
      <c r="D21" s="189">
        <v>11207</v>
      </c>
      <c r="E21" s="189">
        <v>5710</v>
      </c>
      <c r="F21" s="189">
        <v>1218.9999999999998</v>
      </c>
      <c r="G21" s="189">
        <v>18457</v>
      </c>
      <c r="H21" s="189">
        <v>3628</v>
      </c>
      <c r="I21" s="189">
        <v>197</v>
      </c>
      <c r="J21" s="189">
        <v>65</v>
      </c>
      <c r="K21" s="216">
        <v>1444</v>
      </c>
    </row>
    <row r="22" spans="1:11">
      <c r="A22" s="154"/>
      <c r="B22" s="155" t="s">
        <v>63</v>
      </c>
      <c r="C22" s="183"/>
      <c r="D22" s="189">
        <v>10437</v>
      </c>
      <c r="E22" s="189">
        <v>3383</v>
      </c>
      <c r="F22" s="189">
        <v>419.00000000000006</v>
      </c>
      <c r="G22" s="189">
        <v>36456</v>
      </c>
      <c r="H22" s="189">
        <v>3904</v>
      </c>
      <c r="I22" s="189">
        <v>105</v>
      </c>
      <c r="J22" s="189">
        <v>147</v>
      </c>
      <c r="K22" s="216">
        <v>228.99999999999997</v>
      </c>
    </row>
    <row r="23" spans="1:11">
      <c r="A23" s="156"/>
      <c r="B23" s="111" t="s">
        <v>64</v>
      </c>
      <c r="C23" s="165"/>
      <c r="D23" s="189">
        <v>11806.000000000002</v>
      </c>
      <c r="E23" s="189">
        <v>1273</v>
      </c>
      <c r="F23" s="189">
        <v>396</v>
      </c>
      <c r="G23" s="189">
        <v>49557</v>
      </c>
      <c r="H23" s="189">
        <v>980</v>
      </c>
      <c r="I23" s="189">
        <v>193</v>
      </c>
      <c r="J23" s="189">
        <v>1823</v>
      </c>
      <c r="K23" s="216">
        <v>571</v>
      </c>
    </row>
    <row r="24" spans="1:11">
      <c r="A24" s="116"/>
      <c r="B24" s="111" t="s">
        <v>65</v>
      </c>
      <c r="C24" s="165"/>
      <c r="D24" s="189">
        <v>10040</v>
      </c>
      <c r="E24" s="189">
        <v>1835.0000000000002</v>
      </c>
      <c r="F24" s="189">
        <v>2160</v>
      </c>
      <c r="G24" s="189">
        <v>27066.000000000004</v>
      </c>
      <c r="H24" s="189">
        <v>1653</v>
      </c>
      <c r="I24" s="189">
        <v>934</v>
      </c>
      <c r="J24" s="189">
        <v>94.999999999999986</v>
      </c>
      <c r="K24" s="216">
        <v>744</v>
      </c>
    </row>
    <row r="25" spans="1:11">
      <c r="A25" s="154"/>
      <c r="B25" s="155" t="s">
        <v>66</v>
      </c>
      <c r="C25" s="183"/>
      <c r="D25" s="189">
        <v>10041</v>
      </c>
      <c r="E25" s="189">
        <v>4399</v>
      </c>
      <c r="F25" s="189">
        <v>852</v>
      </c>
      <c r="G25" s="189">
        <v>46131</v>
      </c>
      <c r="H25" s="189">
        <v>6016</v>
      </c>
      <c r="I25" s="189">
        <v>457.99999999999994</v>
      </c>
      <c r="J25" s="189">
        <v>70</v>
      </c>
      <c r="K25" s="216">
        <v>203</v>
      </c>
    </row>
    <row r="26" spans="1:11">
      <c r="A26" s="154"/>
      <c r="B26" s="111" t="s">
        <v>67</v>
      </c>
      <c r="C26" s="165"/>
      <c r="D26" s="189">
        <v>16953</v>
      </c>
      <c r="E26" s="189">
        <v>1058</v>
      </c>
      <c r="F26" s="189">
        <v>409</v>
      </c>
      <c r="G26" s="189">
        <v>35396</v>
      </c>
      <c r="H26" s="189">
        <v>5462</v>
      </c>
      <c r="I26" s="189">
        <v>225</v>
      </c>
      <c r="J26" s="189">
        <v>0</v>
      </c>
      <c r="K26" s="216">
        <v>200</v>
      </c>
    </row>
    <row r="27" spans="1:11">
      <c r="A27" s="116"/>
      <c r="B27" s="111" t="s">
        <v>68</v>
      </c>
      <c r="C27" s="165"/>
      <c r="D27" s="189">
        <v>17039</v>
      </c>
      <c r="E27" s="189">
        <v>1234.9999999999998</v>
      </c>
      <c r="F27" s="189">
        <v>387</v>
      </c>
      <c r="G27" s="189">
        <v>31088</v>
      </c>
      <c r="H27" s="189">
        <v>8009</v>
      </c>
      <c r="I27" s="189">
        <v>998</v>
      </c>
      <c r="J27" s="189">
        <v>300</v>
      </c>
      <c r="K27" s="216">
        <v>295</v>
      </c>
    </row>
    <row r="28" spans="1:11">
      <c r="A28" s="116"/>
      <c r="B28" s="155" t="s">
        <v>69</v>
      </c>
      <c r="C28" s="183"/>
      <c r="D28" s="189">
        <v>12802</v>
      </c>
      <c r="E28" s="189">
        <v>2058</v>
      </c>
      <c r="F28" s="189">
        <v>353</v>
      </c>
      <c r="G28" s="189">
        <v>25682.000000000004</v>
      </c>
      <c r="H28" s="189">
        <v>2545</v>
      </c>
      <c r="I28" s="189">
        <v>374</v>
      </c>
      <c r="J28" s="189">
        <v>1390.0000000000002</v>
      </c>
      <c r="K28" s="216">
        <v>228.99999999999997</v>
      </c>
    </row>
    <row r="29" spans="1:11">
      <c r="A29" s="116"/>
      <c r="B29" s="155" t="s">
        <v>70</v>
      </c>
      <c r="C29" s="183"/>
      <c r="D29" s="189">
        <v>11556.000000000002</v>
      </c>
      <c r="E29" s="189">
        <v>4961</v>
      </c>
      <c r="F29" s="189">
        <v>2591</v>
      </c>
      <c r="G29" s="189">
        <v>34775.999999999993</v>
      </c>
      <c r="H29" s="189">
        <v>8750</v>
      </c>
      <c r="I29" s="189">
        <v>1360</v>
      </c>
      <c r="J29" s="189">
        <v>145</v>
      </c>
      <c r="K29" s="216">
        <v>1346</v>
      </c>
    </row>
    <row r="30" spans="1:11">
      <c r="A30" s="116"/>
      <c r="B30" s="155" t="s">
        <v>71</v>
      </c>
      <c r="C30" s="183"/>
      <c r="D30" s="189">
        <v>16030.000000000002</v>
      </c>
      <c r="E30" s="189">
        <v>577.00000000000011</v>
      </c>
      <c r="F30" s="189">
        <v>4689.9999999999991</v>
      </c>
      <c r="G30" s="189">
        <v>21073</v>
      </c>
      <c r="H30" s="189">
        <v>5590</v>
      </c>
      <c r="I30" s="189">
        <v>1292</v>
      </c>
      <c r="J30" s="189">
        <v>33</v>
      </c>
      <c r="K30" s="216">
        <v>774.99999999999989</v>
      </c>
    </row>
    <row r="31" spans="1:11">
      <c r="A31" s="145"/>
      <c r="B31" s="143" t="s">
        <v>72</v>
      </c>
      <c r="C31" s="592"/>
      <c r="D31" s="594">
        <v>21810</v>
      </c>
      <c r="E31" s="596">
        <v>4399.9999999999991</v>
      </c>
      <c r="F31" s="594">
        <v>200</v>
      </c>
      <c r="G31" s="594">
        <v>40660</v>
      </c>
      <c r="H31" s="596">
        <v>7702</v>
      </c>
      <c r="I31" s="591">
        <v>971.00000000000011</v>
      </c>
      <c r="J31" s="140">
        <v>1919</v>
      </c>
      <c r="K31" s="579">
        <v>239</v>
      </c>
    </row>
    <row r="32" spans="1:11">
      <c r="A32" s="672">
        <v>2024</v>
      </c>
      <c r="B32" s="107" t="s">
        <v>61</v>
      </c>
      <c r="C32" s="164"/>
      <c r="D32" s="189">
        <v>10130</v>
      </c>
      <c r="E32" s="189">
        <v>1511.0000000000002</v>
      </c>
      <c r="F32" s="189">
        <v>1253</v>
      </c>
      <c r="G32" s="189">
        <v>18382</v>
      </c>
      <c r="H32" s="189">
        <v>2244</v>
      </c>
      <c r="I32" s="189">
        <v>136</v>
      </c>
      <c r="J32" s="189">
        <v>33</v>
      </c>
      <c r="K32" s="216">
        <v>2501</v>
      </c>
    </row>
    <row r="33" spans="1:12">
      <c r="A33" s="116"/>
      <c r="B33" s="111" t="s">
        <v>62</v>
      </c>
      <c r="C33" s="165"/>
      <c r="D33" s="189">
        <v>20369</v>
      </c>
      <c r="E33" s="189">
        <v>4200</v>
      </c>
      <c r="F33" s="189">
        <v>754</v>
      </c>
      <c r="G33" s="189">
        <v>32878</v>
      </c>
      <c r="H33" s="189">
        <v>3294</v>
      </c>
      <c r="I33" s="189">
        <v>303</v>
      </c>
      <c r="J33" s="189">
        <v>358</v>
      </c>
      <c r="K33" s="216">
        <v>199</v>
      </c>
    </row>
    <row r="34" spans="1:12">
      <c r="A34" s="154"/>
      <c r="B34" s="155" t="s">
        <v>63</v>
      </c>
      <c r="C34" s="183"/>
      <c r="D34" s="189">
        <v>14937</v>
      </c>
      <c r="E34" s="189">
        <v>4787</v>
      </c>
      <c r="F34" s="189">
        <v>1833</v>
      </c>
      <c r="G34" s="189">
        <v>41641</v>
      </c>
      <c r="H34" s="189">
        <v>5470</v>
      </c>
      <c r="I34" s="189">
        <v>1585</v>
      </c>
      <c r="J34" s="189">
        <v>229.99999999999997</v>
      </c>
      <c r="K34" s="216">
        <v>30</v>
      </c>
    </row>
    <row r="35" spans="1:12">
      <c r="A35" s="156"/>
      <c r="B35" s="111" t="s">
        <v>64</v>
      </c>
      <c r="C35" s="165"/>
      <c r="D35" s="189">
        <v>19344</v>
      </c>
      <c r="E35" s="189">
        <v>2347</v>
      </c>
      <c r="F35" s="189">
        <v>695</v>
      </c>
      <c r="G35" s="189">
        <v>34657</v>
      </c>
      <c r="H35" s="189">
        <v>6054</v>
      </c>
      <c r="I35" s="189">
        <v>234</v>
      </c>
      <c r="J35" s="189">
        <v>139</v>
      </c>
      <c r="K35" s="216">
        <v>4595</v>
      </c>
    </row>
    <row r="36" spans="1:12">
      <c r="A36" s="116"/>
      <c r="B36" s="111" t="s">
        <v>65</v>
      </c>
      <c r="C36" s="165"/>
      <c r="D36" s="189">
        <v>21278</v>
      </c>
      <c r="E36" s="189">
        <v>12637</v>
      </c>
      <c r="F36" s="189">
        <v>1660</v>
      </c>
      <c r="G36" s="189">
        <v>23544</v>
      </c>
      <c r="H36" s="189">
        <v>1796</v>
      </c>
      <c r="I36" s="189">
        <v>316</v>
      </c>
      <c r="J36" s="189">
        <v>1248</v>
      </c>
      <c r="K36" s="216">
        <v>290</v>
      </c>
    </row>
    <row r="37" spans="1:12">
      <c r="A37" s="617"/>
      <c r="B37" s="155" t="s">
        <v>66</v>
      </c>
      <c r="C37" s="183"/>
      <c r="D37" s="189">
        <v>15834.999999999998</v>
      </c>
      <c r="E37" s="189">
        <v>7193</v>
      </c>
      <c r="F37" s="189">
        <v>496</v>
      </c>
      <c r="G37" s="189">
        <v>20576</v>
      </c>
      <c r="H37" s="189">
        <v>4032</v>
      </c>
      <c r="I37" s="189">
        <v>1405</v>
      </c>
      <c r="J37" s="189">
        <v>141</v>
      </c>
      <c r="K37" s="216">
        <v>923</v>
      </c>
    </row>
    <row r="38" spans="1:12">
      <c r="A38" s="617"/>
      <c r="B38" s="111" t="s">
        <v>67</v>
      </c>
      <c r="C38" s="165"/>
      <c r="D38" s="189">
        <v>18415</v>
      </c>
      <c r="E38" s="189">
        <v>5114</v>
      </c>
      <c r="F38" s="189">
        <v>653.99999999999989</v>
      </c>
      <c r="G38" s="189">
        <v>30084</v>
      </c>
      <c r="H38" s="189">
        <v>4228</v>
      </c>
      <c r="I38" s="189">
        <v>322</v>
      </c>
      <c r="J38" s="189">
        <v>281</v>
      </c>
      <c r="K38" s="216">
        <v>609</v>
      </c>
    </row>
    <row r="39" spans="1:12">
      <c r="A39" s="617"/>
      <c r="B39" s="111" t="s">
        <v>68</v>
      </c>
      <c r="C39" s="165"/>
      <c r="D39" s="189">
        <v>21151</v>
      </c>
      <c r="E39" s="189">
        <v>688</v>
      </c>
      <c r="F39" s="189">
        <v>290</v>
      </c>
      <c r="G39" s="189">
        <v>20453</v>
      </c>
      <c r="H39" s="189">
        <v>5385</v>
      </c>
      <c r="I39" s="189">
        <v>246</v>
      </c>
      <c r="J39" s="189">
        <v>50</v>
      </c>
      <c r="K39" s="216">
        <v>157</v>
      </c>
    </row>
    <row r="40" spans="1:12">
      <c r="A40" s="617"/>
      <c r="B40" s="155" t="s">
        <v>69</v>
      </c>
      <c r="C40" s="183"/>
      <c r="D40" s="189">
        <v>17005.000000000004</v>
      </c>
      <c r="E40" s="189">
        <v>5602</v>
      </c>
      <c r="F40" s="189">
        <v>3187.0000000000005</v>
      </c>
      <c r="G40" s="189">
        <v>23458</v>
      </c>
      <c r="H40" s="189">
        <v>4268</v>
      </c>
      <c r="I40" s="189">
        <v>205.00000000000003</v>
      </c>
      <c r="J40" s="189">
        <v>778</v>
      </c>
      <c r="K40" s="216">
        <v>164</v>
      </c>
    </row>
    <row r="41" spans="1:12">
      <c r="A41" s="617"/>
      <c r="B41" s="155" t="s">
        <v>70</v>
      </c>
      <c r="C41" s="183"/>
      <c r="D41" s="189">
        <v>17177</v>
      </c>
      <c r="E41" s="189">
        <v>665</v>
      </c>
      <c r="F41" s="189">
        <v>773.00000000000011</v>
      </c>
      <c r="G41" s="189">
        <v>30438</v>
      </c>
      <c r="H41" s="189">
        <v>3485.0000000000005</v>
      </c>
      <c r="I41" s="189">
        <v>135</v>
      </c>
      <c r="J41" s="189">
        <v>829</v>
      </c>
      <c r="K41" s="216">
        <v>323</v>
      </c>
    </row>
    <row r="42" spans="1:12">
      <c r="A42" s="617"/>
      <c r="B42" s="155" t="s">
        <v>71</v>
      </c>
      <c r="C42" s="183"/>
      <c r="D42" s="189">
        <v>25195</v>
      </c>
      <c r="E42" s="189">
        <v>622</v>
      </c>
      <c r="F42" s="189">
        <v>1036</v>
      </c>
      <c r="G42" s="189">
        <v>32054.000000000004</v>
      </c>
      <c r="H42" s="189">
        <v>3729</v>
      </c>
      <c r="I42" s="393">
        <v>1729</v>
      </c>
      <c r="J42" s="393">
        <v>3484</v>
      </c>
      <c r="K42" s="394">
        <v>1839.9999999999998</v>
      </c>
    </row>
    <row r="43" spans="1:12" ht="13.5" customHeight="1" thickBot="1">
      <c r="A43" s="633"/>
      <c r="B43" s="157" t="s">
        <v>72</v>
      </c>
      <c r="C43" s="185"/>
      <c r="D43" s="214">
        <v>18278</v>
      </c>
      <c r="E43" s="214">
        <v>174.00000000000003</v>
      </c>
      <c r="F43" s="214">
        <v>1587</v>
      </c>
      <c r="G43" s="214">
        <v>29009.999999999996</v>
      </c>
      <c r="H43" s="214">
        <v>6173</v>
      </c>
      <c r="I43" s="312">
        <v>1176</v>
      </c>
      <c r="J43" s="312">
        <v>87</v>
      </c>
      <c r="K43" s="313">
        <v>752.99999999999989</v>
      </c>
    </row>
    <row r="44" spans="1:12" s="188" customFormat="1" ht="12" customHeight="1">
      <c r="A44" s="640" t="str">
        <f>Titles!$A$12</f>
        <v>1 Data for 2021 and 2022 based on 2016 Census Definitions and data for 2023 and 2024 based on 2021 Census Definitions.</v>
      </c>
      <c r="B44" s="383"/>
      <c r="C44" s="383"/>
      <c r="D44" s="383"/>
      <c r="E44" s="366"/>
      <c r="G44" s="383"/>
      <c r="H44" s="384"/>
      <c r="I44" s="383"/>
      <c r="J44" s="383"/>
      <c r="K44" s="297"/>
      <c r="L44" s="385"/>
    </row>
    <row r="45" spans="1:12" s="188" customFormat="1" ht="15" customHeight="1">
      <c r="A45" s="634" t="s">
        <v>117</v>
      </c>
      <c r="B45" s="386"/>
      <c r="C45" s="387"/>
      <c r="D45" s="388"/>
      <c r="E45" s="54"/>
      <c r="F45" s="388"/>
      <c r="G45" s="388"/>
      <c r="H45" s="389"/>
      <c r="I45" s="385"/>
    </row>
    <row r="46" spans="1:12" s="391" customFormat="1" ht="13.5" customHeight="1">
      <c r="A46" s="635" t="str">
        <f>Titles!$A$10</f>
        <v>Source: CMHC Starts and Completion Survey, Market Absorption Survey</v>
      </c>
      <c r="B46" s="308"/>
      <c r="C46" s="308"/>
      <c r="D46" s="308"/>
      <c r="E46" s="320"/>
      <c r="F46" s="390"/>
      <c r="G46" s="390"/>
      <c r="H46" s="390"/>
    </row>
    <row r="47" spans="1:12" s="306" customFormat="1" ht="10.9" customHeight="1">
      <c r="A47" s="635"/>
      <c r="B47" s="307"/>
      <c r="C47" s="307"/>
      <c r="D47" s="307"/>
      <c r="E47" s="320"/>
      <c r="F47" s="307"/>
      <c r="G47" s="307"/>
      <c r="H47" s="307"/>
    </row>
    <row r="48" spans="1:12" ht="12" customHeight="1">
      <c r="A48" s="637"/>
      <c r="B48" s="90"/>
      <c r="C48" s="90"/>
      <c r="D48" s="90"/>
      <c r="E48" s="168"/>
      <c r="G48" s="168"/>
      <c r="H48" s="90"/>
      <c r="I48" s="13"/>
    </row>
    <row r="49" spans="1:9" ht="9.75" customHeight="1">
      <c r="I49" s="13"/>
    </row>
    <row r="61" spans="1:9">
      <c r="A61" s="634"/>
      <c r="B61" s="82"/>
      <c r="C61" s="358"/>
      <c r="D61" s="358"/>
      <c r="E61" s="359"/>
      <c r="F61" s="359"/>
      <c r="G61" s="54"/>
    </row>
    <row r="62" spans="1:9" ht="15.5">
      <c r="A62" s="634"/>
      <c r="B62" s="169"/>
      <c r="C62" s="169"/>
      <c r="D62" s="169"/>
      <c r="E62" s="169"/>
      <c r="F62" s="169"/>
      <c r="G62" s="54"/>
    </row>
  </sheetData>
  <pageMargins left="0.7" right="0.7" top="0.75" bottom="0.75" header="0.3" footer="0.3"/>
  <pageSetup scale="95"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14.765625" style="12" customWidth="1"/>
    <col min="2" max="3" width="10.765625" style="12" customWidth="1"/>
    <col min="4" max="6" width="12.765625" style="12" customWidth="1"/>
    <col min="7" max="16384" width="11.53515625" style="12"/>
  </cols>
  <sheetData>
    <row r="1" spans="1:7" s="10" customFormat="1" ht="16" customHeight="1">
      <c r="A1" s="435" t="s">
        <v>133</v>
      </c>
      <c r="B1" s="436"/>
      <c r="C1" s="436"/>
      <c r="D1" s="436"/>
      <c r="E1" s="436"/>
      <c r="F1" s="437"/>
      <c r="G1" s="11"/>
    </row>
    <row r="2" spans="1:7" s="10" customFormat="1" ht="16" customHeight="1">
      <c r="A2" s="438" t="s">
        <v>143</v>
      </c>
      <c r="B2" s="439"/>
      <c r="C2" s="439"/>
      <c r="D2" s="439"/>
      <c r="E2" s="439"/>
      <c r="F2" s="440"/>
      <c r="G2" s="11"/>
    </row>
    <row r="3" spans="1:7" s="10" customFormat="1" ht="16" customHeight="1" thickBot="1">
      <c r="A3" s="444"/>
      <c r="B3" s="476"/>
      <c r="C3" s="476"/>
      <c r="D3" s="476"/>
      <c r="E3" s="476"/>
      <c r="F3" s="477"/>
      <c r="G3" s="11"/>
    </row>
    <row r="4" spans="1:7">
      <c r="A4" s="117"/>
      <c r="B4" s="92"/>
      <c r="C4" s="118"/>
      <c r="D4" s="120"/>
      <c r="E4" s="120"/>
      <c r="F4" s="121"/>
      <c r="G4" s="77"/>
    </row>
    <row r="5" spans="1:7">
      <c r="A5" s="145" t="s">
        <v>93</v>
      </c>
      <c r="B5" s="140"/>
      <c r="C5" s="146"/>
      <c r="D5" s="147" t="s">
        <v>25</v>
      </c>
      <c r="E5" s="147" t="s">
        <v>38</v>
      </c>
      <c r="F5" s="148" t="s">
        <v>40</v>
      </c>
      <c r="G5" s="77"/>
    </row>
    <row r="6" spans="1:7">
      <c r="A6" s="652">
        <f>Titles!A23</f>
        <v>2024</v>
      </c>
      <c r="B6" s="89"/>
      <c r="C6" s="100"/>
      <c r="D6" s="310"/>
      <c r="E6" s="310"/>
      <c r="F6" s="314"/>
      <c r="G6" s="77"/>
    </row>
    <row r="7" spans="1:7">
      <c r="A7" s="129" t="s">
        <v>75</v>
      </c>
      <c r="B7" s="133" t="s">
        <v>61</v>
      </c>
      <c r="C7" s="166"/>
      <c r="D7" s="189">
        <v>1517</v>
      </c>
      <c r="E7" s="189">
        <v>4184</v>
      </c>
      <c r="F7" s="216">
        <v>2278</v>
      </c>
      <c r="G7" s="77"/>
    </row>
    <row r="8" spans="1:7">
      <c r="A8" s="190"/>
      <c r="B8" s="111" t="s">
        <v>62</v>
      </c>
      <c r="C8" s="165"/>
      <c r="D8" s="189">
        <v>1020</v>
      </c>
      <c r="E8" s="189">
        <v>3675</v>
      </c>
      <c r="F8" s="216">
        <v>2086</v>
      </c>
      <c r="G8" s="77"/>
    </row>
    <row r="9" spans="1:7">
      <c r="A9" s="191"/>
      <c r="B9" s="155" t="s">
        <v>63</v>
      </c>
      <c r="C9" s="183"/>
      <c r="D9" s="189">
        <v>1078</v>
      </c>
      <c r="E9" s="189">
        <v>4330</v>
      </c>
      <c r="F9" s="216">
        <v>1573</v>
      </c>
      <c r="G9" s="77"/>
    </row>
    <row r="10" spans="1:7">
      <c r="A10" s="192"/>
      <c r="B10" s="111" t="s">
        <v>64</v>
      </c>
      <c r="C10" s="165"/>
      <c r="D10" s="189">
        <v>758</v>
      </c>
      <c r="E10" s="189">
        <v>4062.0000000000005</v>
      </c>
      <c r="F10" s="216">
        <v>2041</v>
      </c>
      <c r="G10" s="77"/>
    </row>
    <row r="11" spans="1:7">
      <c r="A11" s="110"/>
      <c r="B11" s="111" t="s">
        <v>65</v>
      </c>
      <c r="C11" s="165"/>
      <c r="D11" s="189">
        <v>1283</v>
      </c>
      <c r="E11" s="189">
        <v>4114</v>
      </c>
      <c r="F11" s="216">
        <v>2076</v>
      </c>
      <c r="G11" s="77"/>
    </row>
    <row r="12" spans="1:7">
      <c r="A12" s="191"/>
      <c r="B12" s="155" t="s">
        <v>66</v>
      </c>
      <c r="C12" s="183"/>
      <c r="D12" s="189">
        <v>937</v>
      </c>
      <c r="E12" s="189">
        <v>4241</v>
      </c>
      <c r="F12" s="216">
        <v>2972</v>
      </c>
      <c r="G12" s="77"/>
    </row>
    <row r="13" spans="1:7">
      <c r="A13" s="154"/>
      <c r="B13" s="111" t="s">
        <v>67</v>
      </c>
      <c r="C13" s="165"/>
      <c r="D13" s="189">
        <v>1118</v>
      </c>
      <c r="E13" s="189">
        <v>4972</v>
      </c>
      <c r="F13" s="216">
        <v>2136</v>
      </c>
      <c r="G13" s="77"/>
    </row>
    <row r="14" spans="1:7">
      <c r="A14" s="110"/>
      <c r="B14" s="111" t="s">
        <v>68</v>
      </c>
      <c r="C14" s="165"/>
      <c r="D14" s="189">
        <v>1249</v>
      </c>
      <c r="E14" s="189">
        <v>5280</v>
      </c>
      <c r="F14" s="216">
        <v>2045</v>
      </c>
      <c r="G14" s="77"/>
    </row>
    <row r="15" spans="1:7">
      <c r="A15" s="110"/>
      <c r="B15" s="155" t="s">
        <v>69</v>
      </c>
      <c r="C15" s="183"/>
      <c r="D15" s="189">
        <v>1153</v>
      </c>
      <c r="E15" s="189">
        <v>6206</v>
      </c>
      <c r="F15" s="216">
        <v>2170</v>
      </c>
      <c r="G15" s="77"/>
    </row>
    <row r="16" spans="1:7">
      <c r="A16" s="110"/>
      <c r="B16" s="155" t="s">
        <v>70</v>
      </c>
      <c r="C16" s="183"/>
      <c r="D16" s="189">
        <v>1137</v>
      </c>
      <c r="E16" s="189">
        <v>5791</v>
      </c>
      <c r="F16" s="216">
        <v>2045.9999999999998</v>
      </c>
      <c r="G16" s="77"/>
    </row>
    <row r="17" spans="1:7">
      <c r="A17" s="110"/>
      <c r="B17" s="155" t="s">
        <v>71</v>
      </c>
      <c r="C17" s="183"/>
      <c r="D17" s="189">
        <v>1154</v>
      </c>
      <c r="E17" s="189">
        <v>4643</v>
      </c>
      <c r="F17" s="216">
        <v>2318</v>
      </c>
      <c r="G17" s="77"/>
    </row>
    <row r="18" spans="1:7">
      <c r="A18" s="187"/>
      <c r="B18" s="143" t="s">
        <v>72</v>
      </c>
      <c r="C18" s="184"/>
      <c r="D18" s="278">
        <v>1154</v>
      </c>
      <c r="E18" s="278">
        <v>4144</v>
      </c>
      <c r="F18" s="216">
        <v>2202</v>
      </c>
      <c r="G18" s="77"/>
    </row>
    <row r="19" spans="1:7">
      <c r="A19" s="129" t="s">
        <v>47</v>
      </c>
      <c r="B19" s="133" t="s">
        <v>61</v>
      </c>
      <c r="C19" s="166"/>
      <c r="D19" s="277">
        <v>13770</v>
      </c>
      <c r="E19" s="277">
        <v>44688</v>
      </c>
      <c r="F19" s="215">
        <v>16104</v>
      </c>
      <c r="G19" s="77"/>
    </row>
    <row r="20" spans="1:7">
      <c r="A20" s="190"/>
      <c r="B20" s="111" t="s">
        <v>62</v>
      </c>
      <c r="C20" s="165"/>
      <c r="D20" s="189">
        <v>9321</v>
      </c>
      <c r="E20" s="189">
        <v>52943.999999999993</v>
      </c>
      <c r="F20" s="216">
        <v>30792</v>
      </c>
      <c r="G20" s="77"/>
    </row>
    <row r="21" spans="1:7">
      <c r="A21" s="191"/>
      <c r="B21" s="155" t="s">
        <v>63</v>
      </c>
      <c r="C21" s="183"/>
      <c r="D21" s="189">
        <v>8768</v>
      </c>
      <c r="E21" s="189">
        <v>37704</v>
      </c>
      <c r="F21" s="216">
        <v>40068</v>
      </c>
      <c r="G21" s="77"/>
    </row>
    <row r="22" spans="1:7">
      <c r="A22" s="192"/>
      <c r="B22" s="111" t="s">
        <v>64</v>
      </c>
      <c r="C22" s="165"/>
      <c r="D22" s="189">
        <v>13126.999999999998</v>
      </c>
      <c r="E22" s="189">
        <v>32988</v>
      </c>
      <c r="F22" s="216">
        <v>32616</v>
      </c>
      <c r="G22" s="77"/>
    </row>
    <row r="23" spans="1:7">
      <c r="A23" s="110"/>
      <c r="B23" s="111" t="s">
        <v>65</v>
      </c>
      <c r="C23" s="165"/>
      <c r="D23" s="189">
        <v>27100</v>
      </c>
      <c r="E23" s="189">
        <v>50280</v>
      </c>
      <c r="F23" s="216">
        <v>21468</v>
      </c>
      <c r="G23" s="77"/>
    </row>
    <row r="24" spans="1:7">
      <c r="A24" s="191"/>
      <c r="B24" s="155" t="s">
        <v>66</v>
      </c>
      <c r="C24" s="183"/>
      <c r="D24" s="189">
        <v>33988</v>
      </c>
      <c r="E24" s="189">
        <v>30276</v>
      </c>
      <c r="F24" s="216">
        <v>17604</v>
      </c>
      <c r="G24" s="77"/>
    </row>
    <row r="25" spans="1:7">
      <c r="A25" s="154"/>
      <c r="B25" s="111" t="s">
        <v>67</v>
      </c>
      <c r="C25" s="165"/>
      <c r="D25" s="189">
        <v>8000</v>
      </c>
      <c r="E25" s="189">
        <v>60251.999999999993</v>
      </c>
      <c r="F25" s="216">
        <v>27948</v>
      </c>
      <c r="G25" s="77"/>
    </row>
    <row r="26" spans="1:7">
      <c r="A26" s="110"/>
      <c r="B26" s="111" t="s">
        <v>68</v>
      </c>
      <c r="C26" s="165"/>
      <c r="D26" s="189">
        <v>13906</v>
      </c>
      <c r="E26" s="189">
        <v>19428</v>
      </c>
      <c r="F26" s="216">
        <v>18408</v>
      </c>
      <c r="G26" s="77"/>
    </row>
    <row r="27" spans="1:7">
      <c r="A27" s="110"/>
      <c r="B27" s="155" t="s">
        <v>69</v>
      </c>
      <c r="C27" s="183"/>
      <c r="D27" s="189">
        <v>11910</v>
      </c>
      <c r="E27" s="189">
        <v>14148</v>
      </c>
      <c r="F27" s="216">
        <v>21288</v>
      </c>
      <c r="G27" s="77"/>
    </row>
    <row r="28" spans="1:7">
      <c r="A28" s="110"/>
      <c r="B28" s="155" t="s">
        <v>70</v>
      </c>
      <c r="C28" s="183"/>
      <c r="D28" s="189">
        <v>15245</v>
      </c>
      <c r="E28" s="189">
        <v>23472</v>
      </c>
      <c r="F28" s="216">
        <v>28392</v>
      </c>
      <c r="G28" s="77"/>
    </row>
    <row r="29" spans="1:7">
      <c r="A29" s="110"/>
      <c r="B29" s="155" t="s">
        <v>71</v>
      </c>
      <c r="C29" s="183"/>
      <c r="D29" s="189">
        <v>30068</v>
      </c>
      <c r="E29" s="189">
        <v>21936</v>
      </c>
      <c r="F29" s="216">
        <v>29736</v>
      </c>
      <c r="G29" s="77"/>
    </row>
    <row r="30" spans="1:7">
      <c r="A30" s="187"/>
      <c r="B30" s="143" t="s">
        <v>72</v>
      </c>
      <c r="C30" s="184"/>
      <c r="D30" s="278">
        <v>12220</v>
      </c>
      <c r="E30" s="278">
        <v>7824</v>
      </c>
      <c r="F30" s="311">
        <v>26808</v>
      </c>
      <c r="G30" s="77"/>
    </row>
    <row r="31" spans="1:7">
      <c r="A31" s="129" t="s">
        <v>44</v>
      </c>
      <c r="B31" s="133" t="s">
        <v>61</v>
      </c>
      <c r="C31" s="166"/>
      <c r="D31" s="277">
        <v>15286.999999999998</v>
      </c>
      <c r="E31" s="277">
        <v>48872</v>
      </c>
      <c r="F31" s="215">
        <v>18382</v>
      </c>
      <c r="G31" s="77"/>
    </row>
    <row r="32" spans="1:7">
      <c r="A32" s="190"/>
      <c r="B32" s="111" t="s">
        <v>62</v>
      </c>
      <c r="C32" s="165"/>
      <c r="D32" s="189">
        <v>10341</v>
      </c>
      <c r="E32" s="189">
        <v>56619</v>
      </c>
      <c r="F32" s="216">
        <v>32878</v>
      </c>
      <c r="G32" s="77"/>
    </row>
    <row r="33" spans="1:8">
      <c r="A33" s="191"/>
      <c r="B33" s="155" t="s">
        <v>63</v>
      </c>
      <c r="C33" s="183"/>
      <c r="D33" s="189">
        <v>9846</v>
      </c>
      <c r="E33" s="189">
        <v>42034</v>
      </c>
      <c r="F33" s="216">
        <v>41641</v>
      </c>
      <c r="G33" s="77"/>
    </row>
    <row r="34" spans="1:8">
      <c r="A34" s="192"/>
      <c r="B34" s="111" t="s">
        <v>64</v>
      </c>
      <c r="C34" s="165"/>
      <c r="D34" s="189">
        <v>13885</v>
      </c>
      <c r="E34" s="189">
        <v>37050</v>
      </c>
      <c r="F34" s="216">
        <v>34657</v>
      </c>
      <c r="G34" s="77"/>
    </row>
    <row r="35" spans="1:8">
      <c r="A35" s="110"/>
      <c r="B35" s="111" t="s">
        <v>65</v>
      </c>
      <c r="C35" s="165"/>
      <c r="D35" s="189">
        <v>28383</v>
      </c>
      <c r="E35" s="189">
        <v>54394</v>
      </c>
      <c r="F35" s="216">
        <v>23544</v>
      </c>
      <c r="G35" s="77"/>
    </row>
    <row r="36" spans="1:8">
      <c r="A36" s="191"/>
      <c r="B36" s="155" t="s">
        <v>66</v>
      </c>
      <c r="C36" s="183"/>
      <c r="D36" s="189">
        <v>34925.000000000007</v>
      </c>
      <c r="E36" s="189">
        <v>34516.999999999993</v>
      </c>
      <c r="F36" s="216">
        <v>20576</v>
      </c>
      <c r="G36" s="77"/>
    </row>
    <row r="37" spans="1:8">
      <c r="A37" s="154"/>
      <c r="B37" s="111" t="s">
        <v>67</v>
      </c>
      <c r="C37" s="165"/>
      <c r="D37" s="189">
        <v>9118</v>
      </c>
      <c r="E37" s="189">
        <v>65224.000000000007</v>
      </c>
      <c r="F37" s="216">
        <v>30084</v>
      </c>
      <c r="G37" s="77"/>
    </row>
    <row r="38" spans="1:8">
      <c r="A38" s="110"/>
      <c r="B38" s="111" t="s">
        <v>68</v>
      </c>
      <c r="C38" s="165"/>
      <c r="D38" s="189">
        <v>15155.000000000002</v>
      </c>
      <c r="E38" s="189">
        <v>24708</v>
      </c>
      <c r="F38" s="216">
        <v>20453</v>
      </c>
      <c r="G38" s="77"/>
    </row>
    <row r="39" spans="1:8">
      <c r="A39" s="110"/>
      <c r="B39" s="155" t="s">
        <v>69</v>
      </c>
      <c r="C39" s="183"/>
      <c r="D39" s="189">
        <v>13062.999999999998</v>
      </c>
      <c r="E39" s="189">
        <v>20354</v>
      </c>
      <c r="F39" s="216">
        <v>23458</v>
      </c>
      <c r="G39" s="77"/>
    </row>
    <row r="40" spans="1:8">
      <c r="A40" s="110"/>
      <c r="B40" s="155" t="s">
        <v>70</v>
      </c>
      <c r="C40" s="183"/>
      <c r="D40" s="189">
        <v>16381.999999999998</v>
      </c>
      <c r="E40" s="189">
        <v>29262.999999999996</v>
      </c>
      <c r="F40" s="216">
        <v>30438</v>
      </c>
      <c r="G40" s="77"/>
    </row>
    <row r="41" spans="1:8">
      <c r="A41" s="110"/>
      <c r="B41" s="155" t="s">
        <v>71</v>
      </c>
      <c r="C41" s="183"/>
      <c r="D41" s="189">
        <v>31222</v>
      </c>
      <c r="E41" s="189">
        <v>26579</v>
      </c>
      <c r="F41" s="216">
        <v>32054.000000000004</v>
      </c>
      <c r="G41" s="77"/>
    </row>
    <row r="42" spans="1:8" ht="12" thickBot="1">
      <c r="A42" s="186"/>
      <c r="B42" s="157" t="s">
        <v>72</v>
      </c>
      <c r="C42" s="185"/>
      <c r="D42" s="312">
        <v>13374</v>
      </c>
      <c r="E42" s="312">
        <v>11968</v>
      </c>
      <c r="F42" s="313">
        <v>29009.999999999996</v>
      </c>
      <c r="G42" s="77"/>
    </row>
    <row r="43" spans="1:8" ht="12" customHeight="1">
      <c r="A43" s="53" t="str">
        <f>Titles!$A$14</f>
        <v>1 2023 and 2024 data based on 2021 Census Definitions.</v>
      </c>
      <c r="B43" s="89"/>
      <c r="C43" s="89"/>
      <c r="D43" s="54"/>
      <c r="F43" s="299"/>
      <c r="G43" s="194"/>
      <c r="H43" s="89"/>
    </row>
    <row r="44" spans="1:8" ht="12" customHeight="1">
      <c r="A44" s="91" t="str">
        <f>Titles!$A$10</f>
        <v>Source: CMHC Starts and Completion Survey, Market Absorption Survey</v>
      </c>
      <c r="B44" s="90"/>
      <c r="C44" s="90"/>
      <c r="D44" s="168"/>
      <c r="E44" s="90"/>
      <c r="F44" s="90"/>
    </row>
    <row r="45" spans="1:8">
      <c r="D45" s="188"/>
    </row>
    <row r="59" spans="1:6">
      <c r="A59" s="53"/>
      <c r="B59" s="82"/>
      <c r="C59" s="358"/>
      <c r="D59" s="359"/>
      <c r="E59" s="359"/>
      <c r="F59" s="54"/>
    </row>
    <row r="60" spans="1:6" ht="15.5">
      <c r="A60" s="53"/>
      <c r="B60" s="169"/>
      <c r="C60" s="169"/>
      <c r="D60" s="169"/>
      <c r="E60" s="169"/>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zoomScale="92" zoomScaleNormal="115" workbookViewId="0">
      <pane xSplit="3" ySplit="10" topLeftCell="D11" activePane="bottomRight" state="frozen"/>
      <selection pane="topRight"/>
      <selection pane="bottomLeft"/>
      <selection pane="bottomRight"/>
    </sheetView>
  </sheetViews>
  <sheetFormatPr defaultColWidth="11.53515625" defaultRowHeight="11.5"/>
  <cols>
    <col min="1" max="1" width="4.765625" style="607" customWidth="1"/>
    <col min="2" max="3" width="7.23046875" style="12" customWidth="1"/>
    <col min="4" max="5" width="9.765625" style="12" customWidth="1"/>
    <col min="6" max="6" width="8.765625" style="12" customWidth="1"/>
    <col min="7" max="8" width="9.765625" style="12" customWidth="1"/>
    <col min="9" max="9" width="8.765625" style="12" customWidth="1"/>
    <col min="10" max="16384" width="11.53515625" style="12"/>
  </cols>
  <sheetData>
    <row r="1" spans="1:10" s="10" customFormat="1" ht="16.5" customHeight="1">
      <c r="A1" s="643" t="s">
        <v>134</v>
      </c>
      <c r="B1" s="451"/>
      <c r="C1" s="451"/>
      <c r="D1" s="451"/>
      <c r="E1" s="451"/>
      <c r="F1" s="451"/>
      <c r="G1" s="451"/>
      <c r="H1" s="451"/>
      <c r="I1" s="452"/>
      <c r="J1" s="11"/>
    </row>
    <row r="2" spans="1:10" s="10" customFormat="1" ht="16.5" customHeight="1">
      <c r="A2" s="644" t="s">
        <v>109</v>
      </c>
      <c r="B2" s="453"/>
      <c r="C2" s="453"/>
      <c r="D2" s="453"/>
      <c r="E2" s="453"/>
      <c r="F2" s="453"/>
      <c r="G2" s="453"/>
      <c r="H2" s="453"/>
      <c r="I2" s="454"/>
      <c r="J2" s="11"/>
    </row>
    <row r="3" spans="1:10" s="10" customFormat="1" ht="17.5">
      <c r="A3" s="644" t="s">
        <v>269</v>
      </c>
      <c r="B3" s="455"/>
      <c r="C3" s="455"/>
      <c r="D3" s="455"/>
      <c r="E3" s="455"/>
      <c r="F3" s="455"/>
      <c r="G3" s="455"/>
      <c r="H3" s="455"/>
      <c r="I3" s="456"/>
      <c r="J3" s="11"/>
    </row>
    <row r="4" spans="1:10" s="10" customFormat="1" ht="16" thickBot="1">
      <c r="A4" s="645"/>
      <c r="B4" s="484"/>
      <c r="C4" s="484"/>
      <c r="D4" s="484"/>
      <c r="E4" s="484"/>
      <c r="F4" s="484"/>
      <c r="G4" s="484"/>
      <c r="H4" s="484"/>
      <c r="I4" s="485"/>
      <c r="J4" s="11"/>
    </row>
    <row r="5" spans="1:10">
      <c r="A5" s="632"/>
      <c r="B5" s="89"/>
      <c r="C5" s="118"/>
      <c r="D5" s="490" t="s">
        <v>91</v>
      </c>
      <c r="E5" s="410"/>
      <c r="F5" s="411"/>
      <c r="G5" s="491" t="s">
        <v>84</v>
      </c>
      <c r="H5" s="412"/>
      <c r="I5" s="413"/>
      <c r="J5" s="77"/>
    </row>
    <row r="6" spans="1:10" ht="12" customHeight="1">
      <c r="A6" s="632"/>
      <c r="B6" s="89"/>
      <c r="C6" s="100"/>
      <c r="D6" s="492"/>
      <c r="E6" s="491"/>
      <c r="F6" s="493"/>
      <c r="G6" s="494"/>
      <c r="H6" s="495"/>
      <c r="I6" s="496"/>
      <c r="J6" s="77"/>
    </row>
    <row r="7" spans="1:10" ht="12" customHeight="1">
      <c r="A7" s="632"/>
      <c r="B7" s="89"/>
      <c r="C7" s="100"/>
      <c r="D7" s="497"/>
      <c r="E7" s="498"/>
      <c r="F7" s="337"/>
      <c r="G7" s="497"/>
      <c r="H7" s="498"/>
      <c r="I7" s="499"/>
      <c r="J7" s="77"/>
    </row>
    <row r="8" spans="1:10" ht="12" customHeight="1">
      <c r="A8" s="641" t="s">
        <v>93</v>
      </c>
      <c r="B8" s="89"/>
      <c r="C8" s="100"/>
      <c r="D8" s="323" t="s">
        <v>112</v>
      </c>
      <c r="E8" s="322" t="s">
        <v>85</v>
      </c>
      <c r="F8" s="323" t="s">
        <v>88</v>
      </c>
      <c r="G8" s="323" t="s">
        <v>86</v>
      </c>
      <c r="H8" s="322" t="s">
        <v>85</v>
      </c>
      <c r="I8" s="324" t="s">
        <v>88</v>
      </c>
      <c r="J8" s="77"/>
    </row>
    <row r="9" spans="1:10" ht="12" customHeight="1">
      <c r="A9" s="630"/>
      <c r="B9" s="89"/>
      <c r="C9" s="100"/>
      <c r="D9" s="323" t="s">
        <v>113</v>
      </c>
      <c r="E9" s="323" t="s">
        <v>87</v>
      </c>
      <c r="F9" s="323" t="s">
        <v>110</v>
      </c>
      <c r="G9" s="323" t="s">
        <v>89</v>
      </c>
      <c r="H9" s="323" t="s">
        <v>87</v>
      </c>
      <c r="I9" s="324" t="s">
        <v>110</v>
      </c>
      <c r="J9" s="77"/>
    </row>
    <row r="10" spans="1:10" ht="12.75" customHeight="1">
      <c r="A10" s="630"/>
      <c r="B10" s="89"/>
      <c r="C10" s="100"/>
      <c r="E10" s="323" t="s">
        <v>90</v>
      </c>
      <c r="F10" s="100"/>
      <c r="H10" s="323" t="s">
        <v>90</v>
      </c>
      <c r="I10" s="401"/>
      <c r="J10" s="77"/>
    </row>
    <row r="11" spans="1:10" ht="12" customHeight="1">
      <c r="A11" s="646">
        <f>Titles!A22</f>
        <v>2023</v>
      </c>
      <c r="B11" s="325" t="s">
        <v>57</v>
      </c>
      <c r="C11" s="326"/>
      <c r="D11" s="340">
        <v>77</v>
      </c>
      <c r="E11" s="341">
        <v>5627</v>
      </c>
      <c r="F11" s="342">
        <v>42862</v>
      </c>
      <c r="G11" s="340">
        <v>96</v>
      </c>
      <c r="H11" s="342">
        <v>3096</v>
      </c>
      <c r="I11" s="343">
        <v>170949</v>
      </c>
      <c r="J11" s="77"/>
    </row>
    <row r="12" spans="1:10" ht="12" customHeight="1">
      <c r="A12" s="642"/>
      <c r="B12" s="327" t="s">
        <v>58</v>
      </c>
      <c r="C12" s="328"/>
      <c r="D12" s="341">
        <v>74</v>
      </c>
      <c r="E12" s="341">
        <v>6025</v>
      </c>
      <c r="F12" s="341">
        <v>40698</v>
      </c>
      <c r="G12" s="341">
        <v>89</v>
      </c>
      <c r="H12" s="342">
        <v>3685</v>
      </c>
      <c r="I12" s="343">
        <v>179206</v>
      </c>
      <c r="J12" s="77"/>
    </row>
    <row r="13" spans="1:10" ht="12" customHeight="1">
      <c r="A13" s="642"/>
      <c r="B13" s="329" t="s">
        <v>59</v>
      </c>
      <c r="C13" s="328"/>
      <c r="D13" s="342">
        <v>75</v>
      </c>
      <c r="E13" s="342">
        <v>6003</v>
      </c>
      <c r="F13" s="342">
        <v>39284</v>
      </c>
      <c r="G13" s="342">
        <v>91</v>
      </c>
      <c r="H13" s="342">
        <v>4047</v>
      </c>
      <c r="I13" s="343">
        <v>178464</v>
      </c>
      <c r="J13" s="77"/>
    </row>
    <row r="14" spans="1:10" ht="12" customHeight="1">
      <c r="A14" s="647"/>
      <c r="B14" s="330" t="s">
        <v>60</v>
      </c>
      <c r="C14" s="331"/>
      <c r="D14" s="344">
        <v>74</v>
      </c>
      <c r="E14" s="345">
        <v>6702</v>
      </c>
      <c r="F14" s="345">
        <v>37063</v>
      </c>
      <c r="G14" s="344">
        <v>90</v>
      </c>
      <c r="H14" s="345">
        <v>3685</v>
      </c>
      <c r="I14" s="346">
        <v>181162</v>
      </c>
      <c r="J14" s="77"/>
    </row>
    <row r="15" spans="1:10" ht="12" customHeight="1">
      <c r="A15" s="646">
        <f>Titles!A23</f>
        <v>2024</v>
      </c>
      <c r="B15" s="325" t="s">
        <v>57</v>
      </c>
      <c r="C15" s="326"/>
      <c r="D15" s="342">
        <v>75</v>
      </c>
      <c r="E15" s="341">
        <v>6592</v>
      </c>
      <c r="F15" s="342">
        <v>34325</v>
      </c>
      <c r="G15" s="342">
        <v>85</v>
      </c>
      <c r="H15" s="342">
        <v>11072</v>
      </c>
      <c r="I15" s="343">
        <v>178806</v>
      </c>
      <c r="J15" s="77"/>
    </row>
    <row r="16" spans="1:10" ht="12" customHeight="1">
      <c r="A16" s="642"/>
      <c r="B16" s="327" t="s">
        <v>58</v>
      </c>
      <c r="C16" s="328"/>
      <c r="D16" s="341">
        <v>74</v>
      </c>
      <c r="E16" s="341">
        <v>6074</v>
      </c>
      <c r="F16" s="341">
        <v>34616</v>
      </c>
      <c r="G16" s="341">
        <v>89</v>
      </c>
      <c r="H16" s="342">
        <v>5247</v>
      </c>
      <c r="I16" s="343">
        <v>175217</v>
      </c>
      <c r="J16" s="77"/>
    </row>
    <row r="17" spans="1:10" ht="12" customHeight="1">
      <c r="A17" s="642"/>
      <c r="B17" s="329" t="s">
        <v>59</v>
      </c>
      <c r="C17" s="328"/>
      <c r="D17" s="342">
        <v>75</v>
      </c>
      <c r="E17" s="342">
        <v>5956</v>
      </c>
      <c r="F17" s="342">
        <v>41899</v>
      </c>
      <c r="G17" s="342">
        <v>84</v>
      </c>
      <c r="H17" s="342">
        <v>6241</v>
      </c>
      <c r="I17" s="343">
        <v>173337</v>
      </c>
      <c r="J17" s="77"/>
    </row>
    <row r="18" spans="1:10" ht="12" customHeight="1">
      <c r="A18" s="647"/>
      <c r="B18" s="330" t="s">
        <v>60</v>
      </c>
      <c r="C18" s="331"/>
      <c r="D18" s="344">
        <v>71</v>
      </c>
      <c r="E18" s="345">
        <v>6220</v>
      </c>
      <c r="F18" s="345">
        <v>36001</v>
      </c>
      <c r="G18" s="344">
        <v>82</v>
      </c>
      <c r="H18" s="345">
        <v>7804</v>
      </c>
      <c r="I18" s="346">
        <v>168239</v>
      </c>
      <c r="J18" s="77"/>
    </row>
    <row r="19" spans="1:10" ht="12" customHeight="1">
      <c r="A19" s="646">
        <f>Titles!A22</f>
        <v>2023</v>
      </c>
      <c r="B19" s="325" t="s">
        <v>61</v>
      </c>
      <c r="C19" s="332"/>
      <c r="D19" s="347">
        <v>78</v>
      </c>
      <c r="E19" s="342">
        <v>5169</v>
      </c>
      <c r="F19" s="347">
        <v>45980</v>
      </c>
      <c r="G19" s="347">
        <v>93</v>
      </c>
      <c r="H19" s="347">
        <v>2788</v>
      </c>
      <c r="I19" s="348">
        <v>175140</v>
      </c>
      <c r="J19" s="77"/>
    </row>
    <row r="20" spans="1:10" ht="12" customHeight="1">
      <c r="A20" s="642"/>
      <c r="B20" s="327" t="s">
        <v>62</v>
      </c>
      <c r="C20" s="333"/>
      <c r="D20" s="342">
        <v>77</v>
      </c>
      <c r="E20" s="342">
        <v>5486</v>
      </c>
      <c r="F20" s="342">
        <v>44323</v>
      </c>
      <c r="G20" s="342">
        <v>93</v>
      </c>
      <c r="H20" s="342">
        <v>3108</v>
      </c>
      <c r="I20" s="343">
        <v>172376</v>
      </c>
      <c r="J20" s="77"/>
    </row>
    <row r="21" spans="1:10" ht="12" customHeight="1">
      <c r="A21" s="642"/>
      <c r="B21" s="334" t="s">
        <v>63</v>
      </c>
      <c r="C21" s="335"/>
      <c r="D21" s="342">
        <v>77</v>
      </c>
      <c r="E21" s="341">
        <v>5627</v>
      </c>
      <c r="F21" s="342">
        <v>42862</v>
      </c>
      <c r="G21" s="342">
        <v>96</v>
      </c>
      <c r="H21" s="342">
        <v>3096</v>
      </c>
      <c r="I21" s="343">
        <v>170949</v>
      </c>
      <c r="J21" s="77"/>
    </row>
    <row r="22" spans="1:10" ht="12" customHeight="1">
      <c r="A22" s="648"/>
      <c r="B22" s="327" t="s">
        <v>64</v>
      </c>
      <c r="C22" s="333"/>
      <c r="D22" s="342">
        <v>72</v>
      </c>
      <c r="E22" s="341">
        <v>6066</v>
      </c>
      <c r="F22" s="342">
        <v>41661</v>
      </c>
      <c r="G22" s="342">
        <v>92</v>
      </c>
      <c r="H22" s="342">
        <v>3068</v>
      </c>
      <c r="I22" s="343">
        <v>174973</v>
      </c>
      <c r="J22" s="77"/>
    </row>
    <row r="23" spans="1:10" ht="12" customHeight="1">
      <c r="A23" s="642"/>
      <c r="B23" s="327" t="s">
        <v>65</v>
      </c>
      <c r="C23" s="333"/>
      <c r="D23" s="342">
        <v>74</v>
      </c>
      <c r="E23" s="341">
        <v>6024</v>
      </c>
      <c r="F23" s="342">
        <v>41235</v>
      </c>
      <c r="G23" s="342">
        <v>87</v>
      </c>
      <c r="H23" s="342">
        <v>3051</v>
      </c>
      <c r="I23" s="343">
        <v>174570</v>
      </c>
      <c r="J23" s="77"/>
    </row>
    <row r="24" spans="1:10" ht="12" customHeight="1">
      <c r="A24" s="642"/>
      <c r="B24" s="334" t="s">
        <v>66</v>
      </c>
      <c r="C24" s="335"/>
      <c r="D24" s="341">
        <v>75</v>
      </c>
      <c r="E24" s="341">
        <v>6025</v>
      </c>
      <c r="F24" s="341">
        <v>40698</v>
      </c>
      <c r="G24" s="341">
        <v>88</v>
      </c>
      <c r="H24" s="342">
        <v>3685</v>
      </c>
      <c r="I24" s="343">
        <v>179206</v>
      </c>
      <c r="J24" s="77"/>
    </row>
    <row r="25" spans="1:10" ht="12" customHeight="1">
      <c r="A25" s="642"/>
      <c r="B25" s="327" t="s">
        <v>67</v>
      </c>
      <c r="C25" s="333"/>
      <c r="D25" s="342">
        <v>74</v>
      </c>
      <c r="E25" s="342">
        <v>6074</v>
      </c>
      <c r="F25" s="342">
        <v>40157</v>
      </c>
      <c r="G25" s="342">
        <v>93</v>
      </c>
      <c r="H25" s="342">
        <v>3595</v>
      </c>
      <c r="I25" s="343">
        <v>180792</v>
      </c>
      <c r="J25" s="77"/>
    </row>
    <row r="26" spans="1:10" ht="12" customHeight="1">
      <c r="A26" s="642"/>
      <c r="B26" s="327" t="s">
        <v>68</v>
      </c>
      <c r="C26" s="333"/>
      <c r="D26" s="342">
        <v>72</v>
      </c>
      <c r="E26" s="342">
        <v>6229</v>
      </c>
      <c r="F26" s="342">
        <v>39534</v>
      </c>
      <c r="G26" s="342">
        <v>88</v>
      </c>
      <c r="H26" s="342">
        <v>4254</v>
      </c>
      <c r="I26" s="343">
        <v>177030</v>
      </c>
      <c r="J26" s="77"/>
    </row>
    <row r="27" spans="1:10" ht="12" customHeight="1">
      <c r="A27" s="642"/>
      <c r="B27" s="334" t="s">
        <v>69</v>
      </c>
      <c r="C27" s="335"/>
      <c r="D27" s="342">
        <v>78</v>
      </c>
      <c r="E27" s="342">
        <v>6003</v>
      </c>
      <c r="F27" s="342">
        <v>39284</v>
      </c>
      <c r="G27" s="342">
        <v>93</v>
      </c>
      <c r="H27" s="342">
        <v>4047</v>
      </c>
      <c r="I27" s="343">
        <v>178464</v>
      </c>
      <c r="J27" s="77"/>
    </row>
    <row r="28" spans="1:10" ht="12" customHeight="1">
      <c r="A28" s="642"/>
      <c r="B28" s="334" t="s">
        <v>70</v>
      </c>
      <c r="C28" s="335"/>
      <c r="D28" s="342">
        <v>75</v>
      </c>
      <c r="E28" s="342">
        <v>6254</v>
      </c>
      <c r="F28" s="342">
        <v>38947</v>
      </c>
      <c r="G28" s="342">
        <v>90</v>
      </c>
      <c r="H28" s="342">
        <v>3666</v>
      </c>
      <c r="I28" s="587">
        <v>182694</v>
      </c>
      <c r="J28" s="77"/>
    </row>
    <row r="29" spans="1:10" ht="12" customHeight="1">
      <c r="A29" s="642"/>
      <c r="B29" s="334" t="s">
        <v>71</v>
      </c>
      <c r="C29" s="335"/>
      <c r="D29" s="342">
        <v>74</v>
      </c>
      <c r="E29" s="342">
        <v>6439</v>
      </c>
      <c r="F29" s="342">
        <v>38155</v>
      </c>
      <c r="G29" s="342">
        <v>91</v>
      </c>
      <c r="H29" s="342">
        <v>3851</v>
      </c>
      <c r="I29" s="343">
        <v>181494</v>
      </c>
      <c r="J29" s="77"/>
    </row>
    <row r="30" spans="1:10" ht="12" customHeight="1" thickBot="1">
      <c r="A30" s="647"/>
      <c r="B30" s="336" t="s">
        <v>72</v>
      </c>
      <c r="C30" s="337"/>
      <c r="D30" s="349">
        <v>74</v>
      </c>
      <c r="E30" s="349">
        <v>6702</v>
      </c>
      <c r="F30" s="349">
        <v>37063</v>
      </c>
      <c r="G30" s="349">
        <v>87</v>
      </c>
      <c r="H30" s="349">
        <v>3685</v>
      </c>
      <c r="I30" s="350">
        <v>181162</v>
      </c>
      <c r="J30" s="77"/>
    </row>
    <row r="31" spans="1:10" ht="12" customHeight="1">
      <c r="A31" s="646">
        <f>Titles!A23</f>
        <v>2024</v>
      </c>
      <c r="B31" s="325" t="s">
        <v>61</v>
      </c>
      <c r="C31" s="332"/>
      <c r="D31" s="347">
        <v>77</v>
      </c>
      <c r="E31" s="342">
        <v>6694</v>
      </c>
      <c r="F31" s="347">
        <v>35923</v>
      </c>
      <c r="G31" s="347">
        <v>91</v>
      </c>
      <c r="H31" s="347">
        <v>3852</v>
      </c>
      <c r="I31" s="348">
        <v>181120</v>
      </c>
      <c r="J31" s="77"/>
    </row>
    <row r="32" spans="1:10" ht="12" customHeight="1">
      <c r="A32" s="642"/>
      <c r="B32" s="327" t="s">
        <v>62</v>
      </c>
      <c r="C32" s="333"/>
      <c r="D32" s="342">
        <v>73</v>
      </c>
      <c r="E32" s="342">
        <v>6635</v>
      </c>
      <c r="F32" s="342">
        <v>34962</v>
      </c>
      <c r="G32" s="342">
        <v>89</v>
      </c>
      <c r="H32" s="342">
        <v>4260</v>
      </c>
      <c r="I32" s="343">
        <v>179589</v>
      </c>
      <c r="J32" s="77"/>
    </row>
    <row r="33" spans="1:10" ht="12" customHeight="1">
      <c r="A33" s="642"/>
      <c r="B33" s="334" t="s">
        <v>63</v>
      </c>
      <c r="C33" s="335"/>
      <c r="D33" s="342">
        <v>75</v>
      </c>
      <c r="E33" s="341">
        <v>6592</v>
      </c>
      <c r="F33" s="342">
        <v>34325</v>
      </c>
      <c r="G33" s="342">
        <v>85</v>
      </c>
      <c r="H33" s="342">
        <v>11072</v>
      </c>
      <c r="I33" s="343">
        <v>178806</v>
      </c>
      <c r="J33" s="77"/>
    </row>
    <row r="34" spans="1:10" ht="12" customHeight="1">
      <c r="A34" s="648"/>
      <c r="B34" s="327" t="s">
        <v>64</v>
      </c>
      <c r="C34" s="333"/>
      <c r="D34" s="342">
        <v>72</v>
      </c>
      <c r="E34" s="341">
        <v>6801</v>
      </c>
      <c r="F34" s="342">
        <v>39186</v>
      </c>
      <c r="G34" s="342">
        <v>87</v>
      </c>
      <c r="H34" s="342">
        <v>5103</v>
      </c>
      <c r="I34" s="343">
        <v>178574</v>
      </c>
      <c r="J34" s="77"/>
    </row>
    <row r="35" spans="1:10" ht="12" customHeight="1">
      <c r="A35" s="642"/>
      <c r="B35" s="327" t="s">
        <v>65</v>
      </c>
      <c r="C35" s="333"/>
      <c r="D35" s="342">
        <v>75</v>
      </c>
      <c r="E35" s="341">
        <v>6368</v>
      </c>
      <c r="F35" s="342">
        <v>34437</v>
      </c>
      <c r="G35" s="342">
        <v>93</v>
      </c>
      <c r="H35" s="342">
        <v>4906</v>
      </c>
      <c r="I35" s="343">
        <v>177328</v>
      </c>
      <c r="J35" s="77"/>
    </row>
    <row r="36" spans="1:10" ht="12" customHeight="1">
      <c r="A36" s="642"/>
      <c r="B36" s="334" t="s">
        <v>66</v>
      </c>
      <c r="C36" s="335"/>
      <c r="D36" s="341">
        <v>76</v>
      </c>
      <c r="E36" s="341">
        <v>6074</v>
      </c>
      <c r="F36" s="341">
        <v>34616</v>
      </c>
      <c r="G36" s="341">
        <v>87</v>
      </c>
      <c r="H36" s="342">
        <v>5247</v>
      </c>
      <c r="I36" s="343">
        <v>175217</v>
      </c>
      <c r="J36" s="77"/>
    </row>
    <row r="37" spans="1:10" ht="12" customHeight="1">
      <c r="A37" s="642"/>
      <c r="B37" s="327" t="s">
        <v>67</v>
      </c>
      <c r="C37" s="333"/>
      <c r="D37" s="342">
        <v>77</v>
      </c>
      <c r="E37" s="342">
        <v>5805</v>
      </c>
      <c r="F37" s="342">
        <v>34918</v>
      </c>
      <c r="G37" s="342">
        <v>90</v>
      </c>
      <c r="H37" s="342">
        <v>5224</v>
      </c>
      <c r="I37" s="343">
        <v>175460</v>
      </c>
      <c r="J37" s="77"/>
    </row>
    <row r="38" spans="1:10" ht="12" customHeight="1">
      <c r="A38" s="642"/>
      <c r="B38" s="327" t="s">
        <v>68</v>
      </c>
      <c r="C38" s="333"/>
      <c r="D38" s="342">
        <v>74</v>
      </c>
      <c r="E38" s="342">
        <v>5806</v>
      </c>
      <c r="F38" s="342">
        <v>35025</v>
      </c>
      <c r="G38" s="342">
        <v>89</v>
      </c>
      <c r="H38" s="342">
        <v>5015</v>
      </c>
      <c r="I38" s="343">
        <v>173621</v>
      </c>
      <c r="J38" s="77"/>
    </row>
    <row r="39" spans="1:10" ht="12" customHeight="1">
      <c r="A39" s="642"/>
      <c r="B39" s="334" t="s">
        <v>69</v>
      </c>
      <c r="C39" s="335"/>
      <c r="D39" s="342">
        <v>75</v>
      </c>
      <c r="E39" s="342">
        <v>5956</v>
      </c>
      <c r="F39" s="342">
        <v>41899</v>
      </c>
      <c r="G39" s="342">
        <v>74</v>
      </c>
      <c r="H39" s="342">
        <v>6241</v>
      </c>
      <c r="I39" s="343">
        <v>173337</v>
      </c>
      <c r="J39" s="77"/>
    </row>
    <row r="40" spans="1:10" ht="12" customHeight="1">
      <c r="A40" s="642"/>
      <c r="B40" s="334" t="s">
        <v>70</v>
      </c>
      <c r="C40" s="335"/>
      <c r="D40" s="342">
        <v>73</v>
      </c>
      <c r="E40" s="342">
        <v>6009</v>
      </c>
      <c r="F40" s="342">
        <v>42876</v>
      </c>
      <c r="G40" s="342">
        <v>82</v>
      </c>
      <c r="H40" s="342">
        <v>6586</v>
      </c>
      <c r="I40" s="587">
        <v>174415</v>
      </c>
      <c r="J40" s="77"/>
    </row>
    <row r="41" spans="1:10" ht="12" customHeight="1">
      <c r="A41" s="642"/>
      <c r="B41" s="334" t="s">
        <v>71</v>
      </c>
      <c r="C41" s="335"/>
      <c r="D41" s="342">
        <v>70</v>
      </c>
      <c r="E41" s="342">
        <v>6190</v>
      </c>
      <c r="F41" s="342">
        <v>36523</v>
      </c>
      <c r="G41" s="342">
        <v>85</v>
      </c>
      <c r="H41" s="342">
        <v>6623</v>
      </c>
      <c r="I41" s="343">
        <v>173978</v>
      </c>
      <c r="J41" s="77"/>
    </row>
    <row r="42" spans="1:10" ht="12" customHeight="1" thickBot="1">
      <c r="A42" s="649"/>
      <c r="B42" s="338" t="s">
        <v>72</v>
      </c>
      <c r="C42" s="339"/>
      <c r="D42" s="349">
        <v>71</v>
      </c>
      <c r="E42" s="349">
        <v>6220</v>
      </c>
      <c r="F42" s="349">
        <v>36001</v>
      </c>
      <c r="G42" s="349">
        <v>80</v>
      </c>
      <c r="H42" s="349">
        <v>7804</v>
      </c>
      <c r="I42" s="350">
        <v>168239</v>
      </c>
      <c r="J42" s="77"/>
    </row>
    <row r="43" spans="1:10" ht="12" customHeight="1">
      <c r="A43" s="719" t="s">
        <v>210</v>
      </c>
      <c r="B43" s="89"/>
      <c r="C43" s="89"/>
      <c r="D43" s="299"/>
      <c r="F43" s="54"/>
      <c r="G43" s="299"/>
      <c r="H43" s="194"/>
      <c r="I43" s="360"/>
      <c r="J43" s="77"/>
    </row>
    <row r="44" spans="1:10" ht="12" customHeight="1">
      <c r="A44" s="634" t="s">
        <v>118</v>
      </c>
      <c r="B44" s="89"/>
      <c r="C44" s="89"/>
      <c r="D44" s="299"/>
      <c r="F44" s="54"/>
      <c r="G44" s="299"/>
      <c r="H44" s="194"/>
      <c r="I44" s="89"/>
    </row>
    <row r="45" spans="1:10" s="381" customFormat="1" ht="12" customHeight="1">
      <c r="A45" s="634" t="str">
        <f>Titles!$A$10</f>
        <v>Source: CMHC Starts and Completion Survey, Market Absorption Survey</v>
      </c>
      <c r="B45" s="380"/>
      <c r="C45" s="380"/>
      <c r="D45" s="392"/>
      <c r="E45" s="392"/>
      <c r="F45" s="168"/>
      <c r="G45" s="380"/>
      <c r="H45" s="380"/>
      <c r="I45" s="380"/>
    </row>
    <row r="46" spans="1:10" ht="12" customHeight="1">
      <c r="A46" s="650"/>
      <c r="B46" s="361"/>
      <c r="C46" s="361"/>
      <c r="D46" s="362"/>
      <c r="E46" s="362"/>
      <c r="F46" s="363"/>
      <c r="G46" s="315"/>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tabSelected="1" workbookViewId="0"/>
  </sheetViews>
  <sheetFormatPr defaultColWidth="6.765625" defaultRowHeight="15.5"/>
  <cols>
    <col min="1" max="1" width="3.23046875" style="526" customWidth="1"/>
    <col min="2" max="2" width="121.53515625" style="539" customWidth="1"/>
    <col min="3" max="3" width="9.4609375" style="526" customWidth="1"/>
    <col min="4" max="4" width="3.07421875" style="526" customWidth="1"/>
    <col min="5" max="5" width="6.765625" style="526" customWidth="1"/>
    <col min="6" max="16384" width="6.765625" style="526"/>
  </cols>
  <sheetData>
    <row r="1" spans="1:5" ht="15" customHeight="1">
      <c r="A1" s="521"/>
      <c r="B1" s="522" t="s">
        <v>147</v>
      </c>
      <c r="C1" s="523"/>
      <c r="D1" s="524"/>
      <c r="E1" s="525"/>
    </row>
    <row r="2" spans="1:5" ht="31.5" customHeight="1">
      <c r="A2" s="527"/>
      <c r="B2" s="528" t="s">
        <v>152</v>
      </c>
      <c r="C2" s="528"/>
      <c r="E2" s="525"/>
    </row>
    <row r="3" spans="1:5" s="530" customFormat="1" ht="18" customHeight="1">
      <c r="A3" s="529"/>
      <c r="B3" s="523"/>
      <c r="C3" s="523"/>
      <c r="E3" s="531"/>
    </row>
    <row r="4" spans="1:5">
      <c r="A4" s="527"/>
      <c r="B4" s="532" t="s">
        <v>178</v>
      </c>
      <c r="E4" s="525"/>
    </row>
    <row r="5" spans="1:5">
      <c r="A5" s="527"/>
      <c r="B5" s="532" t="s">
        <v>254</v>
      </c>
      <c r="E5" s="525"/>
    </row>
    <row r="6" spans="1:5">
      <c r="A6" s="527"/>
      <c r="B6" s="533"/>
      <c r="E6" s="525"/>
    </row>
    <row r="7" spans="1:5">
      <c r="A7" s="527"/>
      <c r="B7" s="533" t="s">
        <v>148</v>
      </c>
      <c r="E7" s="525"/>
    </row>
    <row r="8" spans="1:5">
      <c r="A8" s="527"/>
      <c r="B8" s="534" t="s">
        <v>149</v>
      </c>
      <c r="E8" s="525"/>
    </row>
    <row r="9" spans="1:5">
      <c r="A9" s="527"/>
      <c r="B9" s="534"/>
      <c r="E9" s="525"/>
    </row>
    <row r="10" spans="1:5">
      <c r="A10" s="527"/>
      <c r="B10" s="535" t="s">
        <v>175</v>
      </c>
      <c r="E10" s="525"/>
    </row>
    <row r="11" spans="1:5">
      <c r="A11" s="527"/>
      <c r="B11" s="534"/>
      <c r="E11" s="525"/>
    </row>
    <row r="12" spans="1:5" ht="15" customHeight="1">
      <c r="A12" s="527"/>
      <c r="B12" s="535" t="s">
        <v>153</v>
      </c>
      <c r="E12" s="525"/>
    </row>
    <row r="13" spans="1:5">
      <c r="A13" s="527"/>
      <c r="B13" s="536"/>
      <c r="E13" s="525"/>
    </row>
    <row r="14" spans="1:5" ht="14.5" customHeight="1">
      <c r="B14" s="535" t="s">
        <v>154</v>
      </c>
      <c r="E14" s="525"/>
    </row>
    <row r="15" spans="1:5">
      <c r="B15" s="536"/>
      <c r="E15" s="525"/>
    </row>
    <row r="16" spans="1:5" ht="15" customHeight="1">
      <c r="B16" s="535" t="s">
        <v>155</v>
      </c>
      <c r="E16" s="525"/>
    </row>
    <row r="17" spans="2:5" ht="15" customHeight="1">
      <c r="B17" s="537"/>
      <c r="E17" s="525"/>
    </row>
    <row r="18" spans="2:5" ht="15" customHeight="1">
      <c r="B18" s="535" t="s">
        <v>156</v>
      </c>
      <c r="E18" s="525"/>
    </row>
    <row r="19" spans="2:5" ht="15" customHeight="1">
      <c r="B19" s="537"/>
      <c r="E19" s="525"/>
    </row>
    <row r="20" spans="2:5" ht="15" customHeight="1">
      <c r="B20" s="535" t="s">
        <v>157</v>
      </c>
      <c r="E20" s="525"/>
    </row>
    <row r="21" spans="2:5" ht="15" customHeight="1">
      <c r="B21" s="537"/>
      <c r="E21" s="525"/>
    </row>
    <row r="22" spans="2:5" ht="15" customHeight="1">
      <c r="B22" s="535" t="s">
        <v>158</v>
      </c>
      <c r="E22" s="525"/>
    </row>
    <row r="23" spans="2:5" ht="15" customHeight="1">
      <c r="B23" s="537"/>
      <c r="E23" s="525"/>
    </row>
    <row r="24" spans="2:5" ht="15" customHeight="1">
      <c r="B24" s="535" t="s">
        <v>159</v>
      </c>
      <c r="E24" s="525"/>
    </row>
    <row r="25" spans="2:5" ht="15" customHeight="1">
      <c r="B25" s="537"/>
      <c r="E25" s="525"/>
    </row>
    <row r="26" spans="2:5" ht="15" customHeight="1">
      <c r="B26" s="538" t="s">
        <v>160</v>
      </c>
      <c r="E26" s="525"/>
    </row>
    <row r="27" spans="2:5" ht="15" customHeight="1">
      <c r="B27" s="537"/>
      <c r="E27" s="525"/>
    </row>
    <row r="28" spans="2:5" ht="15" customHeight="1">
      <c r="B28" s="535" t="s">
        <v>262</v>
      </c>
      <c r="E28" s="525"/>
    </row>
    <row r="29" spans="2:5" ht="15" customHeight="1">
      <c r="B29" s="537"/>
      <c r="E29" s="525"/>
    </row>
    <row r="30" spans="2:5" ht="15" customHeight="1">
      <c r="B30" s="550" t="s">
        <v>161</v>
      </c>
      <c r="E30" s="525"/>
    </row>
    <row r="31" spans="2:5" ht="15" customHeight="1">
      <c r="B31" s="551"/>
      <c r="E31" s="525"/>
    </row>
    <row r="32" spans="2:5" ht="15" customHeight="1">
      <c r="B32" s="551" t="s">
        <v>162</v>
      </c>
      <c r="E32" s="525"/>
    </row>
    <row r="33" spans="1:5" ht="15" customHeight="1">
      <c r="B33" s="551"/>
      <c r="E33" s="525"/>
    </row>
    <row r="34" spans="1:5" ht="15" customHeight="1">
      <c r="B34" s="551" t="s">
        <v>150</v>
      </c>
      <c r="E34" s="525"/>
    </row>
    <row r="35" spans="1:5" ht="15" customHeight="1">
      <c r="B35" s="551"/>
      <c r="E35" s="525"/>
    </row>
    <row r="36" spans="1:5" ht="15" customHeight="1">
      <c r="B36" s="535" t="s">
        <v>225</v>
      </c>
      <c r="E36" s="525"/>
    </row>
    <row r="37" spans="1:5" ht="15" customHeight="1">
      <c r="B37" s="537"/>
      <c r="E37" s="525"/>
    </row>
    <row r="38" spans="1:5" ht="15" customHeight="1">
      <c r="B38" s="535" t="s">
        <v>151</v>
      </c>
      <c r="E38" s="525"/>
    </row>
    <row r="39" spans="1:5">
      <c r="A39" s="547"/>
      <c r="B39" s="549"/>
      <c r="C39" s="547"/>
      <c r="D39" s="548"/>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8" location="'Concepts and Definitions'!A1" display="Concepts and Definitions " xr:uid="{00000000-0004-0000-0100-000009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 ref="B36" location="'Coverage and Geography'!A1" display="Coverage and Geography" xr:uid="{AC86674A-0792-4A13-8415-6BD56CEFA20A}"/>
  </hyperlink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heetViews>
  <sheetFormatPr defaultColWidth="11.53515625" defaultRowHeight="15.5"/>
  <cols>
    <col min="1" max="1" width="4.23046875" customWidth="1"/>
    <col min="2" max="2" width="8.53515625" customWidth="1"/>
    <col min="3" max="3" width="8.4609375" customWidth="1"/>
    <col min="4" max="4" width="7.3046875" customWidth="1"/>
    <col min="5" max="5" width="6.23046875" customWidth="1"/>
    <col min="6" max="6" width="6.84375" customWidth="1"/>
    <col min="7" max="7" width="7.3046875" customWidth="1"/>
    <col min="8" max="8" width="6.3046875" customWidth="1"/>
    <col min="9" max="9" width="6.23046875" customWidth="1"/>
    <col min="10" max="10" width="7.3046875" customWidth="1"/>
    <col min="11" max="11" width="6.23046875" customWidth="1"/>
    <col min="12" max="12" width="6.3046875" customWidth="1"/>
    <col min="13" max="13" width="7.69140625" customWidth="1"/>
  </cols>
  <sheetData>
    <row r="1" spans="1:13" ht="16" customHeight="1">
      <c r="A1" s="426" t="s">
        <v>136</v>
      </c>
      <c r="B1" s="427"/>
      <c r="C1" s="427"/>
      <c r="D1" s="427"/>
      <c r="E1" s="427"/>
      <c r="F1" s="427"/>
      <c r="G1" s="427"/>
      <c r="H1" s="427"/>
      <c r="I1" s="427"/>
      <c r="J1" s="427"/>
      <c r="K1" s="427"/>
      <c r="L1" s="428"/>
    </row>
    <row r="2" spans="1:13" ht="16" customHeight="1">
      <c r="A2" s="429" t="s">
        <v>92</v>
      </c>
      <c r="B2" s="430"/>
      <c r="C2" s="430"/>
      <c r="D2" s="430"/>
      <c r="E2" s="430"/>
      <c r="F2" s="430"/>
      <c r="G2" s="430"/>
      <c r="H2" s="430"/>
      <c r="I2" s="430"/>
      <c r="J2" s="430"/>
      <c r="K2" s="430"/>
      <c r="L2" s="431"/>
    </row>
    <row r="3" spans="1:13" ht="16" customHeight="1">
      <c r="A3" s="500"/>
      <c r="B3" s="501"/>
      <c r="C3" s="502"/>
      <c r="D3" s="502"/>
      <c r="E3" s="502"/>
      <c r="F3" s="502"/>
      <c r="G3" s="502"/>
      <c r="H3" s="502"/>
      <c r="I3" s="502"/>
      <c r="J3" s="502"/>
      <c r="K3" s="502"/>
      <c r="L3" s="503"/>
    </row>
    <row r="4" spans="1:13" ht="16" customHeight="1" thickBot="1">
      <c r="A4" s="504"/>
      <c r="B4" s="505"/>
      <c r="C4" s="506"/>
      <c r="D4" s="506"/>
      <c r="E4" s="506"/>
      <c r="F4" s="506"/>
      <c r="G4" s="506"/>
      <c r="H4" s="506"/>
      <c r="I4" s="506"/>
      <c r="J4" s="506"/>
      <c r="K4" s="506"/>
      <c r="L4" s="507"/>
    </row>
    <row r="5" spans="1:13" ht="12" customHeight="1">
      <c r="A5" s="50"/>
      <c r="B5" s="227"/>
      <c r="C5" s="56"/>
      <c r="D5" s="460" t="s">
        <v>96</v>
      </c>
      <c r="E5" s="461"/>
      <c r="F5" s="462"/>
      <c r="G5" s="460" t="s">
        <v>95</v>
      </c>
      <c r="H5" s="461"/>
      <c r="I5" s="462"/>
      <c r="J5" s="460" t="s">
        <v>12</v>
      </c>
      <c r="K5" s="461"/>
      <c r="L5" s="463"/>
    </row>
    <row r="6" spans="1:13" ht="12" customHeight="1">
      <c r="A6" s="50"/>
      <c r="B6" s="227"/>
      <c r="C6" s="56"/>
      <c r="D6" s="460" t="s">
        <v>97</v>
      </c>
      <c r="E6" s="414"/>
      <c r="F6" s="508"/>
      <c r="G6" s="460"/>
      <c r="H6" s="461"/>
      <c r="I6" s="462"/>
      <c r="J6" s="403"/>
      <c r="K6" s="52"/>
      <c r="L6" s="404"/>
    </row>
    <row r="7" spans="1:13" ht="24.75" customHeight="1">
      <c r="A7" s="48" t="s">
        <v>93</v>
      </c>
      <c r="B7" s="228"/>
      <c r="C7" s="56"/>
      <c r="D7" s="509"/>
      <c r="E7" s="510"/>
      <c r="F7" s="511"/>
      <c r="G7" s="464"/>
      <c r="H7" s="465"/>
      <c r="I7" s="466"/>
      <c r="L7" s="402"/>
    </row>
    <row r="8" spans="1:13" ht="12" customHeight="1">
      <c r="A8" s="48"/>
      <c r="B8" s="228"/>
      <c r="C8" s="56"/>
      <c r="D8" s="222" t="s">
        <v>51</v>
      </c>
      <c r="E8" s="225" t="s">
        <v>54</v>
      </c>
      <c r="F8" s="405" t="s">
        <v>44</v>
      </c>
      <c r="G8" s="222" t="s">
        <v>51</v>
      </c>
      <c r="H8" s="225" t="s">
        <v>54</v>
      </c>
      <c r="I8" s="405" t="s">
        <v>44</v>
      </c>
      <c r="J8" s="222" t="s">
        <v>51</v>
      </c>
      <c r="K8" s="222" t="s">
        <v>54</v>
      </c>
      <c r="L8" s="407" t="s">
        <v>44</v>
      </c>
      <c r="M8" s="149"/>
    </row>
    <row r="9" spans="1:13" ht="12" customHeight="1">
      <c r="A9" s="48"/>
      <c r="B9" s="228"/>
      <c r="C9" s="56"/>
      <c r="D9" s="223" t="s">
        <v>53</v>
      </c>
      <c r="E9" s="225" t="s">
        <v>56</v>
      </c>
      <c r="F9" s="406"/>
      <c r="G9" s="223" t="s">
        <v>53</v>
      </c>
      <c r="H9" s="225" t="s">
        <v>56</v>
      </c>
      <c r="I9" s="406"/>
      <c r="J9" s="223" t="s">
        <v>53</v>
      </c>
      <c r="K9" s="225" t="s">
        <v>56</v>
      </c>
      <c r="L9" s="226"/>
      <c r="M9" s="149"/>
    </row>
    <row r="10" spans="1:13" ht="12" customHeight="1">
      <c r="A10" s="48"/>
      <c r="B10" s="228"/>
      <c r="C10" s="56"/>
      <c r="D10" s="224"/>
      <c r="E10" s="225"/>
      <c r="F10" s="221"/>
      <c r="G10" s="224"/>
      <c r="H10" s="225"/>
      <c r="I10" s="221"/>
      <c r="J10" s="224"/>
      <c r="L10" s="226"/>
      <c r="M10" s="149"/>
    </row>
    <row r="11" spans="1:13" ht="12" customHeight="1">
      <c r="A11" s="48"/>
      <c r="B11" s="228"/>
      <c r="C11" s="56"/>
      <c r="D11" s="224"/>
      <c r="E11" s="225"/>
      <c r="F11" s="221"/>
      <c r="G11" s="224"/>
      <c r="H11" s="225"/>
      <c r="I11" s="221"/>
      <c r="J11" s="224"/>
      <c r="L11" s="226"/>
      <c r="M11" s="149"/>
    </row>
    <row r="12" spans="1:13" ht="12" customHeight="1">
      <c r="A12" s="51"/>
      <c r="B12" s="229"/>
      <c r="C12" s="57"/>
      <c r="D12" s="220"/>
      <c r="E12" s="220"/>
      <c r="G12" s="220"/>
      <c r="H12" s="220"/>
      <c r="J12" s="220"/>
      <c r="K12" s="220"/>
      <c r="L12" s="226"/>
      <c r="M12" s="149"/>
    </row>
    <row r="13" spans="1:13" ht="12" customHeight="1">
      <c r="A13" s="281">
        <v>2024</v>
      </c>
      <c r="B13" s="282" t="s">
        <v>57</v>
      </c>
      <c r="C13" s="283"/>
      <c r="D13" s="41">
        <v>42978</v>
      </c>
      <c r="E13" s="40">
        <v>187914</v>
      </c>
      <c r="F13" s="40">
        <v>230892</v>
      </c>
      <c r="G13" s="40">
        <v>11849</v>
      </c>
      <c r="H13" s="40">
        <v>6276</v>
      </c>
      <c r="I13" s="40">
        <v>18125</v>
      </c>
      <c r="J13" s="40">
        <f>D13+G13</f>
        <v>54827</v>
      </c>
      <c r="K13" s="40">
        <f>E13+H13</f>
        <v>194190</v>
      </c>
      <c r="L13" s="23">
        <f>F13+I13</f>
        <v>249017</v>
      </c>
      <c r="M13" s="149"/>
    </row>
    <row r="14" spans="1:13" ht="12" customHeight="1">
      <c r="A14" s="284"/>
      <c r="B14" s="285" t="s">
        <v>58</v>
      </c>
      <c r="C14" s="286"/>
      <c r="D14" s="737">
        <v>41902</v>
      </c>
      <c r="E14" s="41">
        <v>183783</v>
      </c>
      <c r="F14" s="41">
        <v>225685</v>
      </c>
      <c r="G14" s="40">
        <v>10310</v>
      </c>
      <c r="H14" s="41">
        <v>9096</v>
      </c>
      <c r="I14" s="41">
        <v>19406</v>
      </c>
      <c r="J14" s="40">
        <f t="shared" ref="J14:J16" si="0">D14+G14</f>
        <v>52212</v>
      </c>
      <c r="K14" s="40">
        <f t="shared" ref="K14:K16" si="1">E14+H14</f>
        <v>192879</v>
      </c>
      <c r="L14" s="23">
        <f t="shared" ref="L14:L16" si="2">F14+I14</f>
        <v>245091</v>
      </c>
    </row>
    <row r="15" spans="1:13" ht="12" customHeight="1">
      <c r="A15" s="284"/>
      <c r="B15" s="285" t="s">
        <v>59</v>
      </c>
      <c r="C15" s="286"/>
      <c r="D15" s="41">
        <v>44345</v>
      </c>
      <c r="E15" s="41">
        <v>181155</v>
      </c>
      <c r="F15" s="41">
        <v>225500</v>
      </c>
      <c r="G15" s="41">
        <v>6809</v>
      </c>
      <c r="H15" s="41">
        <v>6112</v>
      </c>
      <c r="I15" s="41">
        <v>12921</v>
      </c>
      <c r="J15" s="40">
        <f t="shared" si="0"/>
        <v>51154</v>
      </c>
      <c r="K15" s="40">
        <f t="shared" si="1"/>
        <v>187267</v>
      </c>
      <c r="L15" s="23">
        <f t="shared" si="2"/>
        <v>238421</v>
      </c>
    </row>
    <row r="16" spans="1:13" ht="12" customHeight="1">
      <c r="A16" s="287"/>
      <c r="B16" s="288" t="s">
        <v>60</v>
      </c>
      <c r="C16" s="289"/>
      <c r="D16" s="41">
        <v>48055</v>
      </c>
      <c r="E16" s="41">
        <v>180348</v>
      </c>
      <c r="F16" s="41">
        <v>228403</v>
      </c>
      <c r="G16" s="41">
        <v>12237</v>
      </c>
      <c r="H16" s="41">
        <v>8696</v>
      </c>
      <c r="I16" s="41">
        <v>20933</v>
      </c>
      <c r="J16" s="40">
        <f t="shared" si="0"/>
        <v>60292</v>
      </c>
      <c r="K16" s="40">
        <f t="shared" si="1"/>
        <v>189044</v>
      </c>
      <c r="L16" s="23">
        <f t="shared" si="2"/>
        <v>249336</v>
      </c>
    </row>
    <row r="17" spans="1:12" ht="12" customHeight="1">
      <c r="A17" s="651">
        <f>Titles!A23</f>
        <v>2024</v>
      </c>
      <c r="B17" s="282" t="s">
        <v>61</v>
      </c>
      <c r="C17" s="283"/>
      <c r="D17" s="40">
        <v>44096</v>
      </c>
      <c r="E17" s="41">
        <v>163918.99999999997</v>
      </c>
      <c r="F17" s="40">
        <v>208015</v>
      </c>
      <c r="G17" s="265"/>
      <c r="H17" s="269"/>
      <c r="I17" s="40">
        <v>23142.999999999996</v>
      </c>
      <c r="J17" s="265"/>
      <c r="K17" s="265"/>
      <c r="L17" s="23">
        <f>IF(F17="","",F17+I17)</f>
        <v>231158</v>
      </c>
    </row>
    <row r="18" spans="1:12" ht="12" customHeight="1">
      <c r="A18" s="284"/>
      <c r="B18" s="285" t="s">
        <v>62</v>
      </c>
      <c r="C18" s="286"/>
      <c r="D18" s="41">
        <v>41387</v>
      </c>
      <c r="E18" s="41">
        <v>195977</v>
      </c>
      <c r="F18" s="41">
        <v>237364</v>
      </c>
      <c r="G18" s="266"/>
      <c r="H18" s="270"/>
      <c r="I18" s="41">
        <v>22557.000000000004</v>
      </c>
      <c r="J18" s="266"/>
      <c r="K18" s="266"/>
      <c r="L18" s="29">
        <f>IF(F18="","",F18+I18)</f>
        <v>259921</v>
      </c>
    </row>
    <row r="19" spans="1:12" ht="12" customHeight="1">
      <c r="A19" s="284"/>
      <c r="B19" s="285" t="s">
        <v>63</v>
      </c>
      <c r="C19" s="286"/>
      <c r="D19" s="41">
        <v>40764</v>
      </c>
      <c r="E19" s="41">
        <v>180262</v>
      </c>
      <c r="F19" s="41">
        <v>221025.99999999997</v>
      </c>
      <c r="G19" s="266"/>
      <c r="H19" s="270"/>
      <c r="I19" s="41">
        <v>21270.000000000004</v>
      </c>
      <c r="J19" s="266"/>
      <c r="K19" s="266"/>
      <c r="L19" s="29">
        <f t="shared" ref="L19:L27" si="3">IF(F19="","",F19+I19)</f>
        <v>242295.99999999997</v>
      </c>
    </row>
    <row r="20" spans="1:12" ht="12" customHeight="1">
      <c r="A20" s="284"/>
      <c r="B20" s="285" t="s">
        <v>64</v>
      </c>
      <c r="C20" s="286"/>
      <c r="D20" s="41">
        <v>41135.000000000007</v>
      </c>
      <c r="E20" s="41">
        <v>180857.99999999997</v>
      </c>
      <c r="F20" s="41">
        <v>221993</v>
      </c>
      <c r="G20" s="266"/>
      <c r="H20" s="270"/>
      <c r="I20" s="41">
        <v>19572</v>
      </c>
      <c r="J20" s="266"/>
      <c r="K20" s="266"/>
      <c r="L20" s="29">
        <f t="shared" si="3"/>
        <v>241565</v>
      </c>
    </row>
    <row r="21" spans="1:12" ht="12" customHeight="1">
      <c r="A21" s="284"/>
      <c r="B21" s="285" t="s">
        <v>65</v>
      </c>
      <c r="C21" s="286"/>
      <c r="D21" s="41">
        <v>42589</v>
      </c>
      <c r="E21" s="41">
        <v>205399.99999999997</v>
      </c>
      <c r="F21" s="41">
        <v>247988.99999999997</v>
      </c>
      <c r="G21" s="266"/>
      <c r="H21" s="270"/>
      <c r="I21" s="41">
        <v>20080</v>
      </c>
      <c r="J21" s="266"/>
      <c r="K21" s="266"/>
      <c r="L21" s="29">
        <f t="shared" si="3"/>
        <v>268069</v>
      </c>
    </row>
    <row r="22" spans="1:12" ht="12" customHeight="1">
      <c r="A22" s="284"/>
      <c r="B22" s="285" t="s">
        <v>66</v>
      </c>
      <c r="C22" s="286"/>
      <c r="D22" s="41">
        <v>43268.999999999993</v>
      </c>
      <c r="E22" s="41">
        <v>178722</v>
      </c>
      <c r="F22" s="41">
        <v>221991.00000000003</v>
      </c>
      <c r="G22" s="266"/>
      <c r="H22" s="270"/>
      <c r="I22" s="41">
        <v>19416</v>
      </c>
      <c r="J22" s="267"/>
      <c r="K22" s="267"/>
      <c r="L22" s="29">
        <f t="shared" si="3"/>
        <v>241407.00000000003</v>
      </c>
    </row>
    <row r="23" spans="1:12" ht="12" customHeight="1">
      <c r="A23" s="284"/>
      <c r="B23" s="285" t="s">
        <v>67</v>
      </c>
      <c r="C23" s="286"/>
      <c r="D23" s="41">
        <v>43426</v>
      </c>
      <c r="E23" s="41">
        <v>218942</v>
      </c>
      <c r="F23" s="41">
        <v>262368</v>
      </c>
      <c r="G23" s="266"/>
      <c r="H23" s="270"/>
      <c r="I23" s="41">
        <v>13166</v>
      </c>
      <c r="J23" s="267"/>
      <c r="K23" s="267"/>
      <c r="L23" s="29">
        <f t="shared" si="3"/>
        <v>275534</v>
      </c>
    </row>
    <row r="24" spans="1:12" ht="12" customHeight="1">
      <c r="A24" s="284"/>
      <c r="B24" s="285" t="s">
        <v>68</v>
      </c>
      <c r="C24" s="286"/>
      <c r="D24" s="41">
        <v>44269</v>
      </c>
      <c r="E24" s="41">
        <v>155105</v>
      </c>
      <c r="F24" s="41">
        <v>199374</v>
      </c>
      <c r="G24" s="266"/>
      <c r="H24" s="270"/>
      <c r="I24" s="41">
        <v>13549</v>
      </c>
      <c r="J24" s="266"/>
      <c r="K24" s="266"/>
      <c r="L24" s="29">
        <f t="shared" si="3"/>
        <v>212923</v>
      </c>
    </row>
    <row r="25" spans="1:12" ht="12" customHeight="1">
      <c r="A25" s="284"/>
      <c r="B25" s="285" t="s">
        <v>69</v>
      </c>
      <c r="C25" s="286"/>
      <c r="D25" s="41">
        <v>47222</v>
      </c>
      <c r="E25" s="41">
        <v>163729</v>
      </c>
      <c r="F25" s="41">
        <v>210950.99999999997</v>
      </c>
      <c r="G25" s="266"/>
      <c r="H25" s="270"/>
      <c r="I25" s="41">
        <v>13137.999999999998</v>
      </c>
      <c r="J25" s="266"/>
      <c r="K25" s="266"/>
      <c r="L25" s="29">
        <f t="shared" si="3"/>
        <v>224088.99999999997</v>
      </c>
    </row>
    <row r="26" spans="1:12" ht="12" customHeight="1">
      <c r="A26" s="284"/>
      <c r="B26" s="285" t="s">
        <v>70</v>
      </c>
      <c r="C26" s="286"/>
      <c r="D26" s="41">
        <v>47476</v>
      </c>
      <c r="E26" s="41">
        <v>177250</v>
      </c>
      <c r="F26" s="41">
        <v>224726</v>
      </c>
      <c r="G26" s="266"/>
      <c r="H26" s="270"/>
      <c r="I26" s="41">
        <v>19940</v>
      </c>
      <c r="J26" s="267"/>
      <c r="K26" s="267"/>
      <c r="L26" s="29">
        <f t="shared" si="3"/>
        <v>244666</v>
      </c>
    </row>
    <row r="27" spans="1:12" ht="12" customHeight="1">
      <c r="A27" s="284"/>
      <c r="B27" s="285" t="s">
        <v>71</v>
      </c>
      <c r="C27" s="286"/>
      <c r="D27" s="41">
        <v>50284.000000000007</v>
      </c>
      <c r="E27" s="41">
        <v>197557.00000000003</v>
      </c>
      <c r="F27" s="41">
        <v>247840.99999999994</v>
      </c>
      <c r="G27" s="266"/>
      <c r="H27" s="270"/>
      <c r="I27" s="41">
        <v>19299.000000000004</v>
      </c>
      <c r="J27" s="266"/>
      <c r="K27" s="266"/>
      <c r="L27" s="29">
        <f t="shared" si="3"/>
        <v>267139.99999999994</v>
      </c>
    </row>
    <row r="28" spans="1:12" ht="12" customHeight="1" thickBot="1">
      <c r="A28" s="290"/>
      <c r="B28" s="291" t="s">
        <v>72</v>
      </c>
      <c r="C28" s="292"/>
      <c r="D28" s="230">
        <v>45485</v>
      </c>
      <c r="E28" s="231">
        <v>168515</v>
      </c>
      <c r="F28" s="231">
        <v>214000</v>
      </c>
      <c r="G28" s="268"/>
      <c r="H28" s="271"/>
      <c r="I28" s="231">
        <v>17468</v>
      </c>
      <c r="J28" s="268"/>
      <c r="K28" s="268"/>
      <c r="L28" s="232">
        <f>IF(F28="","",F28+I28)</f>
        <v>231468</v>
      </c>
    </row>
    <row r="29" spans="1:12" ht="12" customHeight="1">
      <c r="A29" s="233"/>
      <c r="B29" s="169"/>
      <c r="C29" s="169"/>
      <c r="D29" s="169"/>
      <c r="E29" s="169"/>
      <c r="F29" s="234"/>
      <c r="G29" s="169"/>
      <c r="H29" s="169"/>
      <c r="I29" s="169"/>
      <c r="J29" s="149"/>
      <c r="K29" s="149"/>
      <c r="L29" s="149"/>
    </row>
    <row r="30" spans="1:12" ht="12" customHeight="1">
      <c r="A30" s="91"/>
      <c r="B30" s="170"/>
      <c r="C30" s="170"/>
      <c r="D30" s="170"/>
      <c r="E30" s="170"/>
      <c r="F30" s="168"/>
      <c r="G30" s="170"/>
      <c r="H30" s="170"/>
      <c r="I30" s="170"/>
    </row>
    <row r="32" spans="1:12" ht="16" thickBot="1">
      <c r="J32" s="149"/>
      <c r="K32" s="149"/>
      <c r="L32" s="149"/>
    </row>
    <row r="33" spans="1:15" ht="15.75" customHeight="1">
      <c r="A33" s="426" t="s">
        <v>209</v>
      </c>
      <c r="B33" s="427"/>
      <c r="C33" s="427"/>
      <c r="D33" s="427"/>
      <c r="E33" s="427"/>
      <c r="F33" s="427"/>
      <c r="G33" s="427"/>
      <c r="H33" s="427"/>
      <c r="I33" s="428"/>
      <c r="J33" s="237"/>
      <c r="K33" s="219"/>
      <c r="L33" s="219"/>
      <c r="M33" s="149"/>
    </row>
    <row r="34" spans="1:15" ht="15.75" customHeight="1">
      <c r="A34" s="429" t="s">
        <v>146</v>
      </c>
      <c r="B34" s="430"/>
      <c r="C34" s="430"/>
      <c r="D34" s="430"/>
      <c r="E34" s="430"/>
      <c r="F34" s="430"/>
      <c r="G34" s="430"/>
      <c r="H34" s="430"/>
      <c r="I34" s="431"/>
      <c r="J34" s="237"/>
      <c r="K34" s="219"/>
      <c r="L34" s="219"/>
      <c r="M34" s="149"/>
    </row>
    <row r="35" spans="1:15" ht="15.75" customHeight="1">
      <c r="A35" s="429" t="s">
        <v>99</v>
      </c>
      <c r="B35" s="430"/>
      <c r="C35" s="430"/>
      <c r="D35" s="430"/>
      <c r="E35" s="430"/>
      <c r="F35" s="430"/>
      <c r="G35" s="430"/>
      <c r="H35" s="430"/>
      <c r="I35" s="431"/>
      <c r="J35" s="237"/>
      <c r="K35" s="219"/>
      <c r="L35" s="219"/>
      <c r="M35" s="149"/>
    </row>
    <row r="36" spans="1:15" ht="15.75" customHeight="1">
      <c r="A36" s="500"/>
      <c r="B36" s="474"/>
      <c r="C36" s="474"/>
      <c r="D36" s="474"/>
      <c r="E36" s="474"/>
      <c r="F36" s="474"/>
      <c r="G36" s="474"/>
      <c r="H36" s="474"/>
      <c r="I36" s="475"/>
      <c r="J36" s="237"/>
      <c r="K36" s="219"/>
      <c r="L36" s="219"/>
      <c r="M36" s="149"/>
    </row>
    <row r="37" spans="1:15" ht="15.75" customHeight="1" thickBot="1">
      <c r="A37" s="504"/>
      <c r="B37" s="506"/>
      <c r="C37" s="506"/>
      <c r="D37" s="506"/>
      <c r="E37" s="506"/>
      <c r="F37" s="506"/>
      <c r="G37" s="506"/>
      <c r="H37" s="506"/>
      <c r="I37" s="507"/>
      <c r="J37" s="237"/>
      <c r="K37" s="219"/>
      <c r="L37" s="219"/>
      <c r="M37" s="149"/>
      <c r="O37" s="241"/>
    </row>
    <row r="38" spans="1:15" ht="12" customHeight="1">
      <c r="A38" s="48" t="s">
        <v>93</v>
      </c>
      <c r="B38" s="63"/>
      <c r="C38" s="34"/>
      <c r="D38" s="242" t="s">
        <v>4</v>
      </c>
      <c r="E38" s="242" t="s">
        <v>31</v>
      </c>
      <c r="F38" s="242" t="s">
        <v>74</v>
      </c>
      <c r="G38" s="242" t="s">
        <v>10</v>
      </c>
      <c r="H38" s="242" t="s">
        <v>98</v>
      </c>
      <c r="I38" s="714" t="s">
        <v>44</v>
      </c>
      <c r="J38" s="63"/>
      <c r="K38" s="63"/>
      <c r="L38" s="63"/>
      <c r="M38" s="149"/>
    </row>
    <row r="39" spans="1:15" ht="12" customHeight="1">
      <c r="A39" s="51"/>
      <c r="B39" s="229"/>
      <c r="C39" s="235"/>
      <c r="D39" s="220"/>
      <c r="E39" s="220"/>
      <c r="F39" s="220"/>
      <c r="G39" s="220"/>
      <c r="H39" s="220"/>
      <c r="I39" s="415"/>
      <c r="J39" s="238"/>
      <c r="K39" s="240"/>
      <c r="L39" s="239"/>
      <c r="M39" s="149"/>
    </row>
    <row r="40" spans="1:15" ht="12" customHeight="1">
      <c r="A40" s="670" t="s">
        <v>181</v>
      </c>
      <c r="B40" s="282"/>
      <c r="C40" s="283"/>
      <c r="D40" s="374">
        <v>13091</v>
      </c>
      <c r="E40" s="375">
        <v>57107</v>
      </c>
      <c r="F40" s="375">
        <v>96080</v>
      </c>
      <c r="G40" s="374">
        <v>48850</v>
      </c>
      <c r="H40" s="376">
        <v>46721</v>
      </c>
      <c r="I40" s="373">
        <v>261849</v>
      </c>
      <c r="J40" s="30"/>
      <c r="K40" s="63"/>
      <c r="L40" s="64"/>
      <c r="M40" s="149"/>
    </row>
    <row r="41" spans="1:15" ht="12" customHeight="1">
      <c r="A41" s="671" t="s">
        <v>256</v>
      </c>
      <c r="B41" s="293"/>
      <c r="C41" s="294"/>
      <c r="D41" s="374">
        <v>13823</v>
      </c>
      <c r="E41" s="375">
        <v>38912</v>
      </c>
      <c r="F41" s="375">
        <v>89297</v>
      </c>
      <c r="G41" s="374">
        <v>47745</v>
      </c>
      <c r="H41" s="376">
        <v>50490</v>
      </c>
      <c r="I41" s="373">
        <v>240267</v>
      </c>
      <c r="J41" s="30"/>
      <c r="K41" s="63"/>
      <c r="L41" s="64"/>
      <c r="M41" s="149"/>
    </row>
    <row r="42" spans="1:15" ht="12" customHeight="1">
      <c r="A42" s="733">
        <v>2023</v>
      </c>
      <c r="B42" s="295" t="s">
        <v>57</v>
      </c>
      <c r="C42" s="296"/>
      <c r="D42" s="41">
        <v>8991</v>
      </c>
      <c r="E42" s="41">
        <v>37519</v>
      </c>
      <c r="F42" s="41">
        <v>82889</v>
      </c>
      <c r="G42" s="26">
        <v>40884</v>
      </c>
      <c r="H42" s="27">
        <v>50764</v>
      </c>
      <c r="I42" s="236">
        <f>SUM(D42:H42)</f>
        <v>221047</v>
      </c>
      <c r="J42" s="30"/>
      <c r="K42" s="63"/>
      <c r="L42" s="64"/>
      <c r="M42" s="149"/>
    </row>
    <row r="43" spans="1:15" ht="12" customHeight="1">
      <c r="A43" s="734"/>
      <c r="B43" s="285" t="s">
        <v>58</v>
      </c>
      <c r="C43" s="286"/>
      <c r="D43" s="41">
        <v>14579</v>
      </c>
      <c r="E43" s="41">
        <v>33612</v>
      </c>
      <c r="F43" s="41">
        <v>102026</v>
      </c>
      <c r="G43" s="26">
        <v>40468</v>
      </c>
      <c r="H43" s="27">
        <v>51195</v>
      </c>
      <c r="I43" s="236">
        <f t="shared" ref="I43:I50" si="4">SUM(D43:H43)</f>
        <v>241880</v>
      </c>
      <c r="J43" s="30"/>
      <c r="K43" s="63"/>
      <c r="L43" s="64"/>
      <c r="M43" s="149"/>
    </row>
    <row r="44" spans="1:15" ht="12" customHeight="1">
      <c r="A44" s="734"/>
      <c r="B44" s="285" t="s">
        <v>59</v>
      </c>
      <c r="C44" s="286"/>
      <c r="D44" s="41">
        <v>13749</v>
      </c>
      <c r="E44" s="41">
        <v>47482</v>
      </c>
      <c r="F44" s="41">
        <v>93434</v>
      </c>
      <c r="G44" s="26">
        <v>54885</v>
      </c>
      <c r="H44" s="27">
        <v>47314</v>
      </c>
      <c r="I44" s="236">
        <f t="shared" si="4"/>
        <v>256864</v>
      </c>
      <c r="J44" s="30"/>
      <c r="K44" s="63"/>
      <c r="L44" s="64"/>
      <c r="M44" s="149"/>
    </row>
    <row r="45" spans="1:15" ht="12" customHeight="1">
      <c r="A45" s="734"/>
      <c r="B45" s="285" t="s">
        <v>60</v>
      </c>
      <c r="C45" s="286"/>
      <c r="D45" s="41">
        <v>17726</v>
      </c>
      <c r="E45" s="41">
        <v>39036</v>
      </c>
      <c r="F45" s="41">
        <v>80557</v>
      </c>
      <c r="G45" s="26">
        <v>54228</v>
      </c>
      <c r="H45" s="27">
        <v>52561</v>
      </c>
      <c r="I45" s="236">
        <f t="shared" si="4"/>
        <v>244108</v>
      </c>
      <c r="J45" s="30"/>
      <c r="K45" s="63"/>
      <c r="L45" s="64"/>
      <c r="M45" s="64"/>
    </row>
    <row r="46" spans="1:15" ht="12" customHeight="1">
      <c r="A46" s="734"/>
      <c r="B46" s="295"/>
      <c r="C46" s="296"/>
      <c r="D46" s="41"/>
      <c r="E46" s="112"/>
      <c r="F46" s="112"/>
      <c r="G46" s="112"/>
      <c r="H46" s="112"/>
      <c r="I46" s="236"/>
      <c r="J46" s="30"/>
      <c r="K46" s="63"/>
      <c r="L46" s="64"/>
      <c r="M46" s="64"/>
    </row>
    <row r="47" spans="1:15" ht="12" customHeight="1">
      <c r="A47" s="734">
        <v>2024</v>
      </c>
      <c r="B47" s="295" t="s">
        <v>57</v>
      </c>
      <c r="C47" s="296"/>
      <c r="D47" s="41">
        <v>21763</v>
      </c>
      <c r="E47" s="108">
        <v>44325</v>
      </c>
      <c r="F47" s="108">
        <v>80704</v>
      </c>
      <c r="G47" s="108">
        <v>53861</v>
      </c>
      <c r="H47" s="108">
        <v>48364</v>
      </c>
      <c r="I47" s="236">
        <f t="shared" si="4"/>
        <v>249017</v>
      </c>
      <c r="J47" s="30"/>
      <c r="K47" s="63"/>
      <c r="L47" s="64"/>
      <c r="M47" s="149"/>
    </row>
    <row r="48" spans="1:15" ht="12" customHeight="1">
      <c r="A48" s="284"/>
      <c r="B48" s="285" t="s">
        <v>58</v>
      </c>
      <c r="C48" s="286"/>
      <c r="D48" s="112">
        <v>17324</v>
      </c>
      <c r="E48" s="112">
        <v>50976</v>
      </c>
      <c r="F48" s="112">
        <v>75091</v>
      </c>
      <c r="G48" s="112">
        <v>56340</v>
      </c>
      <c r="H48" s="112">
        <v>45360</v>
      </c>
      <c r="I48" s="236">
        <f t="shared" si="4"/>
        <v>245091</v>
      </c>
      <c r="J48" s="30"/>
      <c r="K48" s="63"/>
      <c r="L48" s="64"/>
      <c r="M48" s="149"/>
    </row>
    <row r="49" spans="1:13" ht="12" customHeight="1">
      <c r="A49" s="284"/>
      <c r="B49" s="285" t="s">
        <v>59</v>
      </c>
      <c r="C49" s="286"/>
      <c r="D49" s="112">
        <v>15445</v>
      </c>
      <c r="E49" s="112">
        <v>39958</v>
      </c>
      <c r="F49" s="112">
        <v>76989</v>
      </c>
      <c r="G49" s="112">
        <v>61819</v>
      </c>
      <c r="H49" s="112">
        <v>44210</v>
      </c>
      <c r="I49" s="236">
        <f t="shared" si="4"/>
        <v>238421</v>
      </c>
      <c r="J49" s="30"/>
      <c r="K49" s="63"/>
      <c r="L49" s="64"/>
      <c r="M49" s="149"/>
    </row>
    <row r="50" spans="1:13" ht="12" customHeight="1" thickBot="1">
      <c r="A50" s="290"/>
      <c r="B50" s="291" t="s">
        <v>60</v>
      </c>
      <c r="C50" s="292"/>
      <c r="D50" s="201">
        <v>15323</v>
      </c>
      <c r="E50" s="201">
        <v>58217</v>
      </c>
      <c r="F50" s="201">
        <v>64965</v>
      </c>
      <c r="G50" s="201">
        <v>65280</v>
      </c>
      <c r="H50" s="201">
        <v>45551</v>
      </c>
      <c r="I50" s="236">
        <f t="shared" si="4"/>
        <v>249336</v>
      </c>
      <c r="J50" s="30"/>
      <c r="K50" s="63"/>
      <c r="L50" s="64"/>
      <c r="M50" s="149"/>
    </row>
    <row r="51" spans="1:13" ht="1.9" customHeight="1">
      <c r="A51" s="228"/>
      <c r="B51" s="228"/>
      <c r="C51" s="316"/>
      <c r="D51" s="63"/>
      <c r="E51" s="64"/>
      <c r="F51" s="64"/>
      <c r="G51" s="63"/>
      <c r="H51" s="317"/>
      <c r="I51" s="64"/>
      <c r="J51" s="63"/>
      <c r="K51" s="63"/>
      <c r="L51" s="64"/>
      <c r="M51" s="149"/>
    </row>
    <row r="52" spans="1:13" s="10" customFormat="1" ht="12" customHeight="1">
      <c r="A52" s="365" t="str">
        <f>Titles!$A$12</f>
        <v>1 Data for 2021 and 2022 based on 2016 Census Definitions and data for 2023 and 2024 based on 2021 Census Definitions.</v>
      </c>
      <c r="B52" s="228"/>
      <c r="C52" s="228"/>
      <c r="D52" s="228"/>
      <c r="E52" s="366"/>
      <c r="G52" s="228"/>
      <c r="H52" s="364"/>
      <c r="I52" s="228"/>
      <c r="J52" s="228"/>
      <c r="K52" s="300"/>
      <c r="L52" s="11"/>
    </row>
    <row r="53" spans="1:13" s="12" customFormat="1" ht="11.5">
      <c r="A53" s="353" t="s">
        <v>114</v>
      </c>
      <c r="B53" s="84"/>
      <c r="C53" s="358"/>
      <c r="D53" s="318"/>
      <c r="E53" s="54"/>
      <c r="F53" s="318"/>
      <c r="G53" s="318"/>
      <c r="H53" s="359"/>
      <c r="I53" s="77"/>
    </row>
    <row r="54" spans="1:13" s="306" customFormat="1" ht="10.9" customHeight="1">
      <c r="A54" s="319" t="s">
        <v>111</v>
      </c>
      <c r="B54" s="307"/>
      <c r="C54" s="307"/>
      <c r="D54" s="307"/>
      <c r="E54" s="352"/>
      <c r="F54" s="305"/>
      <c r="G54" s="305"/>
      <c r="H54" s="305"/>
    </row>
    <row r="55" spans="1:13" s="306" customFormat="1" ht="10.9" customHeight="1">
      <c r="B55" s="307"/>
      <c r="C55" s="307"/>
      <c r="D55" s="307"/>
      <c r="E55" s="320"/>
      <c r="F55" s="307"/>
      <c r="G55" s="307"/>
      <c r="H55" s="307"/>
    </row>
    <row r="56" spans="1:13" s="12" customFormat="1" ht="9.75" customHeight="1">
      <c r="A56" s="91"/>
      <c r="B56" s="170"/>
      <c r="C56" s="170"/>
      <c r="D56" s="170"/>
      <c r="E56" s="168"/>
      <c r="F56"/>
      <c r="G56" s="170"/>
      <c r="H56" s="170"/>
      <c r="I56" s="170"/>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9:L28 J17:L17 J18:L18 G17:H17 G28:H28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zoomScale="75" zoomScaleNormal="100" workbookViewId="0"/>
  </sheetViews>
  <sheetFormatPr defaultColWidth="11.53515625" defaultRowHeight="15.5"/>
  <cols>
    <col min="1" max="1" width="4.765625"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8" ht="16" customHeight="1">
      <c r="A1" s="435" t="s">
        <v>135</v>
      </c>
      <c r="B1" s="436"/>
      <c r="C1" s="436"/>
      <c r="D1" s="436"/>
      <c r="E1" s="436"/>
      <c r="F1" s="436"/>
      <c r="G1" s="436"/>
      <c r="H1" s="437"/>
    </row>
    <row r="2" spans="1:8" ht="16" customHeight="1">
      <c r="A2" s="438" t="s">
        <v>144</v>
      </c>
      <c r="B2" s="439"/>
      <c r="C2" s="439"/>
      <c r="D2" s="439"/>
      <c r="E2" s="439"/>
      <c r="F2" s="439"/>
      <c r="G2" s="439"/>
      <c r="H2" s="440"/>
    </row>
    <row r="3" spans="1:8" ht="31.5" customHeight="1" thickBot="1">
      <c r="A3" s="512"/>
      <c r="B3" s="513"/>
      <c r="C3" s="513"/>
      <c r="D3" s="513"/>
      <c r="E3" s="513"/>
      <c r="F3" s="513"/>
      <c r="G3" s="513"/>
      <c r="H3" s="514"/>
    </row>
    <row r="4" spans="1:8" ht="12" customHeight="1">
      <c r="A4" s="117"/>
      <c r="B4" s="92"/>
      <c r="C4" s="118"/>
      <c r="D4" s="95" t="s">
        <v>76</v>
      </c>
      <c r="E4" s="119" t="s">
        <v>80</v>
      </c>
      <c r="F4" s="95" t="s">
        <v>77</v>
      </c>
      <c r="G4" s="95" t="s">
        <v>78</v>
      </c>
      <c r="H4" s="101" t="s">
        <v>44</v>
      </c>
    </row>
    <row r="5" spans="1:8" ht="12" customHeight="1">
      <c r="A5" s="81"/>
      <c r="B5" s="89"/>
      <c r="C5" s="100"/>
      <c r="D5" s="96"/>
      <c r="E5" s="95" t="s">
        <v>79</v>
      </c>
      <c r="F5" s="96"/>
      <c r="G5" s="95"/>
      <c r="H5" s="409"/>
    </row>
    <row r="6" spans="1:8" ht="12" customHeight="1">
      <c r="A6" s="81"/>
      <c r="B6" s="89"/>
      <c r="C6" s="100"/>
      <c r="D6" s="408"/>
      <c r="E6" s="96"/>
      <c r="F6" s="408"/>
      <c r="G6" s="95"/>
      <c r="H6" s="102"/>
    </row>
    <row r="7" spans="1:8" ht="12" customHeight="1">
      <c r="A7" s="145" t="s">
        <v>93</v>
      </c>
      <c r="B7" s="140"/>
      <c r="C7" s="146"/>
      <c r="D7" s="146"/>
      <c r="E7" s="144"/>
      <c r="F7" s="146"/>
      <c r="G7" s="144"/>
      <c r="H7" s="148"/>
    </row>
    <row r="8" spans="1:8" ht="12" customHeight="1">
      <c r="A8" s="670" t="s">
        <v>181</v>
      </c>
      <c r="B8" s="150"/>
      <c r="C8" s="178"/>
      <c r="D8" s="369">
        <v>1379</v>
      </c>
      <c r="E8" s="369">
        <v>1318</v>
      </c>
      <c r="F8" s="369">
        <v>5714</v>
      </c>
      <c r="G8" s="369">
        <v>4680</v>
      </c>
      <c r="H8" s="377">
        <v>13091</v>
      </c>
    </row>
    <row r="9" spans="1:8" ht="12" customHeight="1">
      <c r="A9" s="671" t="s">
        <v>256</v>
      </c>
      <c r="B9" s="90"/>
      <c r="C9" s="100"/>
      <c r="D9" s="369">
        <v>978</v>
      </c>
      <c r="E9" s="369">
        <v>1139</v>
      </c>
      <c r="F9" s="369">
        <v>7159</v>
      </c>
      <c r="G9" s="369">
        <v>4547</v>
      </c>
      <c r="H9" s="589">
        <v>13823</v>
      </c>
    </row>
    <row r="10" spans="1:8" ht="12" customHeight="1">
      <c r="A10" s="106">
        <v>2023</v>
      </c>
      <c r="B10" s="151" t="s">
        <v>57</v>
      </c>
      <c r="C10" s="160"/>
      <c r="D10" s="108">
        <v>693</v>
      </c>
      <c r="E10" s="108">
        <v>859</v>
      </c>
      <c r="F10" s="108">
        <v>4116</v>
      </c>
      <c r="G10" s="209">
        <v>3323</v>
      </c>
      <c r="H10" s="209">
        <f>SUM(D10:G10)</f>
        <v>8991</v>
      </c>
    </row>
    <row r="11" spans="1:8" ht="12" customHeight="1">
      <c r="A11" s="116"/>
      <c r="B11" s="135" t="s">
        <v>58</v>
      </c>
      <c r="C11" s="161"/>
      <c r="D11" s="108">
        <v>790</v>
      </c>
      <c r="E11" s="108">
        <v>1244</v>
      </c>
      <c r="F11" s="108">
        <v>8086</v>
      </c>
      <c r="G11" s="209">
        <v>4459</v>
      </c>
      <c r="H11" s="209">
        <f t="shared" ref="H11:H17" si="0">SUM(D11:G11)</f>
        <v>14579</v>
      </c>
    </row>
    <row r="12" spans="1:8" ht="12" customHeight="1">
      <c r="A12" s="116"/>
      <c r="B12" s="135" t="s">
        <v>59</v>
      </c>
      <c r="C12" s="161"/>
      <c r="D12" s="108">
        <v>1353</v>
      </c>
      <c r="E12" s="108">
        <v>1628</v>
      </c>
      <c r="F12" s="108">
        <v>6121</v>
      </c>
      <c r="G12" s="209">
        <v>4647</v>
      </c>
      <c r="H12" s="209">
        <f t="shared" si="0"/>
        <v>13749</v>
      </c>
    </row>
    <row r="13" spans="1:8" ht="12" customHeight="1">
      <c r="A13" s="145"/>
      <c r="B13" s="152" t="s">
        <v>60</v>
      </c>
      <c r="C13" s="179"/>
      <c r="D13" s="108">
        <v>919</v>
      </c>
      <c r="E13" s="108">
        <v>956</v>
      </c>
      <c r="F13" s="108">
        <v>10349</v>
      </c>
      <c r="G13" s="209">
        <v>5502</v>
      </c>
      <c r="H13" s="209">
        <f t="shared" si="0"/>
        <v>17726</v>
      </c>
    </row>
    <row r="14" spans="1:8" ht="12" customHeight="1">
      <c r="A14" s="106">
        <v>2024</v>
      </c>
      <c r="B14" s="151" t="s">
        <v>57</v>
      </c>
      <c r="C14" s="160"/>
      <c r="D14" s="108">
        <v>1647</v>
      </c>
      <c r="E14" s="108">
        <v>1929</v>
      </c>
      <c r="F14" s="108">
        <v>9447</v>
      </c>
      <c r="G14" s="209">
        <v>8740</v>
      </c>
      <c r="H14" s="209">
        <f t="shared" si="0"/>
        <v>21763</v>
      </c>
    </row>
    <row r="15" spans="1:8" ht="12" customHeight="1">
      <c r="A15" s="116"/>
      <c r="B15" s="135" t="s">
        <v>58</v>
      </c>
      <c r="C15" s="161"/>
      <c r="D15" s="112">
        <v>1453</v>
      </c>
      <c r="E15" s="112">
        <v>1194</v>
      </c>
      <c r="F15" s="112">
        <v>9605</v>
      </c>
      <c r="G15" s="112">
        <v>5072</v>
      </c>
      <c r="H15" s="209">
        <f t="shared" si="0"/>
        <v>17324</v>
      </c>
    </row>
    <row r="16" spans="1:8" ht="12" customHeight="1">
      <c r="A16" s="116"/>
      <c r="B16" s="135" t="s">
        <v>59</v>
      </c>
      <c r="C16" s="161"/>
      <c r="D16" s="112">
        <v>1771</v>
      </c>
      <c r="E16" s="112">
        <v>2175</v>
      </c>
      <c r="F16" s="112">
        <v>4986</v>
      </c>
      <c r="G16" s="112">
        <v>6513</v>
      </c>
      <c r="H16" s="209">
        <f t="shared" si="0"/>
        <v>15445</v>
      </c>
    </row>
    <row r="17" spans="1:9" ht="12" customHeight="1" thickBot="1">
      <c r="A17" s="244"/>
      <c r="B17" s="245" t="s">
        <v>60</v>
      </c>
      <c r="C17" s="246"/>
      <c r="D17" s="201">
        <v>1827</v>
      </c>
      <c r="E17" s="201">
        <v>1330</v>
      </c>
      <c r="F17" s="201">
        <v>5647</v>
      </c>
      <c r="G17" s="201">
        <v>6519</v>
      </c>
      <c r="H17" s="209">
        <f t="shared" si="0"/>
        <v>15323</v>
      </c>
    </row>
    <row r="18" spans="1:9" ht="12" customHeight="1">
      <c r="A18" s="249"/>
      <c r="B18" s="85"/>
      <c r="C18" s="243"/>
      <c r="D18" s="243"/>
      <c r="E18" s="243"/>
      <c r="F18" s="243"/>
      <c r="G18" s="243"/>
      <c r="H18" s="243"/>
      <c r="I18" s="149"/>
    </row>
    <row r="19" spans="1:9" ht="12" customHeight="1">
      <c r="A19" s="85"/>
      <c r="B19" s="85"/>
      <c r="C19" s="243"/>
      <c r="D19" s="243"/>
      <c r="E19" s="243"/>
      <c r="F19" s="243"/>
      <c r="G19" s="243"/>
      <c r="H19" s="243"/>
      <c r="I19" s="149"/>
    </row>
    <row r="20" spans="1:9" ht="12" customHeight="1">
      <c r="A20" s="85"/>
      <c r="B20" s="85"/>
      <c r="C20" s="243"/>
      <c r="D20" s="243"/>
      <c r="E20" s="243"/>
      <c r="F20" s="243"/>
      <c r="G20" s="243"/>
      <c r="H20" s="243"/>
      <c r="I20" s="149"/>
    </row>
    <row r="21" spans="1:9" ht="12" customHeight="1" thickBot="1">
      <c r="A21" s="250"/>
      <c r="B21" s="85"/>
      <c r="C21" s="243"/>
      <c r="D21" s="243"/>
      <c r="E21" s="243"/>
      <c r="F21" s="243"/>
      <c r="G21" s="243"/>
      <c r="H21" s="243"/>
      <c r="I21" s="149"/>
    </row>
    <row r="22" spans="1:9" ht="16" customHeight="1">
      <c r="A22" s="435" t="s">
        <v>137</v>
      </c>
      <c r="B22" s="436"/>
      <c r="C22" s="436"/>
      <c r="D22" s="436"/>
      <c r="E22" s="436"/>
      <c r="F22" s="436"/>
      <c r="G22" s="437"/>
      <c r="H22" s="247"/>
      <c r="I22" s="149"/>
    </row>
    <row r="23" spans="1:9" ht="16" customHeight="1">
      <c r="A23" s="438" t="s">
        <v>145</v>
      </c>
      <c r="B23" s="439"/>
      <c r="C23" s="439"/>
      <c r="D23" s="439"/>
      <c r="E23" s="439"/>
      <c r="F23" s="439"/>
      <c r="G23" s="440"/>
      <c r="H23" s="247"/>
      <c r="I23" s="149"/>
    </row>
    <row r="24" spans="1:9" ht="16" customHeight="1">
      <c r="A24" s="438" t="s">
        <v>99</v>
      </c>
      <c r="B24" s="439"/>
      <c r="C24" s="439"/>
      <c r="D24" s="439"/>
      <c r="E24" s="439"/>
      <c r="F24" s="439"/>
      <c r="G24" s="440"/>
      <c r="H24" s="247"/>
      <c r="I24" s="149"/>
    </row>
    <row r="25" spans="1:9" ht="16" customHeight="1">
      <c r="A25" s="441"/>
      <c r="B25" s="455"/>
      <c r="C25" s="455"/>
      <c r="D25" s="455"/>
      <c r="E25" s="455"/>
      <c r="F25" s="455"/>
      <c r="G25" s="456"/>
      <c r="H25" s="247"/>
      <c r="I25" s="149"/>
    </row>
    <row r="26" spans="1:9" ht="16" customHeight="1" thickBot="1">
      <c r="A26" s="444"/>
      <c r="B26" s="515"/>
      <c r="C26" s="515"/>
      <c r="D26" s="515"/>
      <c r="E26" s="515"/>
      <c r="F26" s="515"/>
      <c r="G26" s="516"/>
      <c r="H26" s="248"/>
      <c r="I26" s="149"/>
    </row>
    <row r="27" spans="1:9" ht="12" customHeight="1">
      <c r="A27" s="145" t="s">
        <v>93</v>
      </c>
      <c r="B27" s="92"/>
      <c r="C27" s="118"/>
      <c r="D27" s="280" t="s">
        <v>81</v>
      </c>
      <c r="E27" s="280" t="s">
        <v>82</v>
      </c>
      <c r="F27" s="280" t="s">
        <v>83</v>
      </c>
      <c r="G27" s="588" t="s">
        <v>44</v>
      </c>
      <c r="H27" s="243"/>
      <c r="I27" s="149"/>
    </row>
    <row r="28" spans="1:9" ht="12" customHeight="1">
      <c r="A28" s="670" t="s">
        <v>181</v>
      </c>
      <c r="B28" s="150"/>
      <c r="C28" s="178"/>
      <c r="D28" s="369">
        <v>8095</v>
      </c>
      <c r="E28" s="369">
        <v>4211</v>
      </c>
      <c r="F28" s="369">
        <v>36544</v>
      </c>
      <c r="G28" s="589">
        <v>48850</v>
      </c>
      <c r="H28" s="243"/>
      <c r="I28" s="149"/>
    </row>
    <row r="29" spans="1:9" ht="12" customHeight="1">
      <c r="A29" s="671" t="s">
        <v>256</v>
      </c>
      <c r="B29" s="90"/>
      <c r="C29" s="100"/>
      <c r="D29" s="369">
        <v>7104</v>
      </c>
      <c r="E29" s="369">
        <v>4619</v>
      </c>
      <c r="F29" s="369">
        <v>36022</v>
      </c>
      <c r="G29" s="589">
        <v>47745</v>
      </c>
      <c r="H29" s="243"/>
      <c r="I29" s="243"/>
    </row>
    <row r="30" spans="1:9" ht="12" customHeight="1">
      <c r="A30" s="106">
        <v>2023</v>
      </c>
      <c r="B30" s="151" t="s">
        <v>57</v>
      </c>
      <c r="C30" s="160"/>
      <c r="D30" s="108">
        <v>7683</v>
      </c>
      <c r="E30" s="108">
        <v>4023</v>
      </c>
      <c r="F30" s="108">
        <v>29178</v>
      </c>
      <c r="G30" s="209">
        <f>SUM(D30:F30)</f>
        <v>40884</v>
      </c>
      <c r="H30" s="243"/>
      <c r="I30" s="149"/>
    </row>
    <row r="31" spans="1:9" ht="12" customHeight="1">
      <c r="A31" s="272"/>
      <c r="B31" s="135" t="s">
        <v>58</v>
      </c>
      <c r="C31" s="161"/>
      <c r="D31" s="108">
        <v>6621</v>
      </c>
      <c r="E31" s="108">
        <v>4082</v>
      </c>
      <c r="F31" s="108">
        <v>29765</v>
      </c>
      <c r="G31" s="209">
        <f t="shared" ref="G31:G37" si="1">SUM(D31:F31)</f>
        <v>40468</v>
      </c>
      <c r="H31" s="169"/>
    </row>
    <row r="32" spans="1:9" ht="12" customHeight="1">
      <c r="A32" s="272"/>
      <c r="B32" s="135" t="s">
        <v>59</v>
      </c>
      <c r="C32" s="161"/>
      <c r="D32" s="108">
        <v>7547</v>
      </c>
      <c r="E32" s="108">
        <v>4956</v>
      </c>
      <c r="F32" s="108">
        <v>42382</v>
      </c>
      <c r="G32" s="209">
        <f t="shared" si="1"/>
        <v>54885</v>
      </c>
      <c r="H32" s="170"/>
    </row>
    <row r="33" spans="1:12" ht="12" customHeight="1">
      <c r="A33" s="273"/>
      <c r="B33" s="152" t="s">
        <v>60</v>
      </c>
      <c r="C33" s="179"/>
      <c r="D33" s="108">
        <v>6610</v>
      </c>
      <c r="E33" s="108">
        <v>5270</v>
      </c>
      <c r="F33" s="108">
        <v>42348</v>
      </c>
      <c r="G33" s="209">
        <f t="shared" si="1"/>
        <v>54228</v>
      </c>
      <c r="H33" s="170"/>
    </row>
    <row r="34" spans="1:12" ht="12" customHeight="1">
      <c r="A34" s="106">
        <v>2024</v>
      </c>
      <c r="B34" s="151" t="s">
        <v>57</v>
      </c>
      <c r="C34" s="160"/>
      <c r="D34" s="108">
        <v>5243</v>
      </c>
      <c r="E34" s="108">
        <v>3492</v>
      </c>
      <c r="F34" s="108">
        <v>45126</v>
      </c>
      <c r="G34" s="209">
        <f t="shared" si="1"/>
        <v>53861</v>
      </c>
    </row>
    <row r="35" spans="1:12" ht="12" customHeight="1">
      <c r="A35" s="116"/>
      <c r="B35" s="135" t="s">
        <v>58</v>
      </c>
      <c r="C35" s="161"/>
      <c r="D35" s="112">
        <v>7769</v>
      </c>
      <c r="E35" s="112">
        <v>3494</v>
      </c>
      <c r="F35" s="112">
        <v>45077</v>
      </c>
      <c r="G35" s="209">
        <f t="shared" si="1"/>
        <v>56340</v>
      </c>
    </row>
    <row r="36" spans="1:12" ht="12" customHeight="1">
      <c r="A36" s="116"/>
      <c r="B36" s="135" t="s">
        <v>59</v>
      </c>
      <c r="C36" s="161"/>
      <c r="D36" s="112">
        <v>8073</v>
      </c>
      <c r="E36" s="112">
        <v>5631</v>
      </c>
      <c r="F36" s="112">
        <v>48115</v>
      </c>
      <c r="G36" s="209">
        <f t="shared" si="1"/>
        <v>61819</v>
      </c>
    </row>
    <row r="37" spans="1:12" ht="12" customHeight="1" thickBot="1">
      <c r="A37" s="244"/>
      <c r="B37" s="245" t="s">
        <v>60</v>
      </c>
      <c r="C37" s="246"/>
      <c r="D37" s="201">
        <v>7730</v>
      </c>
      <c r="E37" s="201">
        <v>4693</v>
      </c>
      <c r="F37" s="201">
        <v>52857</v>
      </c>
      <c r="G37" s="209">
        <f t="shared" si="1"/>
        <v>65280</v>
      </c>
    </row>
    <row r="38" spans="1:12" s="10" customFormat="1" ht="12" customHeight="1">
      <c r="A38" s="365" t="str">
        <f>+Titles!A12</f>
        <v>1 Data for 2021 and 2022 based on 2016 Census Definitions and data for 2023 and 2024 based on 2021 Census Definitions.</v>
      </c>
      <c r="B38" s="228"/>
      <c r="C38" s="228"/>
      <c r="D38" s="228"/>
      <c r="E38" s="366"/>
      <c r="G38" s="228"/>
      <c r="H38" s="364"/>
      <c r="I38" s="228"/>
      <c r="J38" s="228"/>
      <c r="K38" s="300"/>
      <c r="L38" s="11"/>
    </row>
    <row r="39" spans="1:12" s="306" customFormat="1" ht="10.9" customHeight="1">
      <c r="A39" s="319" t="str">
        <f>+Titles!A10</f>
        <v>Source: CMHC Starts and Completion Survey, Market Absorption Survey</v>
      </c>
      <c r="B39" s="307"/>
      <c r="C39" s="307"/>
      <c r="D39" s="307"/>
      <c r="E39" s="320"/>
      <c r="F39" s="307"/>
      <c r="G39" s="307"/>
      <c r="H39" s="307"/>
    </row>
    <row r="40" spans="1:12" ht="12" customHeight="1">
      <c r="A40" s="91"/>
      <c r="B40" s="170"/>
      <c r="C40" s="170"/>
      <c r="D40" s="170"/>
      <c r="E40" s="168"/>
      <c r="G40" s="170"/>
      <c r="H40" s="90"/>
      <c r="I40" s="90"/>
    </row>
    <row r="41" spans="1:12" ht="9.75" customHeight="1">
      <c r="H41" s="170"/>
      <c r="I41" s="17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A17"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84375" defaultRowHeight="15.5"/>
  <cols>
    <col min="1" max="16384" width="8.84375" style="526"/>
  </cols>
  <sheetData>
    <row r="1" spans="1:1" ht="17">
      <c r="A1" s="540" t="s">
        <v>164</v>
      </c>
    </row>
    <row r="3" spans="1:1">
      <c r="A3" s="526" t="s">
        <v>165</v>
      </c>
    </row>
    <row r="4" spans="1:1">
      <c r="A4" s="541" t="s">
        <v>166</v>
      </c>
    </row>
    <row r="5" spans="1:1">
      <c r="A5" s="541" t="s">
        <v>167</v>
      </c>
    </row>
    <row r="6" spans="1:1">
      <c r="A6" s="541" t="s">
        <v>168</v>
      </c>
    </row>
    <row r="7" spans="1:1">
      <c r="A7" s="526" t="s">
        <v>163</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20"/>
  <sheetViews>
    <sheetView workbookViewId="0"/>
  </sheetViews>
  <sheetFormatPr defaultColWidth="8.84375" defaultRowHeight="15.5"/>
  <cols>
    <col min="1" max="1" width="123" style="543" customWidth="1"/>
    <col min="2" max="16384" width="8.84375" style="721"/>
  </cols>
  <sheetData>
    <row r="1" spans="1:1">
      <c r="A1" s="724" t="s">
        <v>169</v>
      </c>
    </row>
    <row r="2" spans="1:1" ht="70.5">
      <c r="A2" s="546" t="s">
        <v>212</v>
      </c>
    </row>
    <row r="3" spans="1:1">
      <c r="A3" s="546"/>
    </row>
    <row r="4" spans="1:1" ht="42.5">
      <c r="A4" s="546" t="s">
        <v>213</v>
      </c>
    </row>
    <row r="5" spans="1:1">
      <c r="A5" s="546"/>
    </row>
    <row r="6" spans="1:1">
      <c r="A6" s="543" t="s">
        <v>214</v>
      </c>
    </row>
    <row r="8" spans="1:1">
      <c r="A8" s="722" t="s">
        <v>176</v>
      </c>
    </row>
    <row r="10" spans="1:1">
      <c r="A10" s="542" t="s">
        <v>215</v>
      </c>
    </row>
    <row r="11" spans="1:1" ht="48" customHeight="1">
      <c r="A11" s="723" t="s">
        <v>216</v>
      </c>
    </row>
    <row r="12" spans="1:1">
      <c r="A12" s="542" t="s">
        <v>217</v>
      </c>
    </row>
    <row r="13" spans="1:1" ht="58.5" customHeight="1">
      <c r="A13" s="544" t="s">
        <v>218</v>
      </c>
    </row>
    <row r="14" spans="1:1">
      <c r="A14" s="542" t="s">
        <v>219</v>
      </c>
    </row>
    <row r="15" spans="1:1">
      <c r="A15" s="545" t="s">
        <v>220</v>
      </c>
    </row>
    <row r="16" spans="1:1" ht="45.75" customHeight="1">
      <c r="A16" s="544" t="s">
        <v>221</v>
      </c>
    </row>
    <row r="17" spans="1:1">
      <c r="A17" s="542" t="s">
        <v>222</v>
      </c>
    </row>
    <row r="18" spans="1:1" ht="28">
      <c r="A18" s="544" t="s">
        <v>223</v>
      </c>
    </row>
    <row r="19" spans="1:1">
      <c r="A19" s="544"/>
    </row>
    <row r="20" spans="1:1">
      <c r="A20" s="545" t="s">
        <v>224</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43"/>
  <sheetViews>
    <sheetView workbookViewId="0"/>
  </sheetViews>
  <sheetFormatPr defaultColWidth="8.84375" defaultRowHeight="14"/>
  <cols>
    <col min="1" max="1" width="198.84375" style="546" bestFit="1" customWidth="1"/>
    <col min="2" max="16384" width="8.84375" style="543"/>
  </cols>
  <sheetData>
    <row r="1" spans="1:1" ht="23.25" customHeight="1">
      <c r="A1" s="725" t="s">
        <v>170</v>
      </c>
    </row>
    <row r="2" spans="1:1" ht="40.5" customHeight="1">
      <c r="A2" s="544" t="s">
        <v>232</v>
      </c>
    </row>
    <row r="3" spans="1:1" ht="40.5" customHeight="1">
      <c r="A3" s="544" t="s">
        <v>233</v>
      </c>
    </row>
    <row r="4" spans="1:1">
      <c r="A4" s="544" t="s">
        <v>171</v>
      </c>
    </row>
    <row r="5" spans="1:1">
      <c r="A5" s="544"/>
    </row>
    <row r="6" spans="1:1" ht="28.5">
      <c r="A6" s="544" t="s">
        <v>234</v>
      </c>
    </row>
    <row r="7" spans="1:1">
      <c r="A7" s="544"/>
    </row>
    <row r="8" spans="1:1" ht="14.5">
      <c r="A8" s="544" t="s">
        <v>235</v>
      </c>
    </row>
    <row r="9" spans="1:1">
      <c r="A9" s="544"/>
    </row>
    <row r="10" spans="1:1" ht="14.5">
      <c r="A10" s="544" t="s">
        <v>236</v>
      </c>
    </row>
    <row r="11" spans="1:1" ht="60.75" customHeight="1">
      <c r="A11" s="544" t="s">
        <v>237</v>
      </c>
    </row>
    <row r="12" spans="1:1" ht="14.5">
      <c r="A12" s="544" t="s">
        <v>238</v>
      </c>
    </row>
    <row r="13" spans="1:1">
      <c r="A13" s="544"/>
    </row>
    <row r="14" spans="1:1" ht="14.5">
      <c r="A14" s="544" t="s">
        <v>239</v>
      </c>
    </row>
    <row r="15" spans="1:1">
      <c r="A15" s="544"/>
    </row>
    <row r="16" spans="1:1" ht="14.5">
      <c r="A16" s="544" t="s">
        <v>240</v>
      </c>
    </row>
    <row r="17" spans="1:1">
      <c r="A17" s="544"/>
    </row>
    <row r="18" spans="1:1" ht="42.75" customHeight="1">
      <c r="A18" s="544" t="s">
        <v>241</v>
      </c>
    </row>
    <row r="19" spans="1:1">
      <c r="A19" s="544"/>
    </row>
    <row r="20" spans="1:1" ht="14.5">
      <c r="A20" s="726" t="s">
        <v>226</v>
      </c>
    </row>
    <row r="21" spans="1:1" ht="28">
      <c r="A21" s="544" t="s">
        <v>227</v>
      </c>
    </row>
    <row r="22" spans="1:1" ht="14.5">
      <c r="A22" s="544" t="s">
        <v>242</v>
      </c>
    </row>
    <row r="23" spans="1:1" ht="14.5">
      <c r="A23" s="544" t="s">
        <v>243</v>
      </c>
    </row>
    <row r="24" spans="1:1" ht="14.5">
      <c r="A24" s="544" t="s">
        <v>244</v>
      </c>
    </row>
    <row r="25" spans="1:1" ht="14.5">
      <c r="A25" s="544" t="s">
        <v>245</v>
      </c>
    </row>
    <row r="26" spans="1:1" ht="28.5">
      <c r="A26" s="544" t="s">
        <v>246</v>
      </c>
    </row>
    <row r="27" spans="1:1" ht="28.5">
      <c r="A27" s="544" t="s">
        <v>247</v>
      </c>
    </row>
    <row r="28" spans="1:1">
      <c r="A28" s="544"/>
    </row>
    <row r="29" spans="1:1">
      <c r="A29" s="544" t="s">
        <v>228</v>
      </c>
    </row>
    <row r="30" spans="1:1">
      <c r="A30" s="544"/>
    </row>
    <row r="31" spans="1:1">
      <c r="A31" s="544" t="s">
        <v>229</v>
      </c>
    </row>
    <row r="32" spans="1:1">
      <c r="A32" s="544"/>
    </row>
    <row r="33" spans="1:1" ht="56">
      <c r="A33" s="544" t="s">
        <v>230</v>
      </c>
    </row>
    <row r="35" spans="1:1" ht="14.5">
      <c r="A35" s="726" t="s">
        <v>172</v>
      </c>
    </row>
    <row r="36" spans="1:1" ht="28">
      <c r="A36" s="546" t="s">
        <v>173</v>
      </c>
    </row>
    <row r="38" spans="1:1" ht="17">
      <c r="A38" s="720" t="s">
        <v>231</v>
      </c>
    </row>
    <row r="39" spans="1:1">
      <c r="A39" s="543" t="s">
        <v>174</v>
      </c>
    </row>
    <row r="40" spans="1:1" ht="14.5">
      <c r="A40" s="543" t="s">
        <v>248</v>
      </c>
    </row>
    <row r="41" spans="1:1" ht="14.5">
      <c r="A41" s="543" t="s">
        <v>249</v>
      </c>
    </row>
    <row r="42" spans="1:1" ht="14.5">
      <c r="A42" s="543" t="s">
        <v>250</v>
      </c>
    </row>
    <row r="43" spans="1:1" ht="14.5">
      <c r="A43" s="543" t="s">
        <v>251</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84375" defaultRowHeight="15.5"/>
  <cols>
    <col min="1" max="16384" width="8.84375" style="526"/>
  </cols>
  <sheetData>
    <row r="1" spans="1:1" ht="17">
      <c r="A1" s="540"/>
    </row>
    <row r="2" spans="1:1" s="543" customFormat="1" ht="14"/>
    <row r="3" spans="1:1" s="543" customFormat="1" ht="14"/>
    <row r="4" spans="1:1" s="543" customFormat="1" ht="14"/>
    <row r="5" spans="1:1" s="543" customFormat="1" ht="14"/>
    <row r="6" spans="1:1" s="543" customFormat="1" ht="14"/>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2"/>
  <sheetViews>
    <sheetView zoomScaleNormal="100" workbookViewId="0"/>
  </sheetViews>
  <sheetFormatPr defaultColWidth="8.84375" defaultRowHeight="15.5"/>
  <cols>
    <col min="1" max="1" width="125.07421875" style="526" customWidth="1"/>
    <col min="2" max="2" width="8.84375" style="526" customWidth="1"/>
    <col min="3" max="16384" width="8.84375" style="526"/>
  </cols>
  <sheetData>
    <row r="1" spans="1:16" ht="18.5">
      <c r="A1" s="690" t="s">
        <v>190</v>
      </c>
      <c r="B1" s="690"/>
      <c r="C1" s="690"/>
      <c r="D1" s="690"/>
      <c r="E1" s="690"/>
      <c r="F1" s="690"/>
      <c r="G1" s="690"/>
      <c r="H1" s="690"/>
      <c r="I1" s="690"/>
      <c r="J1" s="690"/>
      <c r="K1" s="690"/>
      <c r="L1" s="690"/>
      <c r="M1" s="690"/>
      <c r="N1" s="690"/>
      <c r="O1" s="690"/>
      <c r="P1" s="690"/>
    </row>
    <row r="2" spans="1:16" ht="18.5">
      <c r="A2" s="690"/>
      <c r="B2" s="661"/>
      <c r="C2" s="661"/>
      <c r="D2" s="661"/>
      <c r="E2" s="661"/>
      <c r="F2" s="661"/>
      <c r="G2" s="661"/>
      <c r="H2" s="661"/>
      <c r="I2" s="661"/>
      <c r="J2" s="661"/>
      <c r="K2" s="661"/>
      <c r="L2" s="661"/>
      <c r="M2" s="661"/>
      <c r="N2" s="661"/>
      <c r="O2" s="661"/>
      <c r="P2" s="661"/>
    </row>
    <row r="3" spans="1:16" s="661" customFormat="1" ht="30" customHeight="1">
      <c r="A3" s="711" t="s">
        <v>263</v>
      </c>
      <c r="B3" s="689"/>
      <c r="C3" s="689"/>
      <c r="D3" s="689"/>
      <c r="E3" s="689"/>
      <c r="F3" s="689"/>
      <c r="G3" s="689"/>
      <c r="H3" s="689"/>
      <c r="I3" s="689"/>
      <c r="J3" s="689"/>
      <c r="K3" s="689"/>
      <c r="L3" s="689"/>
      <c r="M3" s="689"/>
      <c r="N3" s="689"/>
      <c r="O3" s="689"/>
      <c r="P3" s="689"/>
    </row>
    <row r="4" spans="1:16" s="661" customFormat="1">
      <c r="A4" s="711"/>
    </row>
    <row r="5" spans="1:16" s="661" customFormat="1">
      <c r="A5" s="711" t="s">
        <v>264</v>
      </c>
    </row>
    <row r="6" spans="1:16" s="661" customFormat="1" ht="31">
      <c r="A6" s="711" t="s">
        <v>201</v>
      </c>
    </row>
    <row r="7" spans="1:16" s="661" customFormat="1" ht="14.5"/>
    <row r="8" spans="1:16" s="661" customFormat="1">
      <c r="A8" s="712" t="s">
        <v>202</v>
      </c>
    </row>
    <row r="9" spans="1:16" s="661" customFormat="1" ht="14.5">
      <c r="A9" s="661" t="s">
        <v>189</v>
      </c>
    </row>
    <row r="10" spans="1:16" s="661" customFormat="1" ht="14.5">
      <c r="A10" s="661" t="s">
        <v>203</v>
      </c>
    </row>
    <row r="11" spans="1:16" s="661" customFormat="1" ht="14.5">
      <c r="A11" s="661" t="s">
        <v>199</v>
      </c>
    </row>
    <row r="12" spans="1:16" s="661" customFormat="1" ht="14.5">
      <c r="A12" s="661" t="s">
        <v>204</v>
      </c>
    </row>
    <row r="13" spans="1:16" s="661" customFormat="1" ht="14.5">
      <c r="A13" s="661" t="s">
        <v>205</v>
      </c>
    </row>
    <row r="14" spans="1:16" s="661" customFormat="1" ht="14.5">
      <c r="A14" s="661" t="s">
        <v>192</v>
      </c>
    </row>
    <row r="15" spans="1:16" s="661" customFormat="1" ht="14.5">
      <c r="A15" s="661" t="s">
        <v>191</v>
      </c>
    </row>
    <row r="16" spans="1:16">
      <c r="A16" s="661" t="s">
        <v>193</v>
      </c>
      <c r="B16" s="661"/>
      <c r="C16" s="661"/>
      <c r="D16" s="661"/>
      <c r="E16" s="661"/>
      <c r="F16" s="661"/>
      <c r="G16" s="661"/>
      <c r="H16" s="661"/>
      <c r="I16" s="661"/>
      <c r="J16" s="661"/>
      <c r="K16" s="661"/>
      <c r="L16" s="661"/>
      <c r="M16" s="661"/>
      <c r="N16" s="661"/>
      <c r="O16" s="661"/>
      <c r="P16" s="661"/>
    </row>
    <row r="17" spans="1:16">
      <c r="A17" s="661" t="s">
        <v>194</v>
      </c>
      <c r="B17" s="661"/>
      <c r="C17" s="661"/>
      <c r="D17" s="661"/>
      <c r="E17" s="661"/>
      <c r="F17" s="661"/>
      <c r="G17" s="661"/>
      <c r="H17" s="661"/>
      <c r="I17" s="661"/>
      <c r="J17" s="661"/>
      <c r="K17" s="661"/>
      <c r="L17" s="661"/>
      <c r="M17" s="661"/>
      <c r="N17" s="661"/>
      <c r="O17" s="661"/>
      <c r="P17" s="661"/>
    </row>
    <row r="18" spans="1:16">
      <c r="A18" s="661" t="s">
        <v>195</v>
      </c>
      <c r="B18" s="661"/>
      <c r="C18" s="661"/>
      <c r="D18" s="661"/>
      <c r="E18" s="661"/>
      <c r="F18" s="661"/>
      <c r="G18" s="661"/>
      <c r="H18" s="661"/>
      <c r="I18" s="661"/>
      <c r="J18" s="661"/>
      <c r="K18" s="661"/>
      <c r="L18" s="661"/>
      <c r="M18" s="661"/>
      <c r="N18" s="661"/>
      <c r="O18" s="661"/>
      <c r="P18" s="661"/>
    </row>
    <row r="19" spans="1:16">
      <c r="A19" s="661" t="s">
        <v>196</v>
      </c>
      <c r="B19" s="661"/>
      <c r="C19" s="661"/>
      <c r="D19" s="661"/>
      <c r="E19" s="661"/>
      <c r="F19" s="661"/>
      <c r="G19" s="661"/>
      <c r="H19" s="661"/>
      <c r="I19" s="661"/>
      <c r="J19" s="661"/>
      <c r="K19" s="661"/>
      <c r="L19" s="661"/>
      <c r="M19" s="661"/>
      <c r="N19" s="661"/>
      <c r="O19" s="661"/>
      <c r="P19" s="661"/>
    </row>
    <row r="20" spans="1:16" s="688" customFormat="1" ht="15.75" customHeight="1">
      <c r="A20" s="661" t="s">
        <v>197</v>
      </c>
      <c r="B20" s="661"/>
      <c r="C20" s="661"/>
      <c r="D20" s="661"/>
      <c r="E20" s="661"/>
      <c r="F20" s="661"/>
      <c r="G20" s="661"/>
      <c r="H20" s="661"/>
      <c r="I20" s="661"/>
      <c r="J20" s="661"/>
      <c r="K20" s="661"/>
      <c r="L20" s="661"/>
      <c r="M20" s="661"/>
      <c r="N20" s="661"/>
      <c r="O20" s="661"/>
      <c r="P20" s="661"/>
    </row>
    <row r="21" spans="1:16">
      <c r="A21" s="661" t="s">
        <v>198</v>
      </c>
      <c r="B21" s="661"/>
      <c r="C21" s="661"/>
      <c r="D21" s="661"/>
      <c r="E21" s="661"/>
      <c r="F21" s="661"/>
      <c r="G21" s="661"/>
      <c r="H21" s="661"/>
      <c r="I21" s="661"/>
      <c r="J21" s="661"/>
      <c r="K21" s="661"/>
      <c r="L21" s="661"/>
      <c r="M21" s="661"/>
      <c r="N21" s="661"/>
      <c r="O21" s="661"/>
      <c r="P21" s="661"/>
    </row>
    <row r="22" spans="1:16">
      <c r="A22" s="661"/>
      <c r="B22" s="661"/>
      <c r="C22" s="661"/>
      <c r="D22" s="661"/>
      <c r="E22" s="661"/>
      <c r="F22" s="661"/>
      <c r="G22" s="661"/>
      <c r="H22" s="661"/>
      <c r="I22" s="661"/>
      <c r="J22" s="661"/>
      <c r="K22" s="661"/>
      <c r="L22" s="661"/>
      <c r="M22" s="661"/>
      <c r="N22" s="661"/>
      <c r="O22" s="661"/>
      <c r="P22" s="661"/>
    </row>
    <row r="23" spans="1:16">
      <c r="A23" s="711" t="s">
        <v>265</v>
      </c>
      <c r="B23" s="661"/>
      <c r="C23" s="661"/>
      <c r="D23" s="661"/>
      <c r="E23" s="661"/>
      <c r="F23" s="661"/>
      <c r="G23" s="661"/>
      <c r="H23" s="661"/>
      <c r="I23" s="661"/>
      <c r="J23" s="661"/>
      <c r="K23" s="661"/>
      <c r="L23" s="661"/>
      <c r="M23" s="661"/>
      <c r="N23" s="661"/>
      <c r="O23" s="661"/>
      <c r="P23" s="661"/>
    </row>
    <row r="24" spans="1:16" ht="19.5" customHeight="1">
      <c r="A24" s="689" t="s">
        <v>200</v>
      </c>
      <c r="B24" s="661"/>
      <c r="C24" s="661"/>
      <c r="D24" s="661"/>
      <c r="E24" s="661"/>
      <c r="F24" s="661"/>
      <c r="G24" s="661"/>
      <c r="H24" s="661"/>
      <c r="I24" s="661"/>
      <c r="J24" s="661"/>
      <c r="K24" s="661"/>
      <c r="L24" s="661"/>
      <c r="M24" s="661"/>
      <c r="N24" s="661"/>
      <c r="O24" s="661"/>
      <c r="P24" s="661"/>
    </row>
    <row r="25" spans="1:16" ht="34.5" customHeight="1">
      <c r="A25" s="661" t="s">
        <v>206</v>
      </c>
      <c r="B25"/>
      <c r="C25"/>
      <c r="D25"/>
      <c r="E25"/>
      <c r="F25"/>
      <c r="G25"/>
      <c r="H25"/>
      <c r="I25"/>
      <c r="J25"/>
      <c r="K25"/>
      <c r="L25"/>
      <c r="M25"/>
      <c r="N25"/>
      <c r="O25"/>
      <c r="P25"/>
    </row>
    <row r="26" spans="1:16">
      <c r="A26" s="661" t="s">
        <v>207</v>
      </c>
    </row>
    <row r="27" spans="1:16">
      <c r="A27" s="661" t="s">
        <v>208</v>
      </c>
    </row>
    <row r="28" spans="1:16">
      <c r="A28" s="661"/>
    </row>
    <row r="29" spans="1:16">
      <c r="A29" s="711" t="s">
        <v>268</v>
      </c>
    </row>
    <row r="30" spans="1:16">
      <c r="A30" s="661" t="s">
        <v>266</v>
      </c>
    </row>
    <row r="31" spans="1:16">
      <c r="A31" s="661" t="s">
        <v>270</v>
      </c>
    </row>
    <row r="32" spans="1:16">
      <c r="A32" s="661" t="s">
        <v>267</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15" zoomScaleNormal="115" workbookViewId="0">
      <pane xSplit="2" ySplit="7" topLeftCell="C8" activePane="bottomRight" state="frozen"/>
      <selection pane="topRight"/>
      <selection pane="bottomLeft"/>
      <selection pane="bottomRight"/>
    </sheetView>
  </sheetViews>
  <sheetFormatPr defaultColWidth="9.69140625" defaultRowHeight="15.5"/>
  <cols>
    <col min="1" max="1" width="7.69140625" style="7" customWidth="1"/>
    <col min="2" max="2" width="8" style="7" customWidth="1"/>
    <col min="3" max="4" width="7.69140625" style="7" customWidth="1"/>
    <col min="5" max="5" width="4.69140625" style="7" customWidth="1"/>
    <col min="6" max="7" width="7.69140625" style="7" customWidth="1"/>
    <col min="8" max="8" width="4.84375" style="7" customWidth="1"/>
    <col min="9" max="10" width="7.69140625" style="7" customWidth="1"/>
    <col min="11" max="11" width="4.69140625" style="7" customWidth="1"/>
    <col min="12" max="16384" width="9.69140625" style="7"/>
  </cols>
  <sheetData>
    <row r="1" spans="1:256" ht="16" customHeight="1">
      <c r="A1" s="426" t="s">
        <v>121</v>
      </c>
      <c r="B1" s="427"/>
      <c r="C1" s="427"/>
      <c r="D1" s="427"/>
      <c r="E1" s="427"/>
      <c r="F1" s="427"/>
      <c r="G1" s="427"/>
      <c r="H1" s="427"/>
      <c r="I1" s="427"/>
      <c r="J1" s="427"/>
      <c r="K1" s="428"/>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 customHeight="1">
      <c r="A2" s="429" t="str">
        <f>Titles!A2</f>
        <v>Housing Start Data in Centres 10,000 Population and Over</v>
      </c>
      <c r="B2" s="430"/>
      <c r="C2" s="430"/>
      <c r="D2" s="430"/>
      <c r="E2" s="430"/>
      <c r="F2" s="430"/>
      <c r="G2" s="430"/>
      <c r="H2" s="430"/>
      <c r="I2" s="430"/>
      <c r="J2" s="430"/>
      <c r="K2" s="431"/>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6" customHeight="1">
      <c r="A3" s="457"/>
      <c r="B3" s="458"/>
      <c r="C3" s="458"/>
      <c r="D3" s="458"/>
      <c r="E3" s="458"/>
      <c r="F3" s="458"/>
      <c r="G3" s="458"/>
      <c r="H3" s="458"/>
      <c r="I3" s="458"/>
      <c r="J3" s="458"/>
      <c r="K3" s="459"/>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6" customHeight="1" thickBot="1">
      <c r="A4" s="432" t="str">
        <f>Titles!A4</f>
        <v>December 2023 - 2024</v>
      </c>
      <c r="B4" s="433"/>
      <c r="C4" s="433"/>
      <c r="D4" s="433"/>
      <c r="E4" s="433"/>
      <c r="F4" s="433"/>
      <c r="G4" s="433"/>
      <c r="H4" s="433"/>
      <c r="I4" s="433"/>
      <c r="J4" s="433"/>
      <c r="K4" s="434"/>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5" customHeight="1">
      <c r="A5" s="48" t="s">
        <v>261</v>
      </c>
      <c r="B5" s="56"/>
      <c r="C5" s="748" t="s">
        <v>48</v>
      </c>
      <c r="D5" s="749"/>
      <c r="E5" s="750"/>
      <c r="F5" s="748" t="s">
        <v>47</v>
      </c>
      <c r="G5" s="749"/>
      <c r="H5" s="750"/>
      <c r="I5" s="748" t="s">
        <v>44</v>
      </c>
      <c r="J5" s="749"/>
      <c r="K5" s="754"/>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5" customHeight="1">
      <c r="A6" s="49" t="s">
        <v>0</v>
      </c>
      <c r="B6" s="56"/>
      <c r="C6" s="751"/>
      <c r="D6" s="752"/>
      <c r="E6" s="753"/>
      <c r="F6" s="751"/>
      <c r="G6" s="752"/>
      <c r="H6" s="753"/>
      <c r="I6" s="751"/>
      <c r="J6" s="752"/>
      <c r="K6" s="755"/>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16"/>
      <c r="B7" s="57"/>
      <c r="C7" s="14">
        <f>Titles!A22</f>
        <v>2023</v>
      </c>
      <c r="D7" s="14">
        <f>Titles!A23</f>
        <v>2024</v>
      </c>
      <c r="E7" s="15" t="s">
        <v>46</v>
      </c>
      <c r="F7" s="14">
        <f>Titles!A22</f>
        <v>2023</v>
      </c>
      <c r="G7" s="14">
        <f>Titles!A23</f>
        <v>2024</v>
      </c>
      <c r="H7" s="15" t="s">
        <v>46</v>
      </c>
      <c r="I7" s="14">
        <f>Titles!A22</f>
        <v>2023</v>
      </c>
      <c r="J7" s="14">
        <f>Titles!A23</f>
        <v>2024</v>
      </c>
      <c r="K7" s="16" t="s">
        <v>46</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9" customHeight="1">
      <c r="A8" s="18" t="s">
        <v>179</v>
      </c>
      <c r="B8" s="19"/>
      <c r="C8" s="20">
        <v>48</v>
      </c>
      <c r="D8" s="20">
        <v>54</v>
      </c>
      <c r="E8" s="251">
        <f>IF(C8=D8,"-",IF((C8=0),"##",IF(ABS((D8/C8-1)*100)&gt;=500,"##",(D8/C8-1)*100)))</f>
        <v>12.5</v>
      </c>
      <c r="F8" s="20">
        <v>22</v>
      </c>
      <c r="G8" s="21">
        <v>40</v>
      </c>
      <c r="H8" s="251">
        <f t="shared" ref="H8:H20" si="0">IF(F8=G8,"-",IF((F8=0),"##",IF(ABS((G8/F8-1)*100)&gt;=500,"##",(G8/F8-1)*100)))</f>
        <v>81.818181818181813</v>
      </c>
      <c r="I8" s="20">
        <f>C8+F8</f>
        <v>70</v>
      </c>
      <c r="J8" s="22">
        <f>D8+G8</f>
        <v>94</v>
      </c>
      <c r="K8" s="258">
        <f t="shared" ref="K8:K20" si="1">IF(I8=J8,"-",IF((I8=0),"##",IF(ABS((J8/I8-1)*100)&gt;=500,"##",(J8/I8-1)*100)))</f>
        <v>34.285714285714278</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9" customHeight="1">
      <c r="A9" s="24" t="s">
        <v>1</v>
      </c>
      <c r="B9" s="25"/>
      <c r="C9" s="26">
        <v>13</v>
      </c>
      <c r="D9" s="26">
        <v>26</v>
      </c>
      <c r="E9" s="252">
        <f t="shared" ref="E9:E20" si="2">IF(C9=D9,"-",IF((C9=0),"##",IF(ABS((D9/C9-1)*100)&gt;=500,"##",(D9/C9-1)*100)))</f>
        <v>100</v>
      </c>
      <c r="F9" s="26">
        <v>24</v>
      </c>
      <c r="G9" s="27">
        <v>82</v>
      </c>
      <c r="H9" s="252">
        <f t="shared" si="0"/>
        <v>241.66666666666666</v>
      </c>
      <c r="I9" s="26">
        <f t="shared" ref="I9:I20" si="3">C9+F9</f>
        <v>37</v>
      </c>
      <c r="J9" s="28">
        <f t="shared" ref="J9:J20" si="4">D9+G9</f>
        <v>108</v>
      </c>
      <c r="K9" s="259">
        <f t="shared" si="1"/>
        <v>191.89189189189187</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9" customHeight="1">
      <c r="A10" s="24" t="s">
        <v>2</v>
      </c>
      <c r="B10" s="25"/>
      <c r="C10" s="26">
        <v>148</v>
      </c>
      <c r="D10" s="26">
        <v>144</v>
      </c>
      <c r="E10" s="252">
        <f t="shared" si="2"/>
        <v>-2.7027027027026973</v>
      </c>
      <c r="F10" s="26">
        <v>468</v>
      </c>
      <c r="G10" s="27">
        <v>315</v>
      </c>
      <c r="H10" s="252">
        <f t="shared" si="0"/>
        <v>-32.692307692307686</v>
      </c>
      <c r="I10" s="26">
        <f t="shared" si="3"/>
        <v>616</v>
      </c>
      <c r="J10" s="28">
        <f t="shared" si="4"/>
        <v>459</v>
      </c>
      <c r="K10" s="259">
        <f t="shared" si="1"/>
        <v>-25.487012987012992</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9" customHeight="1">
      <c r="A11" s="24" t="s">
        <v>3</v>
      </c>
      <c r="B11" s="25"/>
      <c r="C11" s="26">
        <v>86</v>
      </c>
      <c r="D11" s="26">
        <v>63</v>
      </c>
      <c r="E11" s="252">
        <f t="shared" si="2"/>
        <v>-26.744186046511629</v>
      </c>
      <c r="F11" s="26">
        <v>281</v>
      </c>
      <c r="G11" s="27">
        <v>336</v>
      </c>
      <c r="H11" s="252">
        <f t="shared" si="0"/>
        <v>19.572953736654796</v>
      </c>
      <c r="I11" s="26">
        <f t="shared" si="3"/>
        <v>367</v>
      </c>
      <c r="J11" s="28">
        <f t="shared" si="4"/>
        <v>399</v>
      </c>
      <c r="K11" s="259">
        <f t="shared" si="1"/>
        <v>8.719346049046317</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9" customHeight="1">
      <c r="A12" s="24" t="s">
        <v>4</v>
      </c>
      <c r="B12" s="25"/>
      <c r="C12" s="26">
        <f>SUM(C8:C11)</f>
        <v>295</v>
      </c>
      <c r="D12" s="26">
        <f>SUM(D8:D11)</f>
        <v>287</v>
      </c>
      <c r="E12" s="252">
        <f t="shared" si="2"/>
        <v>-2.7118644067796627</v>
      </c>
      <c r="F12" s="26">
        <f>SUM(F8:F11)</f>
        <v>795</v>
      </c>
      <c r="G12" s="27">
        <f>SUM(G8:G11)</f>
        <v>773</v>
      </c>
      <c r="H12" s="252">
        <f t="shared" si="0"/>
        <v>-2.7672955974842761</v>
      </c>
      <c r="I12" s="26">
        <f t="shared" si="3"/>
        <v>1090</v>
      </c>
      <c r="J12" s="28">
        <f t="shared" si="4"/>
        <v>1060</v>
      </c>
      <c r="K12" s="259">
        <f t="shared" si="1"/>
        <v>-2.752293577981646</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9" customHeight="1">
      <c r="A13" s="24" t="s">
        <v>5</v>
      </c>
      <c r="B13" s="25"/>
      <c r="C13" s="26">
        <v>223</v>
      </c>
      <c r="D13" s="26">
        <v>309</v>
      </c>
      <c r="E13" s="252">
        <f t="shared" si="2"/>
        <v>38.565022421524667</v>
      </c>
      <c r="F13" s="26">
        <v>2503</v>
      </c>
      <c r="G13" s="27">
        <v>2332</v>
      </c>
      <c r="H13" s="252">
        <f t="shared" si="0"/>
        <v>-6.8318018377946483</v>
      </c>
      <c r="I13" s="26">
        <f t="shared" si="3"/>
        <v>2726</v>
      </c>
      <c r="J13" s="28">
        <f t="shared" si="4"/>
        <v>2641</v>
      </c>
      <c r="K13" s="259">
        <f t="shared" si="1"/>
        <v>-3.1181217901687486</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9" customHeight="1">
      <c r="A14" s="24" t="s">
        <v>6</v>
      </c>
      <c r="B14" s="25"/>
      <c r="C14" s="26">
        <v>1053</v>
      </c>
      <c r="D14" s="26">
        <v>942</v>
      </c>
      <c r="E14" s="252">
        <f t="shared" si="2"/>
        <v>-10.541310541310544</v>
      </c>
      <c r="F14" s="26">
        <v>4328</v>
      </c>
      <c r="G14" s="27">
        <v>4003</v>
      </c>
      <c r="H14" s="252">
        <f t="shared" si="0"/>
        <v>-7.5092421441774526</v>
      </c>
      <c r="I14" s="26">
        <f t="shared" si="3"/>
        <v>5381</v>
      </c>
      <c r="J14" s="28">
        <f t="shared" si="4"/>
        <v>4945</v>
      </c>
      <c r="K14" s="259">
        <f t="shared" si="1"/>
        <v>-8.1025831629808582</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9" customHeight="1">
      <c r="A15" s="24" t="s">
        <v>7</v>
      </c>
      <c r="B15" s="25"/>
      <c r="C15" s="26">
        <v>130</v>
      </c>
      <c r="D15" s="26">
        <v>123</v>
      </c>
      <c r="E15" s="252">
        <f t="shared" si="2"/>
        <v>-5.3846153846153877</v>
      </c>
      <c r="F15" s="26">
        <v>370</v>
      </c>
      <c r="G15" s="27">
        <v>269</v>
      </c>
      <c r="H15" s="252">
        <f t="shared" si="0"/>
        <v>-27.297297297297295</v>
      </c>
      <c r="I15" s="26">
        <f t="shared" si="3"/>
        <v>500</v>
      </c>
      <c r="J15" s="28">
        <f t="shared" si="4"/>
        <v>392</v>
      </c>
      <c r="K15" s="259">
        <f t="shared" si="1"/>
        <v>-21.599999999999998</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9" customHeight="1">
      <c r="A16" s="24" t="s">
        <v>8</v>
      </c>
      <c r="B16" s="25"/>
      <c r="C16" s="26">
        <v>84</v>
      </c>
      <c r="D16" s="26">
        <v>111</v>
      </c>
      <c r="E16" s="252">
        <f t="shared" si="2"/>
        <v>32.142857142857139</v>
      </c>
      <c r="F16" s="26">
        <v>367</v>
      </c>
      <c r="G16" s="27">
        <v>154</v>
      </c>
      <c r="H16" s="252">
        <f t="shared" si="0"/>
        <v>-58.038147138964582</v>
      </c>
      <c r="I16" s="26">
        <f t="shared" si="3"/>
        <v>451</v>
      </c>
      <c r="J16" s="28">
        <f t="shared" si="4"/>
        <v>265</v>
      </c>
      <c r="K16" s="259">
        <f t="shared" si="1"/>
        <v>-41.241685144124176</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9" customHeight="1">
      <c r="A17" s="24" t="s">
        <v>9</v>
      </c>
      <c r="B17" s="25"/>
      <c r="C17" s="26">
        <v>1189</v>
      </c>
      <c r="D17" s="26">
        <v>1251</v>
      </c>
      <c r="E17" s="252">
        <f t="shared" si="2"/>
        <v>5.2144659377628244</v>
      </c>
      <c r="F17" s="26">
        <v>2302</v>
      </c>
      <c r="G17" s="27">
        <v>2234</v>
      </c>
      <c r="H17" s="252">
        <f t="shared" si="0"/>
        <v>-2.953953084274541</v>
      </c>
      <c r="I17" s="26">
        <f t="shared" si="3"/>
        <v>3491</v>
      </c>
      <c r="J17" s="28">
        <f t="shared" si="4"/>
        <v>3485</v>
      </c>
      <c r="K17" s="259">
        <f t="shared" si="1"/>
        <v>-0.17187052420509774</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9" customHeight="1">
      <c r="A18" s="24" t="s">
        <v>10</v>
      </c>
      <c r="B18" s="25"/>
      <c r="C18" s="26">
        <f>SUM(C15:C17)</f>
        <v>1403</v>
      </c>
      <c r="D18" s="26">
        <f>SUM(D15:D17)</f>
        <v>1485</v>
      </c>
      <c r="E18" s="252">
        <f t="shared" si="2"/>
        <v>5.8446186742694195</v>
      </c>
      <c r="F18" s="26">
        <f>SUM(F15:F17)</f>
        <v>3039</v>
      </c>
      <c r="G18" s="27">
        <f>SUM(G15:G17)</f>
        <v>2657</v>
      </c>
      <c r="H18" s="252">
        <f t="shared" si="0"/>
        <v>-12.569924317209614</v>
      </c>
      <c r="I18" s="26">
        <f t="shared" si="3"/>
        <v>4442</v>
      </c>
      <c r="J18" s="28">
        <f t="shared" si="4"/>
        <v>4142</v>
      </c>
      <c r="K18" s="259">
        <f t="shared" si="1"/>
        <v>-6.7537145429986456</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9" customHeight="1">
      <c r="A19" s="30" t="s">
        <v>11</v>
      </c>
      <c r="B19" s="31"/>
      <c r="C19" s="32">
        <v>350</v>
      </c>
      <c r="D19" s="32">
        <v>325</v>
      </c>
      <c r="E19" s="253">
        <f t="shared" si="2"/>
        <v>-7.1428571428571397</v>
      </c>
      <c r="F19" s="32">
        <v>4604</v>
      </c>
      <c r="G19" s="33">
        <v>3418</v>
      </c>
      <c r="H19" s="253">
        <f t="shared" si="0"/>
        <v>-25.760208514335361</v>
      </c>
      <c r="I19" s="32">
        <f t="shared" si="3"/>
        <v>4954</v>
      </c>
      <c r="J19" s="34">
        <f t="shared" si="4"/>
        <v>3743</v>
      </c>
      <c r="K19" s="260">
        <f t="shared" si="1"/>
        <v>-24.444893015744849</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12</v>
      </c>
      <c r="B20" s="37"/>
      <c r="C20" s="38">
        <f>SUM(C12:C14,C18:C19)</f>
        <v>3324</v>
      </c>
      <c r="D20" s="38">
        <f>SUM(D12:D14,D18:D19)</f>
        <v>3348</v>
      </c>
      <c r="E20" s="254">
        <f t="shared" si="2"/>
        <v>0.72202166064982976</v>
      </c>
      <c r="F20" s="38">
        <f>SUM(F12:F14,F18:F19)</f>
        <v>15269</v>
      </c>
      <c r="G20" s="38">
        <f>SUM(G12:G14,G18:G19)</f>
        <v>13183</v>
      </c>
      <c r="H20" s="254">
        <f t="shared" si="0"/>
        <v>-13.66166743074203</v>
      </c>
      <c r="I20" s="38">
        <f t="shared" si="3"/>
        <v>18593</v>
      </c>
      <c r="J20" s="38">
        <f t="shared" si="4"/>
        <v>16531</v>
      </c>
      <c r="K20" s="261">
        <f t="shared" si="1"/>
        <v>-11.090195234765776</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13</v>
      </c>
      <c r="B21" s="195"/>
      <c r="C21" s="72"/>
      <c r="D21" s="72"/>
      <c r="E21" s="255"/>
      <c r="F21" s="72"/>
      <c r="G21" s="72"/>
      <c r="H21" s="255"/>
      <c r="I21" s="72"/>
      <c r="J21" s="72"/>
      <c r="K21" s="262"/>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5"/>
      <c r="C22" s="72"/>
      <c r="D22" s="72"/>
      <c r="E22" s="255"/>
      <c r="F22" s="72"/>
      <c r="G22" s="72"/>
      <c r="H22" s="255"/>
      <c r="I22" s="72"/>
      <c r="J22" s="72"/>
      <c r="K22" s="262"/>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9" customHeight="1">
      <c r="A23" s="18" t="s">
        <v>104</v>
      </c>
      <c r="B23" s="22"/>
      <c r="C23" s="40">
        <v>5</v>
      </c>
      <c r="D23" s="40">
        <v>13</v>
      </c>
      <c r="E23" s="251">
        <f t="shared" ref="E23:E66" si="5">IF(C23=D23,"-",IF((C23=0),"##",IF(ABS((D23/C23-1)*100)&gt;=500,"##",(D23/C23-1)*100)))</f>
        <v>160</v>
      </c>
      <c r="F23" s="20">
        <v>11</v>
      </c>
      <c r="G23" s="21">
        <v>117</v>
      </c>
      <c r="H23" s="251" t="str">
        <f t="shared" ref="H23:H66" si="6">IF(F23=G23,"-",IF((F23=0),"##",IF(ABS((G23/F23-1)*100)&gt;=500,"##",(G23/F23-1)*100)))</f>
        <v>##</v>
      </c>
      <c r="I23" s="20">
        <f t="shared" ref="I23:I66" si="7">C23+F23</f>
        <v>16</v>
      </c>
      <c r="J23" s="20">
        <f t="shared" ref="I23:J66" si="8">D23+G23</f>
        <v>130</v>
      </c>
      <c r="K23" s="263" t="str">
        <f t="shared" ref="K23:K66" si="9">IF(I23=J23,"-",IF((I23=0),"##",IF(ABS((J23/I23-1)*100)&gt;=500,"##",(J23/I23-1)*100)))</f>
        <v>##</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9" customHeight="1">
      <c r="A24" s="24" t="s">
        <v>14</v>
      </c>
      <c r="B24" s="28"/>
      <c r="C24" s="41">
        <v>84</v>
      </c>
      <c r="D24" s="41">
        <v>31</v>
      </c>
      <c r="E24" s="256">
        <f t="shared" si="5"/>
        <v>-63.095238095238095</v>
      </c>
      <c r="F24" s="26">
        <v>17</v>
      </c>
      <c r="G24" s="27">
        <v>548</v>
      </c>
      <c r="H24" s="251" t="str">
        <f t="shared" si="6"/>
        <v>##</v>
      </c>
      <c r="I24" s="26">
        <f t="shared" si="7"/>
        <v>101</v>
      </c>
      <c r="J24" s="20">
        <f t="shared" si="8"/>
        <v>579</v>
      </c>
      <c r="K24" s="259">
        <f t="shared" si="9"/>
        <v>473.26732673267327</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9" customHeight="1">
      <c r="A25" s="24" t="s">
        <v>188</v>
      </c>
      <c r="B25" s="28"/>
      <c r="C25" s="41">
        <v>18</v>
      </c>
      <c r="D25" s="41">
        <v>23</v>
      </c>
      <c r="E25" s="256">
        <f t="shared" si="5"/>
        <v>27.777777777777768</v>
      </c>
      <c r="F25" s="41">
        <v>4</v>
      </c>
      <c r="G25" s="27">
        <v>5</v>
      </c>
      <c r="H25" s="251">
        <f t="shared" si="6"/>
        <v>25</v>
      </c>
      <c r="I25" s="41">
        <f t="shared" si="8"/>
        <v>22</v>
      </c>
      <c r="J25" s="20">
        <f t="shared" si="8"/>
        <v>28</v>
      </c>
      <c r="K25" s="256">
        <f t="shared" si="9"/>
        <v>27.27272727272727</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9" customHeight="1">
      <c r="A26" s="24" t="s">
        <v>15</v>
      </c>
      <c r="B26" s="28"/>
      <c r="C26" s="41">
        <v>42</v>
      </c>
      <c r="D26" s="41">
        <v>11</v>
      </c>
      <c r="E26" s="256">
        <f t="shared" si="5"/>
        <v>-73.80952380952381</v>
      </c>
      <c r="F26" s="26">
        <v>54</v>
      </c>
      <c r="G26" s="27">
        <v>2</v>
      </c>
      <c r="H26" s="251">
        <f t="shared" si="6"/>
        <v>-96.296296296296305</v>
      </c>
      <c r="I26" s="26">
        <f t="shared" si="7"/>
        <v>96</v>
      </c>
      <c r="J26" s="20">
        <f t="shared" si="8"/>
        <v>13</v>
      </c>
      <c r="K26" s="259">
        <f t="shared" si="9"/>
        <v>-86.458333333333343</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9" customHeight="1">
      <c r="A27" s="702" t="s">
        <v>16</v>
      </c>
      <c r="B27" s="28"/>
      <c r="C27" s="26">
        <v>538</v>
      </c>
      <c r="D27" s="41">
        <v>514</v>
      </c>
      <c r="E27" s="256">
        <f t="shared" si="5"/>
        <v>-4.4609665427509331</v>
      </c>
      <c r="F27" s="26">
        <v>955</v>
      </c>
      <c r="G27" s="27">
        <v>1203</v>
      </c>
      <c r="H27" s="251">
        <f t="shared" si="6"/>
        <v>25.968586387434556</v>
      </c>
      <c r="I27" s="26">
        <f t="shared" si="7"/>
        <v>1493</v>
      </c>
      <c r="J27" s="20">
        <f t="shared" si="8"/>
        <v>1717</v>
      </c>
      <c r="K27" s="259">
        <f t="shared" si="9"/>
        <v>15.003348961821828</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9" customHeight="1">
      <c r="A28" s="702" t="s">
        <v>182</v>
      </c>
      <c r="B28" s="28"/>
      <c r="C28" s="26">
        <v>10</v>
      </c>
      <c r="D28" s="41">
        <v>11</v>
      </c>
      <c r="E28" s="256">
        <f t="shared" si="5"/>
        <v>10.000000000000009</v>
      </c>
      <c r="F28" s="26">
        <v>70</v>
      </c>
      <c r="G28" s="27">
        <v>86</v>
      </c>
      <c r="H28" s="251">
        <f t="shared" si="6"/>
        <v>22.857142857142865</v>
      </c>
      <c r="I28" s="26">
        <f t="shared" ref="I28" si="10">C28+F28</f>
        <v>80</v>
      </c>
      <c r="J28" s="20">
        <f t="shared" si="8"/>
        <v>97</v>
      </c>
      <c r="K28" s="259">
        <f t="shared" ref="K28" si="11">IF(I28=J28,"-",IF((I28=0),"##",IF(ABS((J28/I28-1)*100)&gt;=500,"##",(J28/I28-1)*100)))</f>
        <v>21.249999999999993</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9" customHeight="1">
      <c r="A29" s="702" t="s">
        <v>183</v>
      </c>
      <c r="B29" s="28"/>
      <c r="C29" s="41">
        <v>20</v>
      </c>
      <c r="D29" s="41">
        <v>16</v>
      </c>
      <c r="E29" s="256">
        <f t="shared" si="5"/>
        <v>-19.999999999999996</v>
      </c>
      <c r="F29" s="26">
        <v>60</v>
      </c>
      <c r="G29" s="27">
        <v>52</v>
      </c>
      <c r="H29" s="251">
        <f t="shared" si="6"/>
        <v>-13.33333333333333</v>
      </c>
      <c r="I29" s="41">
        <f t="shared" ref="I29:I59" si="12">C29+F29</f>
        <v>80</v>
      </c>
      <c r="J29" s="20">
        <f t="shared" si="8"/>
        <v>68</v>
      </c>
      <c r="K29" s="259">
        <f t="shared" ref="K29:K59" si="13">IF(I29=J29,"-",IF((I29=0),"##",IF(ABS((J29/I29-1)*100)&gt;=500,"##",(J29/I29-1)*100)))</f>
        <v>-15.000000000000002</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9" customHeight="1">
      <c r="A30" s="702" t="s">
        <v>17</v>
      </c>
      <c r="B30" s="28"/>
      <c r="C30" s="41">
        <v>513</v>
      </c>
      <c r="D30" s="41">
        <v>568</v>
      </c>
      <c r="E30" s="256">
        <f t="shared" si="5"/>
        <v>10.72124756335282</v>
      </c>
      <c r="F30" s="26">
        <v>1244</v>
      </c>
      <c r="G30" s="27">
        <v>877</v>
      </c>
      <c r="H30" s="251">
        <f t="shared" si="6"/>
        <v>-29.5016077170418</v>
      </c>
      <c r="I30" s="41">
        <f t="shared" si="12"/>
        <v>1757</v>
      </c>
      <c r="J30" s="20">
        <f t="shared" si="8"/>
        <v>1445</v>
      </c>
      <c r="K30" s="259">
        <f t="shared" si="13"/>
        <v>-17.757541263517361</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9" customHeight="1">
      <c r="A31" s="702" t="s">
        <v>184</v>
      </c>
      <c r="B31" s="28"/>
      <c r="C31" s="26">
        <v>29</v>
      </c>
      <c r="D31" s="41">
        <v>23</v>
      </c>
      <c r="E31" s="256">
        <f t="shared" si="5"/>
        <v>-20.68965517241379</v>
      </c>
      <c r="F31" s="26">
        <v>2</v>
      </c>
      <c r="G31" s="27">
        <v>4</v>
      </c>
      <c r="H31" s="251">
        <f t="shared" si="6"/>
        <v>100</v>
      </c>
      <c r="I31" s="26">
        <f t="shared" si="12"/>
        <v>31</v>
      </c>
      <c r="J31" s="20">
        <f t="shared" si="8"/>
        <v>27</v>
      </c>
      <c r="K31" s="259">
        <f t="shared" si="13"/>
        <v>-12.903225806451612</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9" customHeight="1">
      <c r="A32" s="702" t="s">
        <v>102</v>
      </c>
      <c r="B32" s="28"/>
      <c r="C32" s="26">
        <v>1</v>
      </c>
      <c r="D32" s="41">
        <v>9</v>
      </c>
      <c r="E32" s="256" t="str">
        <f t="shared" si="5"/>
        <v>##</v>
      </c>
      <c r="F32" s="26">
        <v>2</v>
      </c>
      <c r="G32" s="27">
        <v>35</v>
      </c>
      <c r="H32" s="251" t="str">
        <f t="shared" si="6"/>
        <v>##</v>
      </c>
      <c r="I32" s="26">
        <f t="shared" si="12"/>
        <v>3</v>
      </c>
      <c r="J32" s="20">
        <f t="shared" si="8"/>
        <v>44</v>
      </c>
      <c r="K32" s="259" t="str">
        <f t="shared" si="13"/>
        <v>##</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9" customHeight="1">
      <c r="A33" s="702" t="s">
        <v>18</v>
      </c>
      <c r="B33" s="28"/>
      <c r="C33" s="41">
        <v>6</v>
      </c>
      <c r="D33" s="41">
        <v>6</v>
      </c>
      <c r="E33" s="256" t="str">
        <f t="shared" si="5"/>
        <v>-</v>
      </c>
      <c r="F33" s="26">
        <v>136</v>
      </c>
      <c r="G33" s="27">
        <v>11</v>
      </c>
      <c r="H33" s="251">
        <f t="shared" si="6"/>
        <v>-91.911764705882348</v>
      </c>
      <c r="I33" s="41">
        <f t="shared" si="12"/>
        <v>142</v>
      </c>
      <c r="J33" s="20">
        <f t="shared" si="8"/>
        <v>17</v>
      </c>
      <c r="K33" s="259">
        <f t="shared" si="13"/>
        <v>-88.028169014084511</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9" customHeight="1">
      <c r="A34" s="702" t="s">
        <v>19</v>
      </c>
      <c r="B34" s="28"/>
      <c r="C34" s="26">
        <v>94</v>
      </c>
      <c r="D34" s="41">
        <v>78</v>
      </c>
      <c r="E34" s="256">
        <f t="shared" si="5"/>
        <v>-17.021276595744684</v>
      </c>
      <c r="F34" s="26">
        <v>385</v>
      </c>
      <c r="G34" s="27">
        <v>250</v>
      </c>
      <c r="H34" s="251">
        <f t="shared" si="6"/>
        <v>-35.064935064935064</v>
      </c>
      <c r="I34" s="26">
        <f t="shared" si="12"/>
        <v>479</v>
      </c>
      <c r="J34" s="20">
        <f t="shared" si="8"/>
        <v>328</v>
      </c>
      <c r="K34" s="259">
        <f t="shared" si="13"/>
        <v>-31.524008350730693</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9" customHeight="1">
      <c r="A35" s="702" t="s">
        <v>20</v>
      </c>
      <c r="B35" s="28"/>
      <c r="C35" s="26">
        <v>28</v>
      </c>
      <c r="D35" s="41">
        <v>31</v>
      </c>
      <c r="E35" s="256">
        <f t="shared" si="5"/>
        <v>10.714285714285721</v>
      </c>
      <c r="F35" s="26">
        <v>606</v>
      </c>
      <c r="G35" s="27">
        <v>453</v>
      </c>
      <c r="H35" s="251">
        <f t="shared" si="6"/>
        <v>-25.247524752475247</v>
      </c>
      <c r="I35" s="26">
        <f t="shared" si="12"/>
        <v>634</v>
      </c>
      <c r="J35" s="20">
        <f t="shared" si="8"/>
        <v>484</v>
      </c>
      <c r="K35" s="259">
        <f t="shared" si="13"/>
        <v>-23.65930599369085</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9" customHeight="1">
      <c r="A36" s="702" t="s">
        <v>185</v>
      </c>
      <c r="B36" s="28"/>
      <c r="C36" s="41">
        <v>3</v>
      </c>
      <c r="D36" s="41">
        <v>3</v>
      </c>
      <c r="E36" s="256" t="str">
        <f t="shared" si="5"/>
        <v>-</v>
      </c>
      <c r="F36" s="41">
        <v>155</v>
      </c>
      <c r="G36" s="27">
        <v>2</v>
      </c>
      <c r="H36" s="251">
        <f t="shared" si="6"/>
        <v>-98.709677419354833</v>
      </c>
      <c r="I36" s="41">
        <f t="shared" si="12"/>
        <v>158</v>
      </c>
      <c r="J36" s="20">
        <f t="shared" si="8"/>
        <v>5</v>
      </c>
      <c r="K36" s="585">
        <f t="shared" si="13"/>
        <v>-96.835443037974684</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9" customHeight="1">
      <c r="A37" s="702" t="s">
        <v>21</v>
      </c>
      <c r="B37" s="28"/>
      <c r="C37" s="26">
        <v>52</v>
      </c>
      <c r="D37" s="41">
        <v>16</v>
      </c>
      <c r="E37" s="256">
        <f t="shared" si="5"/>
        <v>-69.230769230769226</v>
      </c>
      <c r="F37" s="26">
        <v>329</v>
      </c>
      <c r="G37" s="27">
        <v>3</v>
      </c>
      <c r="H37" s="251">
        <f t="shared" si="6"/>
        <v>-99.088145896656528</v>
      </c>
      <c r="I37" s="26">
        <f t="shared" si="12"/>
        <v>381</v>
      </c>
      <c r="J37" s="20">
        <f t="shared" si="8"/>
        <v>19</v>
      </c>
      <c r="K37" s="259">
        <f t="shared" si="13"/>
        <v>-95.01312335958005</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9" customHeight="1">
      <c r="A38" s="702" t="s">
        <v>22</v>
      </c>
      <c r="B38" s="28"/>
      <c r="C38" s="41">
        <v>38</v>
      </c>
      <c r="D38" s="41">
        <v>32</v>
      </c>
      <c r="E38" s="256">
        <f t="shared" si="5"/>
        <v>-15.789473684210531</v>
      </c>
      <c r="F38" s="26">
        <v>8</v>
      </c>
      <c r="G38" s="27">
        <v>451</v>
      </c>
      <c r="H38" s="251" t="str">
        <f t="shared" si="6"/>
        <v>##</v>
      </c>
      <c r="I38" s="41">
        <f t="shared" si="12"/>
        <v>46</v>
      </c>
      <c r="J38" s="20">
        <f t="shared" si="8"/>
        <v>483</v>
      </c>
      <c r="K38" s="259" t="str">
        <f t="shared" si="13"/>
        <v>##</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703" t="s">
        <v>103</v>
      </c>
      <c r="B39" s="467"/>
      <c r="C39" s="26">
        <v>47</v>
      </c>
      <c r="D39" s="41">
        <v>27</v>
      </c>
      <c r="E39" s="256">
        <f t="shared" si="5"/>
        <v>-42.553191489361694</v>
      </c>
      <c r="F39" s="26">
        <v>1460</v>
      </c>
      <c r="G39" s="27">
        <v>636</v>
      </c>
      <c r="H39" s="251">
        <f t="shared" si="6"/>
        <v>-56.438356164383563</v>
      </c>
      <c r="I39" s="26">
        <f t="shared" si="12"/>
        <v>1507</v>
      </c>
      <c r="J39" s="20">
        <f t="shared" si="8"/>
        <v>663</v>
      </c>
      <c r="K39" s="259">
        <f t="shared" si="13"/>
        <v>-56.005308560053081</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9" customHeight="1">
      <c r="A40" s="704" t="s">
        <v>115</v>
      </c>
      <c r="B40" s="357"/>
      <c r="C40" s="26">
        <v>20</v>
      </c>
      <c r="D40" s="41">
        <v>22</v>
      </c>
      <c r="E40" s="256">
        <f t="shared" si="5"/>
        <v>10.000000000000009</v>
      </c>
      <c r="F40" s="26">
        <v>7</v>
      </c>
      <c r="G40" s="27">
        <v>4</v>
      </c>
      <c r="H40" s="251">
        <f t="shared" si="6"/>
        <v>-42.857142857142861</v>
      </c>
      <c r="I40" s="26">
        <f t="shared" si="12"/>
        <v>27</v>
      </c>
      <c r="J40" s="20">
        <f t="shared" si="8"/>
        <v>26</v>
      </c>
      <c r="K40" s="259">
        <f t="shared" si="13"/>
        <v>-3.703703703703709</v>
      </c>
      <c r="L40" s="586"/>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9" customHeight="1">
      <c r="A41" s="702" t="s">
        <v>23</v>
      </c>
      <c r="B41" s="28"/>
      <c r="C41" s="42">
        <v>32</v>
      </c>
      <c r="D41" s="41">
        <v>50</v>
      </c>
      <c r="E41" s="256">
        <f t="shared" si="5"/>
        <v>56.25</v>
      </c>
      <c r="F41" s="26">
        <v>40</v>
      </c>
      <c r="G41" s="27">
        <v>412</v>
      </c>
      <c r="H41" s="251" t="str">
        <f t="shared" si="6"/>
        <v>##</v>
      </c>
      <c r="I41" s="42">
        <f t="shared" si="12"/>
        <v>72</v>
      </c>
      <c r="J41" s="20">
        <f t="shared" si="8"/>
        <v>462</v>
      </c>
      <c r="K41" s="259" t="str">
        <f t="shared" si="13"/>
        <v>##</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9" customHeight="1">
      <c r="A42" s="702" t="s">
        <v>24</v>
      </c>
      <c r="B42" s="28"/>
      <c r="C42" s="26">
        <v>26</v>
      </c>
      <c r="D42" s="41">
        <v>17</v>
      </c>
      <c r="E42" s="256">
        <f t="shared" si="5"/>
        <v>-34.615384615384613</v>
      </c>
      <c r="F42" s="26">
        <v>216</v>
      </c>
      <c r="G42" s="27">
        <v>271</v>
      </c>
      <c r="H42" s="251">
        <f t="shared" si="6"/>
        <v>25.462962962962955</v>
      </c>
      <c r="I42" s="26">
        <f t="shared" si="12"/>
        <v>242</v>
      </c>
      <c r="J42" s="20">
        <f t="shared" si="8"/>
        <v>288</v>
      </c>
      <c r="K42" s="259">
        <f t="shared" si="13"/>
        <v>19.008264462809919</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9" customHeight="1">
      <c r="A43" s="702" t="s">
        <v>25</v>
      </c>
      <c r="B43" s="28"/>
      <c r="C43" s="41">
        <v>39</v>
      </c>
      <c r="D43" s="41">
        <v>52</v>
      </c>
      <c r="E43" s="256">
        <f t="shared" si="5"/>
        <v>33.333333333333329</v>
      </c>
      <c r="F43" s="26">
        <v>1690</v>
      </c>
      <c r="G43" s="27">
        <v>988</v>
      </c>
      <c r="H43" s="251">
        <f t="shared" si="6"/>
        <v>-41.538461538461533</v>
      </c>
      <c r="I43" s="41">
        <f t="shared" si="12"/>
        <v>1729</v>
      </c>
      <c r="J43" s="20">
        <f t="shared" si="8"/>
        <v>1040</v>
      </c>
      <c r="K43" s="259">
        <f t="shared" si="13"/>
        <v>-39.849624060150376</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9" customHeight="1">
      <c r="A44" s="702" t="s">
        <v>186</v>
      </c>
      <c r="B44" s="28"/>
      <c r="C44" s="26">
        <v>5</v>
      </c>
      <c r="D44" s="41">
        <v>6</v>
      </c>
      <c r="E44" s="256">
        <f t="shared" si="5"/>
        <v>19.999999999999996</v>
      </c>
      <c r="F44" s="26">
        <v>13</v>
      </c>
      <c r="G44" s="27">
        <v>54</v>
      </c>
      <c r="H44" s="251">
        <f t="shared" si="6"/>
        <v>315.38461538461542</v>
      </c>
      <c r="I44" s="26">
        <f t="shared" si="12"/>
        <v>18</v>
      </c>
      <c r="J44" s="20">
        <f t="shared" si="8"/>
        <v>60</v>
      </c>
      <c r="K44" s="259">
        <f t="shared" si="13"/>
        <v>233.33333333333334</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9" customHeight="1">
      <c r="A45" s="702" t="s">
        <v>26</v>
      </c>
      <c r="B45" s="28"/>
      <c r="C45" s="26">
        <v>22</v>
      </c>
      <c r="D45" s="41">
        <v>18</v>
      </c>
      <c r="E45" s="256">
        <f t="shared" si="5"/>
        <v>-18.181818181818176</v>
      </c>
      <c r="F45" s="26">
        <v>19</v>
      </c>
      <c r="G45" s="27">
        <v>4</v>
      </c>
      <c r="H45" s="251">
        <f t="shared" si="6"/>
        <v>-78.94736842105263</v>
      </c>
      <c r="I45" s="26">
        <f t="shared" si="12"/>
        <v>41</v>
      </c>
      <c r="J45" s="20">
        <f t="shared" si="8"/>
        <v>22</v>
      </c>
      <c r="K45" s="259">
        <f t="shared" si="13"/>
        <v>-46.341463414634141</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9" customHeight="1">
      <c r="A46" s="702" t="s">
        <v>27</v>
      </c>
      <c r="B46" s="28"/>
      <c r="C46" s="694">
        <f>SUM(C47:C48)</f>
        <v>130</v>
      </c>
      <c r="D46" s="694">
        <f>SUM(D47:D48)</f>
        <v>192</v>
      </c>
      <c r="E46" s="695">
        <f t="shared" si="5"/>
        <v>47.692307692307701</v>
      </c>
      <c r="F46" s="696">
        <f>SUM(F47:F48)</f>
        <v>690</v>
      </c>
      <c r="G46" s="677">
        <f>SUM(G47:G48)</f>
        <v>623</v>
      </c>
      <c r="H46" s="697">
        <f t="shared" si="6"/>
        <v>-9.7101449275362341</v>
      </c>
      <c r="I46" s="696">
        <f t="shared" si="12"/>
        <v>820</v>
      </c>
      <c r="J46" s="698">
        <f t="shared" si="8"/>
        <v>815</v>
      </c>
      <c r="K46" s="699">
        <f t="shared" si="13"/>
        <v>-0.60975609756097615</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9" customHeight="1">
      <c r="A47" s="702" t="s">
        <v>28</v>
      </c>
      <c r="B47" s="28"/>
      <c r="C47" s="26">
        <v>14</v>
      </c>
      <c r="D47" s="41">
        <v>36</v>
      </c>
      <c r="E47" s="256">
        <f t="shared" si="5"/>
        <v>157.14285714285717</v>
      </c>
      <c r="F47" s="26">
        <v>6</v>
      </c>
      <c r="G47" s="27">
        <v>182</v>
      </c>
      <c r="H47" s="251" t="str">
        <f t="shared" si="6"/>
        <v>##</v>
      </c>
      <c r="I47" s="26">
        <f t="shared" si="12"/>
        <v>20</v>
      </c>
      <c r="J47" s="20">
        <f t="shared" si="8"/>
        <v>218</v>
      </c>
      <c r="K47" s="259" t="str">
        <f t="shared" si="13"/>
        <v>##</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9" customHeight="1">
      <c r="A48" s="702" t="s">
        <v>29</v>
      </c>
      <c r="B48" s="28"/>
      <c r="C48" s="26">
        <v>116</v>
      </c>
      <c r="D48" s="41">
        <v>156</v>
      </c>
      <c r="E48" s="256">
        <f t="shared" si="5"/>
        <v>34.482758620689658</v>
      </c>
      <c r="F48" s="26">
        <v>684</v>
      </c>
      <c r="G48" s="27">
        <v>441</v>
      </c>
      <c r="H48" s="251">
        <f t="shared" si="6"/>
        <v>-35.526315789473685</v>
      </c>
      <c r="I48" s="26">
        <f t="shared" si="12"/>
        <v>800</v>
      </c>
      <c r="J48" s="20">
        <f t="shared" si="8"/>
        <v>597</v>
      </c>
      <c r="K48" s="259">
        <f t="shared" si="13"/>
        <v>-25.375000000000004</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9" customHeight="1">
      <c r="A49" s="702" t="s">
        <v>30</v>
      </c>
      <c r="B49" s="28"/>
      <c r="C49" s="26">
        <v>29</v>
      </c>
      <c r="D49" s="41">
        <v>5</v>
      </c>
      <c r="E49" s="256">
        <f t="shared" si="5"/>
        <v>-82.758620689655174</v>
      </c>
      <c r="F49" s="26">
        <v>32</v>
      </c>
      <c r="G49" s="27">
        <v>0</v>
      </c>
      <c r="H49" s="251">
        <f t="shared" si="6"/>
        <v>-100</v>
      </c>
      <c r="I49" s="26">
        <f t="shared" si="12"/>
        <v>61</v>
      </c>
      <c r="J49" s="20">
        <f t="shared" si="8"/>
        <v>5</v>
      </c>
      <c r="K49" s="259">
        <f t="shared" si="13"/>
        <v>-91.803278688524586</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9" customHeight="1">
      <c r="A50" s="702" t="s">
        <v>31</v>
      </c>
      <c r="B50" s="28"/>
      <c r="C50" s="26">
        <v>21</v>
      </c>
      <c r="D50" s="41">
        <v>12</v>
      </c>
      <c r="E50" s="256">
        <f t="shared" si="5"/>
        <v>-42.857142857142861</v>
      </c>
      <c r="F50" s="26">
        <v>80</v>
      </c>
      <c r="G50" s="27">
        <v>145</v>
      </c>
      <c r="H50" s="251">
        <f t="shared" si="6"/>
        <v>81.25</v>
      </c>
      <c r="I50" s="26">
        <f t="shared" si="12"/>
        <v>101</v>
      </c>
      <c r="J50" s="20">
        <f t="shared" si="8"/>
        <v>157</v>
      </c>
      <c r="K50" s="259">
        <f t="shared" si="13"/>
        <v>55.445544554455452</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9" customHeight="1">
      <c r="A51" s="702" t="s">
        <v>187</v>
      </c>
      <c r="B51" s="28"/>
      <c r="C51" s="26">
        <v>9</v>
      </c>
      <c r="D51" s="41">
        <v>7</v>
      </c>
      <c r="E51" s="256">
        <f t="shared" si="5"/>
        <v>-22.222222222222221</v>
      </c>
      <c r="F51" s="26">
        <v>0</v>
      </c>
      <c r="G51" s="27">
        <v>5</v>
      </c>
      <c r="H51" s="251" t="str">
        <f t="shared" si="6"/>
        <v>##</v>
      </c>
      <c r="I51" s="26">
        <f t="shared" si="12"/>
        <v>9</v>
      </c>
      <c r="J51" s="20">
        <f t="shared" si="8"/>
        <v>12</v>
      </c>
      <c r="K51" s="259">
        <f t="shared" si="13"/>
        <v>33.333333333333329</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9" customHeight="1">
      <c r="A52" s="702" t="s">
        <v>32</v>
      </c>
      <c r="B52" s="28"/>
      <c r="C52" s="26">
        <v>20</v>
      </c>
      <c r="D52" s="41">
        <v>18</v>
      </c>
      <c r="E52" s="256">
        <f t="shared" si="5"/>
        <v>-9.9999999999999982</v>
      </c>
      <c r="F52" s="26">
        <v>184</v>
      </c>
      <c r="G52" s="27">
        <v>82</v>
      </c>
      <c r="H52" s="251">
        <f t="shared" si="6"/>
        <v>-55.434782608695656</v>
      </c>
      <c r="I52" s="26">
        <f t="shared" si="12"/>
        <v>204</v>
      </c>
      <c r="J52" s="20">
        <f t="shared" si="8"/>
        <v>100</v>
      </c>
      <c r="K52" s="259">
        <f t="shared" si="13"/>
        <v>-50.980392156862742</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9" customHeight="1">
      <c r="A53" s="702" t="s">
        <v>33</v>
      </c>
      <c r="B53" s="28"/>
      <c r="C53" s="26">
        <v>12</v>
      </c>
      <c r="D53" s="41">
        <v>45</v>
      </c>
      <c r="E53" s="256">
        <f t="shared" si="5"/>
        <v>275</v>
      </c>
      <c r="F53" s="26">
        <v>200</v>
      </c>
      <c r="G53" s="27">
        <v>102</v>
      </c>
      <c r="H53" s="251">
        <f t="shared" si="6"/>
        <v>-49</v>
      </c>
      <c r="I53" s="26">
        <f t="shared" si="12"/>
        <v>212</v>
      </c>
      <c r="J53" s="20">
        <f t="shared" si="8"/>
        <v>147</v>
      </c>
      <c r="K53" s="259">
        <f t="shared" si="13"/>
        <v>-30.660377358490564</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9" customHeight="1">
      <c r="A54" s="702" t="s">
        <v>100</v>
      </c>
      <c r="B54" s="28"/>
      <c r="C54" s="26">
        <v>39</v>
      </c>
      <c r="D54" s="41">
        <v>25</v>
      </c>
      <c r="E54" s="256">
        <f t="shared" si="5"/>
        <v>-35.897435897435891</v>
      </c>
      <c r="F54" s="26">
        <v>31</v>
      </c>
      <c r="G54" s="27">
        <v>24</v>
      </c>
      <c r="H54" s="251">
        <f t="shared" si="6"/>
        <v>-22.580645161290324</v>
      </c>
      <c r="I54" s="26">
        <f t="shared" si="12"/>
        <v>70</v>
      </c>
      <c r="J54" s="20">
        <f t="shared" si="8"/>
        <v>49</v>
      </c>
      <c r="K54" s="259">
        <f t="shared" si="13"/>
        <v>-30.000000000000004</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9" customHeight="1">
      <c r="A55" s="702" t="s">
        <v>34</v>
      </c>
      <c r="B55" s="28"/>
      <c r="C55" s="41">
        <v>22</v>
      </c>
      <c r="D55" s="41">
        <v>15</v>
      </c>
      <c r="E55" s="256">
        <f t="shared" si="5"/>
        <v>-31.818181818181824</v>
      </c>
      <c r="F55" s="26">
        <v>44</v>
      </c>
      <c r="G55" s="27">
        <v>47</v>
      </c>
      <c r="H55" s="251">
        <f t="shared" si="6"/>
        <v>6.8181818181818121</v>
      </c>
      <c r="I55" s="26">
        <f t="shared" si="12"/>
        <v>66</v>
      </c>
      <c r="J55" s="20">
        <f t="shared" si="8"/>
        <v>62</v>
      </c>
      <c r="K55" s="259">
        <f t="shared" si="13"/>
        <v>-6.0606060606060552</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9" customHeight="1">
      <c r="A56" s="702" t="s">
        <v>101</v>
      </c>
      <c r="B56" s="28"/>
      <c r="C56" s="26">
        <v>39</v>
      </c>
      <c r="D56" s="41">
        <v>42</v>
      </c>
      <c r="E56" s="256">
        <f t="shared" si="5"/>
        <v>7.6923076923076872</v>
      </c>
      <c r="F56" s="26">
        <v>20</v>
      </c>
      <c r="G56" s="27">
        <v>29</v>
      </c>
      <c r="H56" s="251">
        <f t="shared" si="6"/>
        <v>44.999999999999993</v>
      </c>
      <c r="I56" s="26">
        <f t="shared" si="12"/>
        <v>59</v>
      </c>
      <c r="J56" s="20">
        <f t="shared" si="8"/>
        <v>71</v>
      </c>
      <c r="K56" s="259">
        <f t="shared" si="13"/>
        <v>20.338983050847446</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9" customHeight="1">
      <c r="A57" s="702" t="s">
        <v>35</v>
      </c>
      <c r="B57" s="28"/>
      <c r="C57" s="26">
        <v>58</v>
      </c>
      <c r="D57" s="41">
        <v>90</v>
      </c>
      <c r="E57" s="256">
        <f t="shared" si="5"/>
        <v>55.172413793103445</v>
      </c>
      <c r="F57" s="26">
        <v>163</v>
      </c>
      <c r="G57" s="27">
        <v>72</v>
      </c>
      <c r="H57" s="251">
        <f t="shared" si="6"/>
        <v>-55.828220858895705</v>
      </c>
      <c r="I57" s="26">
        <f t="shared" si="12"/>
        <v>221</v>
      </c>
      <c r="J57" s="20">
        <f t="shared" si="8"/>
        <v>162</v>
      </c>
      <c r="K57" s="259">
        <f t="shared" si="13"/>
        <v>-26.696832579185525</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9" customHeight="1">
      <c r="A58" s="702" t="s">
        <v>36</v>
      </c>
      <c r="B58" s="28"/>
      <c r="C58" s="26">
        <v>13</v>
      </c>
      <c r="D58" s="41">
        <v>28</v>
      </c>
      <c r="E58" s="256">
        <f t="shared" si="5"/>
        <v>115.38461538461537</v>
      </c>
      <c r="F58" s="26">
        <v>98</v>
      </c>
      <c r="G58" s="27">
        <v>111</v>
      </c>
      <c r="H58" s="251">
        <f t="shared" si="6"/>
        <v>13.265306122448983</v>
      </c>
      <c r="I58" s="26">
        <f t="shared" si="12"/>
        <v>111</v>
      </c>
      <c r="J58" s="20">
        <f t="shared" si="8"/>
        <v>139</v>
      </c>
      <c r="K58" s="259">
        <f t="shared" si="13"/>
        <v>25.225225225225234</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9" customHeight="1">
      <c r="A59" s="24" t="s">
        <v>37</v>
      </c>
      <c r="B59" s="28"/>
      <c r="C59" s="32">
        <v>5</v>
      </c>
      <c r="D59" s="41">
        <v>11</v>
      </c>
      <c r="E59" s="256">
        <f t="shared" si="5"/>
        <v>120.00000000000001</v>
      </c>
      <c r="F59" s="32">
        <v>4</v>
      </c>
      <c r="G59" s="27">
        <v>0</v>
      </c>
      <c r="H59" s="251">
        <f t="shared" si="6"/>
        <v>-100</v>
      </c>
      <c r="I59" s="32">
        <f t="shared" si="12"/>
        <v>9</v>
      </c>
      <c r="J59" s="20">
        <f t="shared" si="8"/>
        <v>11</v>
      </c>
      <c r="K59" s="260">
        <f t="shared" si="13"/>
        <v>22.222222222222232</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9" customHeight="1">
      <c r="A60" s="24" t="s">
        <v>38</v>
      </c>
      <c r="B60" s="28"/>
      <c r="C60" s="41">
        <v>329</v>
      </c>
      <c r="D60" s="41">
        <v>328</v>
      </c>
      <c r="E60" s="256">
        <f t="shared" si="5"/>
        <v>-0.30395136778115228</v>
      </c>
      <c r="F60" s="32">
        <v>1107</v>
      </c>
      <c r="G60" s="27">
        <v>652</v>
      </c>
      <c r="H60" s="251">
        <f t="shared" si="6"/>
        <v>-41.10207768744354</v>
      </c>
      <c r="I60" s="32">
        <f t="shared" ref="I60:I65" si="14">C60+F60</f>
        <v>1436</v>
      </c>
      <c r="J60" s="20">
        <f t="shared" si="8"/>
        <v>980</v>
      </c>
      <c r="K60" s="260">
        <f t="shared" ref="K60:K65" si="15">IF(I60=J60,"-",IF((I60=0),"##",IF(ABS((J60/I60-1)*100)&gt;=500,"##",(J60/I60-1)*100)))</f>
        <v>-31.754874651810582</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9" customHeight="1">
      <c r="A61" s="24" t="s">
        <v>39</v>
      </c>
      <c r="B61" s="28"/>
      <c r="C61" s="41">
        <v>4</v>
      </c>
      <c r="D61" s="41">
        <v>7</v>
      </c>
      <c r="E61" s="256">
        <f t="shared" si="5"/>
        <v>75</v>
      </c>
      <c r="F61" s="32">
        <v>17</v>
      </c>
      <c r="G61" s="27">
        <v>128</v>
      </c>
      <c r="H61" s="251" t="str">
        <f t="shared" si="6"/>
        <v>##</v>
      </c>
      <c r="I61" s="32">
        <f t="shared" si="14"/>
        <v>21</v>
      </c>
      <c r="J61" s="20">
        <f t="shared" si="8"/>
        <v>135</v>
      </c>
      <c r="K61" s="260" t="str">
        <f t="shared" si="15"/>
        <v>##</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9" customHeight="1">
      <c r="A62" s="24" t="s">
        <v>40</v>
      </c>
      <c r="B62" s="28"/>
      <c r="C62" s="41">
        <v>154</v>
      </c>
      <c r="D62" s="41">
        <v>156</v>
      </c>
      <c r="E62" s="256">
        <f t="shared" si="5"/>
        <v>1.298701298701288</v>
      </c>
      <c r="F62" s="32">
        <v>3208</v>
      </c>
      <c r="G62" s="27">
        <v>2234</v>
      </c>
      <c r="H62" s="251">
        <f t="shared" si="6"/>
        <v>-30.361596009975067</v>
      </c>
      <c r="I62" s="32">
        <f t="shared" si="14"/>
        <v>3362</v>
      </c>
      <c r="J62" s="20">
        <f t="shared" si="8"/>
        <v>2390</v>
      </c>
      <c r="K62" s="260">
        <f t="shared" si="15"/>
        <v>-28.911362284354546</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9" customHeight="1">
      <c r="A63" s="24" t="s">
        <v>41</v>
      </c>
      <c r="B63" s="28"/>
      <c r="C63" s="41">
        <v>27</v>
      </c>
      <c r="D63" s="41">
        <v>36</v>
      </c>
      <c r="E63" s="256">
        <f t="shared" si="5"/>
        <v>33.333333333333329</v>
      </c>
      <c r="F63" s="32">
        <v>617</v>
      </c>
      <c r="G63" s="27">
        <v>481</v>
      </c>
      <c r="H63" s="251">
        <f t="shared" si="6"/>
        <v>-22.042139384116698</v>
      </c>
      <c r="I63" s="32">
        <f t="shared" si="14"/>
        <v>644</v>
      </c>
      <c r="J63" s="20">
        <f t="shared" si="8"/>
        <v>517</v>
      </c>
      <c r="K63" s="260">
        <f t="shared" si="15"/>
        <v>-19.720496894409933</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9" customHeight="1">
      <c r="A64" s="24" t="s">
        <v>42</v>
      </c>
      <c r="B64" s="28"/>
      <c r="C64" s="41">
        <v>15</v>
      </c>
      <c r="D64" s="41">
        <v>43</v>
      </c>
      <c r="E64" s="256">
        <f t="shared" si="5"/>
        <v>186.66666666666666</v>
      </c>
      <c r="F64" s="32">
        <v>12</v>
      </c>
      <c r="G64" s="27">
        <v>57</v>
      </c>
      <c r="H64" s="251">
        <f t="shared" si="6"/>
        <v>375</v>
      </c>
      <c r="I64" s="32">
        <f t="shared" si="14"/>
        <v>27</v>
      </c>
      <c r="J64" s="20">
        <f t="shared" si="8"/>
        <v>100</v>
      </c>
      <c r="K64" s="260">
        <f t="shared" si="15"/>
        <v>270.37037037037038</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9" customHeight="1">
      <c r="A65" s="30" t="s">
        <v>43</v>
      </c>
      <c r="B65" s="34"/>
      <c r="C65" s="41">
        <v>104</v>
      </c>
      <c r="D65" s="41">
        <v>109</v>
      </c>
      <c r="E65" s="256">
        <f t="shared" si="5"/>
        <v>4.8076923076923128</v>
      </c>
      <c r="F65" s="32">
        <v>305</v>
      </c>
      <c r="G65" s="27">
        <v>162</v>
      </c>
      <c r="H65" s="251">
        <f t="shared" si="6"/>
        <v>-46.885245901639351</v>
      </c>
      <c r="I65" s="32">
        <f t="shared" si="14"/>
        <v>409</v>
      </c>
      <c r="J65" s="20">
        <f t="shared" si="8"/>
        <v>271</v>
      </c>
      <c r="K65" s="260">
        <f t="shared" si="15"/>
        <v>-33.74083129584352</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44</v>
      </c>
      <c r="B66" s="44"/>
      <c r="C66" s="45">
        <f>SUM(C23:C46,C49:C65)</f>
        <v>2702</v>
      </c>
      <c r="D66" s="45">
        <f>SUM(D23:D46,D49:D65)</f>
        <v>2746</v>
      </c>
      <c r="E66" s="257">
        <f t="shared" si="5"/>
        <v>1.6284233900814238</v>
      </c>
      <c r="F66" s="45">
        <f>SUM(F23:F46,F49:F65)</f>
        <v>14295</v>
      </c>
      <c r="G66" s="45">
        <f>SUM(G23:G46,G49:G65)</f>
        <v>11422</v>
      </c>
      <c r="H66" s="257">
        <f t="shared" si="6"/>
        <v>-20.097936341378109</v>
      </c>
      <c r="I66" s="45">
        <f t="shared" si="7"/>
        <v>16997</v>
      </c>
      <c r="J66" s="45">
        <f t="shared" si="8"/>
        <v>14168</v>
      </c>
      <c r="K66" s="264">
        <f t="shared" si="9"/>
        <v>-16.644113667117722</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1Data for 2021 and 2022 based on 2016 Census Definitions and data for 2023 and 2024 based on 2021 Census Definitions.</v>
      </c>
      <c r="B67" s="297"/>
      <c r="C67" s="298"/>
      <c r="D67" s="298"/>
      <c r="E67" s="298"/>
      <c r="F67" s="53"/>
      <c r="G67" s="297"/>
      <c r="H67" s="297"/>
      <c r="I67" s="297"/>
      <c r="J67" s="297"/>
      <c r="K67" s="364"/>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02" customFormat="1" ht="12" customHeight="1">
      <c r="A68" s="355" t="str">
        <f>Titles!$A$10</f>
        <v>Source: CMHC Starts and Completion Survey, Market Absorption Survey</v>
      </c>
      <c r="B68" s="303"/>
      <c r="C68" s="303"/>
      <c r="D68" s="303"/>
      <c r="E68" s="303"/>
      <c r="F68" s="355"/>
      <c r="G68" s="303"/>
      <c r="H68" s="303"/>
      <c r="I68" s="303"/>
      <c r="J68" s="303"/>
      <c r="K68" s="300"/>
      <c r="L68" s="301"/>
      <c r="M68" s="301"/>
      <c r="N68" s="301"/>
      <c r="O68" s="301"/>
      <c r="P68" s="301"/>
      <c r="Q68" s="301"/>
      <c r="R68" s="301"/>
      <c r="S68" s="301"/>
      <c r="T68" s="301"/>
      <c r="U68" s="301"/>
      <c r="V68" s="301"/>
      <c r="W68" s="301"/>
      <c r="X68" s="301"/>
      <c r="Y68" s="301"/>
      <c r="Z68" s="301"/>
      <c r="AA68" s="301"/>
      <c r="AB68" s="301"/>
      <c r="AC68" s="301"/>
      <c r="AD68" s="301"/>
      <c r="AE68" s="301"/>
      <c r="AF68" s="301"/>
      <c r="AG68" s="301"/>
      <c r="AH68" s="301"/>
      <c r="AI68" s="301"/>
      <c r="AJ68" s="301"/>
      <c r="AK68" s="301"/>
      <c r="AL68" s="301"/>
      <c r="AM68" s="301"/>
      <c r="AN68" s="301"/>
      <c r="AO68" s="301"/>
      <c r="AP68" s="301"/>
      <c r="AQ68" s="301"/>
      <c r="AR68" s="301"/>
      <c r="AS68" s="301"/>
      <c r="AT68" s="301"/>
      <c r="AU68" s="301"/>
      <c r="AV68" s="301"/>
      <c r="AW68" s="301"/>
      <c r="AX68" s="301"/>
      <c r="AY68" s="301"/>
      <c r="AZ68" s="301"/>
      <c r="BA68" s="301"/>
      <c r="BB68" s="301"/>
      <c r="BC68" s="301"/>
      <c r="BD68" s="301"/>
      <c r="BE68" s="301"/>
      <c r="BF68" s="301"/>
      <c r="BG68" s="301"/>
      <c r="BH68" s="301"/>
      <c r="BI68" s="301"/>
      <c r="BJ68" s="301"/>
      <c r="BK68" s="301"/>
      <c r="BL68" s="301"/>
      <c r="BM68" s="301"/>
      <c r="BN68" s="301"/>
      <c r="BO68" s="301"/>
      <c r="BP68" s="301"/>
      <c r="BQ68" s="301"/>
      <c r="BR68" s="301"/>
      <c r="BS68" s="301"/>
      <c r="BT68" s="301"/>
      <c r="BU68" s="301"/>
      <c r="BV68" s="301"/>
      <c r="BW68" s="301"/>
      <c r="BX68" s="301"/>
      <c r="BY68" s="301"/>
      <c r="BZ68" s="301"/>
      <c r="CA68" s="301"/>
      <c r="CB68" s="301"/>
      <c r="CC68" s="301"/>
      <c r="CD68" s="301"/>
      <c r="CE68" s="301"/>
      <c r="CF68" s="301"/>
      <c r="CG68" s="301"/>
      <c r="CH68" s="301"/>
      <c r="CI68" s="301"/>
      <c r="CJ68" s="301"/>
      <c r="CK68" s="301"/>
      <c r="CL68" s="301"/>
      <c r="CM68" s="301"/>
      <c r="CN68" s="301"/>
      <c r="CO68" s="301"/>
      <c r="CP68" s="301"/>
      <c r="CQ68" s="301"/>
      <c r="CR68" s="301"/>
      <c r="CS68" s="301"/>
      <c r="CT68" s="301"/>
      <c r="CU68" s="301"/>
      <c r="CV68" s="301"/>
      <c r="CW68" s="301"/>
      <c r="CX68" s="301"/>
      <c r="CY68" s="301"/>
      <c r="CZ68" s="301"/>
      <c r="DA68" s="301"/>
      <c r="DB68" s="301"/>
      <c r="DC68" s="301"/>
      <c r="DD68" s="301"/>
      <c r="DE68" s="301"/>
      <c r="DF68" s="301"/>
      <c r="DG68" s="301"/>
      <c r="DH68" s="301"/>
      <c r="DI68" s="301"/>
      <c r="DJ68" s="301"/>
      <c r="DK68" s="301"/>
      <c r="DL68" s="301"/>
      <c r="DM68" s="301"/>
      <c r="DN68" s="301"/>
      <c r="DO68" s="301"/>
      <c r="DP68" s="301"/>
      <c r="DQ68" s="301"/>
      <c r="DR68" s="301"/>
      <c r="DS68" s="301"/>
      <c r="DT68" s="301"/>
      <c r="DU68" s="301"/>
      <c r="DV68" s="301"/>
      <c r="DW68" s="301"/>
      <c r="DX68" s="301"/>
      <c r="DY68" s="301"/>
      <c r="DZ68" s="301"/>
      <c r="EA68" s="301"/>
      <c r="EB68" s="301"/>
      <c r="EC68" s="301"/>
      <c r="ED68" s="301"/>
      <c r="EE68" s="301"/>
      <c r="EF68" s="301"/>
      <c r="EG68" s="301"/>
      <c r="EH68" s="301"/>
      <c r="EI68" s="301"/>
      <c r="EJ68" s="301"/>
      <c r="EK68" s="301"/>
      <c r="EL68" s="301"/>
      <c r="EM68" s="301"/>
      <c r="EN68" s="301"/>
      <c r="EO68" s="301"/>
      <c r="EP68" s="301"/>
      <c r="EQ68" s="301"/>
      <c r="ER68" s="301"/>
      <c r="ES68" s="301"/>
      <c r="ET68" s="301"/>
      <c r="EU68" s="301"/>
      <c r="EV68" s="301"/>
      <c r="EW68" s="301"/>
      <c r="EX68" s="301"/>
      <c r="EY68" s="301"/>
      <c r="EZ68" s="301"/>
      <c r="FA68" s="301"/>
      <c r="FB68" s="301"/>
      <c r="FC68" s="301"/>
      <c r="FD68" s="301"/>
      <c r="FE68" s="301"/>
      <c r="FF68" s="301"/>
      <c r="FG68" s="301"/>
      <c r="FH68" s="301"/>
      <c r="FI68" s="301"/>
      <c r="FJ68" s="301"/>
      <c r="FK68" s="301"/>
      <c r="FL68" s="301"/>
      <c r="FM68" s="301"/>
      <c r="FN68" s="301"/>
      <c r="FO68" s="301"/>
      <c r="FP68" s="301"/>
      <c r="FQ68" s="301"/>
      <c r="FR68" s="301"/>
      <c r="FS68" s="301"/>
      <c r="FT68" s="301"/>
      <c r="FU68" s="301"/>
      <c r="FV68" s="301"/>
      <c r="FW68" s="301"/>
      <c r="FX68" s="301"/>
      <c r="FY68" s="301"/>
      <c r="FZ68" s="301"/>
      <c r="GA68" s="301"/>
      <c r="GB68" s="301"/>
      <c r="GC68" s="301"/>
      <c r="GD68" s="301"/>
      <c r="GE68" s="301"/>
      <c r="GF68" s="301"/>
      <c r="GG68" s="301"/>
      <c r="GH68" s="301"/>
      <c r="GI68" s="301"/>
      <c r="GJ68" s="301"/>
      <c r="GK68" s="301"/>
      <c r="GL68" s="301"/>
      <c r="GM68" s="301"/>
      <c r="GN68" s="301"/>
      <c r="GO68" s="301"/>
      <c r="GP68" s="301"/>
      <c r="GQ68" s="301"/>
      <c r="GR68" s="301"/>
      <c r="GS68" s="301"/>
      <c r="GT68" s="301"/>
      <c r="GU68" s="301"/>
      <c r="GV68" s="301"/>
      <c r="GW68" s="301"/>
      <c r="GX68" s="301"/>
      <c r="GY68" s="301"/>
      <c r="GZ68" s="301"/>
      <c r="HA68" s="301"/>
      <c r="HB68" s="301"/>
      <c r="HC68" s="301"/>
      <c r="HD68" s="301"/>
      <c r="HE68" s="301"/>
      <c r="HF68" s="301"/>
      <c r="HG68" s="301"/>
      <c r="HH68" s="301"/>
      <c r="HI68" s="301"/>
      <c r="HJ68" s="301"/>
      <c r="HK68" s="301"/>
      <c r="HL68" s="301"/>
      <c r="HM68" s="301"/>
      <c r="HN68" s="301"/>
      <c r="HO68" s="301"/>
      <c r="HP68" s="301"/>
      <c r="HQ68" s="301"/>
      <c r="HR68" s="301"/>
      <c r="HS68" s="301"/>
      <c r="HT68" s="301"/>
      <c r="HU68" s="301"/>
      <c r="HV68" s="301"/>
      <c r="HW68" s="301"/>
      <c r="HX68" s="301"/>
      <c r="HY68" s="301"/>
      <c r="HZ68" s="301"/>
      <c r="IA68" s="301"/>
      <c r="IB68" s="301"/>
      <c r="IC68" s="301"/>
      <c r="ID68" s="301"/>
      <c r="IE68" s="301"/>
      <c r="IF68" s="301"/>
      <c r="IG68" s="301"/>
      <c r="IH68" s="301"/>
      <c r="II68" s="301"/>
      <c r="IJ68" s="301"/>
      <c r="IK68" s="301"/>
      <c r="IL68" s="301"/>
      <c r="IM68" s="301"/>
      <c r="IN68" s="301"/>
      <c r="IO68" s="301"/>
      <c r="IP68" s="301"/>
      <c r="IQ68" s="301"/>
      <c r="IR68" s="301"/>
      <c r="IS68" s="301"/>
      <c r="IT68" s="301"/>
      <c r="IU68" s="301"/>
      <c r="IV68" s="301"/>
    </row>
    <row r="69" spans="1:256" s="302" customFormat="1" ht="12" customHeight="1">
      <c r="A69" s="53"/>
      <c r="F69" s="53"/>
      <c r="K69" s="301"/>
      <c r="L69" s="301"/>
      <c r="M69" s="301"/>
      <c r="N69" s="301"/>
      <c r="O69" s="301"/>
      <c r="P69" s="301"/>
      <c r="Q69" s="301"/>
      <c r="R69" s="301"/>
      <c r="S69" s="301"/>
      <c r="T69" s="301"/>
      <c r="U69" s="301"/>
      <c r="V69" s="301"/>
      <c r="W69" s="301"/>
      <c r="X69" s="301"/>
      <c r="Y69" s="301"/>
      <c r="Z69" s="301"/>
      <c r="AA69" s="301"/>
      <c r="AB69" s="301"/>
      <c r="AC69" s="301"/>
      <c r="AD69" s="301"/>
      <c r="AE69" s="301"/>
      <c r="AF69" s="301"/>
      <c r="AG69" s="301"/>
      <c r="AH69" s="301"/>
      <c r="AI69" s="301"/>
      <c r="AJ69" s="301"/>
      <c r="AK69" s="301"/>
      <c r="AL69" s="301"/>
      <c r="AM69" s="301"/>
      <c r="AN69" s="301"/>
      <c r="AO69" s="301"/>
      <c r="AP69" s="301"/>
      <c r="AQ69" s="301"/>
      <c r="AR69" s="301"/>
      <c r="AS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c r="CA69" s="301"/>
      <c r="CB69" s="301"/>
      <c r="CC69" s="301"/>
      <c r="CD69" s="301"/>
      <c r="CE69" s="301"/>
      <c r="CF69" s="301"/>
      <c r="CG69" s="301"/>
      <c r="CH69" s="301"/>
      <c r="CI69" s="301"/>
      <c r="CJ69" s="301"/>
      <c r="CK69" s="301"/>
      <c r="CL69" s="301"/>
      <c r="CM69" s="301"/>
      <c r="CN69" s="301"/>
      <c r="CO69" s="301"/>
      <c r="CP69" s="301"/>
      <c r="CQ69" s="301"/>
      <c r="CR69" s="301"/>
      <c r="CS69" s="301"/>
      <c r="CT69" s="301"/>
      <c r="CU69" s="301"/>
      <c r="CV69" s="301"/>
      <c r="CW69" s="301"/>
      <c r="CX69" s="301"/>
      <c r="CY69" s="301"/>
      <c r="CZ69" s="301"/>
      <c r="DA69" s="301"/>
      <c r="DB69" s="301"/>
      <c r="DC69" s="301"/>
      <c r="DD69" s="301"/>
      <c r="DE69" s="301"/>
      <c r="DF69" s="301"/>
      <c r="DG69" s="301"/>
      <c r="DH69" s="301"/>
      <c r="DI69" s="301"/>
      <c r="DJ69" s="301"/>
      <c r="DK69" s="301"/>
      <c r="DL69" s="301"/>
      <c r="DM69" s="301"/>
      <c r="DN69" s="301"/>
      <c r="DO69" s="301"/>
      <c r="DP69" s="301"/>
      <c r="DQ69" s="301"/>
      <c r="DR69" s="301"/>
      <c r="DS69" s="301"/>
      <c r="DT69" s="301"/>
      <c r="DU69" s="301"/>
      <c r="DV69" s="301"/>
      <c r="DW69" s="301"/>
      <c r="DX69" s="301"/>
      <c r="DY69" s="301"/>
      <c r="DZ69" s="301"/>
      <c r="EA69" s="301"/>
      <c r="EB69" s="301"/>
      <c r="EC69" s="301"/>
      <c r="ED69" s="301"/>
      <c r="EE69" s="301"/>
      <c r="EF69" s="301"/>
      <c r="EG69" s="301"/>
      <c r="EH69" s="301"/>
      <c r="EI69" s="301"/>
      <c r="EJ69" s="301"/>
      <c r="EK69" s="301"/>
      <c r="EL69" s="301"/>
      <c r="EM69" s="301"/>
      <c r="EN69" s="301"/>
      <c r="EO69" s="301"/>
      <c r="EP69" s="301"/>
      <c r="EQ69" s="301"/>
      <c r="ER69" s="301"/>
      <c r="ES69" s="301"/>
      <c r="ET69" s="301"/>
      <c r="EU69" s="301"/>
      <c r="EV69" s="301"/>
      <c r="EW69" s="301"/>
      <c r="EX69" s="301"/>
      <c r="EY69" s="301"/>
      <c r="EZ69" s="301"/>
      <c r="FA69" s="301"/>
      <c r="FB69" s="301"/>
      <c r="FC69" s="301"/>
      <c r="FD69" s="301"/>
      <c r="FE69" s="301"/>
      <c r="FF69" s="301"/>
      <c r="FG69" s="301"/>
      <c r="FH69" s="301"/>
      <c r="FI69" s="301"/>
      <c r="FJ69" s="301"/>
      <c r="FK69" s="301"/>
      <c r="FL69" s="301"/>
      <c r="FM69" s="301"/>
      <c r="FN69" s="301"/>
      <c r="FO69" s="301"/>
      <c r="FP69" s="301"/>
      <c r="FQ69" s="301"/>
      <c r="FR69" s="301"/>
      <c r="FS69" s="301"/>
      <c r="FT69" s="301"/>
      <c r="FU69" s="301"/>
      <c r="FV69" s="301"/>
      <c r="FW69" s="301"/>
      <c r="FX69" s="301"/>
      <c r="FY69" s="301"/>
      <c r="FZ69" s="301"/>
      <c r="GA69" s="301"/>
      <c r="GB69" s="301"/>
      <c r="GC69" s="301"/>
      <c r="GD69" s="301"/>
      <c r="GE69" s="301"/>
      <c r="GF69" s="301"/>
      <c r="GG69" s="301"/>
      <c r="GH69" s="301"/>
      <c r="GI69" s="301"/>
      <c r="GJ69" s="301"/>
      <c r="GK69" s="301"/>
      <c r="GL69" s="301"/>
      <c r="GM69" s="301"/>
      <c r="GN69" s="301"/>
      <c r="GO69" s="301"/>
      <c r="GP69" s="301"/>
      <c r="GQ69" s="301"/>
      <c r="GR69" s="301"/>
      <c r="GS69" s="301"/>
      <c r="GT69" s="301"/>
      <c r="GU69" s="301"/>
      <c r="GV69" s="301"/>
      <c r="GW69" s="301"/>
      <c r="GX69" s="301"/>
      <c r="GY69" s="301"/>
      <c r="GZ69" s="301"/>
      <c r="HA69" s="301"/>
      <c r="HB69" s="301"/>
      <c r="HC69" s="301"/>
      <c r="HD69" s="301"/>
      <c r="HE69" s="301"/>
      <c r="HF69" s="301"/>
      <c r="HG69" s="301"/>
      <c r="HH69" s="301"/>
      <c r="HI69" s="301"/>
      <c r="HJ69" s="301"/>
      <c r="HK69" s="301"/>
      <c r="HL69" s="301"/>
      <c r="HM69" s="301"/>
      <c r="HN69" s="301"/>
      <c r="HO69" s="301"/>
      <c r="HP69" s="301"/>
      <c r="HQ69" s="301"/>
      <c r="HR69" s="301"/>
      <c r="HS69" s="301"/>
      <c r="HT69" s="301"/>
      <c r="HU69" s="301"/>
      <c r="HV69" s="301"/>
      <c r="HW69" s="301"/>
      <c r="HX69" s="301"/>
      <c r="HY69" s="301"/>
      <c r="HZ69" s="301"/>
      <c r="IA69" s="301"/>
      <c r="IB69" s="301"/>
      <c r="IC69" s="301"/>
      <c r="ID69" s="301"/>
      <c r="IE69" s="301"/>
      <c r="IF69" s="301"/>
      <c r="IG69" s="301"/>
      <c r="IH69" s="301"/>
      <c r="II69" s="301"/>
      <c r="IJ69" s="301"/>
      <c r="IK69" s="301"/>
      <c r="IL69" s="301"/>
      <c r="IM69" s="301"/>
      <c r="IN69" s="301"/>
      <c r="IO69" s="301"/>
      <c r="IP69" s="301"/>
      <c r="IQ69" s="301"/>
      <c r="IR69" s="301"/>
      <c r="IS69" s="301"/>
      <c r="IT69" s="301"/>
      <c r="IU69" s="301"/>
      <c r="IV69" s="301"/>
    </row>
    <row r="70" spans="1:256" s="2" customFormat="1"/>
    <row r="71" spans="1:256" s="2" customFormat="1"/>
    <row r="72" spans="1:256" s="2" customFormat="1"/>
    <row r="73" spans="1:256" s="2" customFormat="1"/>
    <row r="74" spans="1:256" s="2" customFormat="1"/>
    <row r="75" spans="1:256">
      <c r="A75" s="5" t="s">
        <v>45</v>
      </c>
      <c r="B75" s="5"/>
      <c r="C75" s="5"/>
      <c r="D75" s="6">
        <f>SUM(D66-D24-D26-D33-D37-D42-D49)</f>
        <v>2660</v>
      </c>
      <c r="E75" s="5"/>
      <c r="F75" s="5"/>
      <c r="G75" s="6">
        <f>SUM(G66-G24-G26-G33-G37-G42-G49)</f>
        <v>10587</v>
      </c>
      <c r="H75" s="5"/>
      <c r="I75" s="5"/>
      <c r="J75" s="6">
        <f>SUM(J66-J24-J26-J30-J33-J38-J43)</f>
        <v>10591</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120" zoomScaleNormal="120" zoomScaleSheetLayoutView="50" workbookViewId="0">
      <pane xSplit="2" ySplit="7" topLeftCell="C8" activePane="bottomRight" state="frozen"/>
      <selection pane="topRight"/>
      <selection pane="bottomLeft"/>
      <selection pane="bottomRight"/>
    </sheetView>
  </sheetViews>
  <sheetFormatPr defaultColWidth="11.53515625" defaultRowHeight="15.5"/>
  <cols>
    <col min="1" max="4" width="7.69140625" style="10" customWidth="1"/>
    <col min="5" max="5" width="4.69140625" style="10" customWidth="1"/>
    <col min="6" max="6" width="7.69140625" style="10" customWidth="1"/>
    <col min="7" max="7" width="7.69140625" style="686" customWidth="1"/>
    <col min="8" max="8" width="4.69140625" style="10" customWidth="1"/>
    <col min="9" max="10" width="7.69140625" style="10" customWidth="1"/>
    <col min="11" max="11" width="4.69140625" style="10" customWidth="1"/>
    <col min="12" max="16384" width="11.53515625" style="10"/>
  </cols>
  <sheetData>
    <row r="1" spans="1:12" s="73" customFormat="1" ht="16" customHeight="1">
      <c r="A1" s="417" t="s">
        <v>122</v>
      </c>
      <c r="B1" s="418"/>
      <c r="C1" s="418"/>
      <c r="D1" s="418"/>
      <c r="E1" s="418"/>
      <c r="F1" s="418"/>
      <c r="G1" s="418"/>
      <c r="H1" s="418"/>
      <c r="I1" s="418"/>
      <c r="J1" s="418"/>
      <c r="K1" s="419"/>
      <c r="L1" s="76"/>
    </row>
    <row r="2" spans="1:12" s="73" customFormat="1" ht="16" customHeight="1">
      <c r="A2" s="420" t="str">
        <f>Titles!A2</f>
        <v>Housing Start Data in Centres 10,000 Population and Over</v>
      </c>
      <c r="B2" s="421"/>
      <c r="C2" s="421"/>
      <c r="D2" s="421"/>
      <c r="E2" s="421"/>
      <c r="F2" s="421"/>
      <c r="G2" s="421"/>
      <c r="H2" s="421"/>
      <c r="I2" s="421"/>
      <c r="J2" s="421"/>
      <c r="K2" s="422"/>
      <c r="L2" s="76"/>
    </row>
    <row r="3" spans="1:12" s="73" customFormat="1" ht="16" customHeight="1">
      <c r="A3" s="468"/>
      <c r="B3" s="469"/>
      <c r="C3" s="469"/>
      <c r="D3" s="469"/>
      <c r="E3" s="469"/>
      <c r="F3" s="469"/>
      <c r="G3" s="469"/>
      <c r="H3" s="469"/>
      <c r="I3" s="469"/>
      <c r="J3" s="469"/>
      <c r="K3" s="470"/>
      <c r="L3" s="76"/>
    </row>
    <row r="4" spans="1:12" s="73" customFormat="1" ht="16" customHeight="1" thickBot="1">
      <c r="A4" s="423" t="str">
        <f>Titles!A5</f>
        <v>January - December 2023 - 2024</v>
      </c>
      <c r="B4" s="424"/>
      <c r="C4" s="424"/>
      <c r="D4" s="424"/>
      <c r="E4" s="424"/>
      <c r="F4" s="424"/>
      <c r="G4" s="424"/>
      <c r="H4" s="424"/>
      <c r="I4" s="424"/>
      <c r="J4" s="424"/>
      <c r="K4" s="425"/>
      <c r="L4" s="76"/>
    </row>
    <row r="5" spans="1:12" ht="11.15" customHeight="1">
      <c r="A5" s="48" t="s">
        <v>261</v>
      </c>
      <c r="B5" s="55"/>
      <c r="C5" s="460" t="s">
        <v>48</v>
      </c>
      <c r="D5" s="461"/>
      <c r="E5" s="462"/>
      <c r="F5" s="460" t="s">
        <v>47</v>
      </c>
      <c r="G5" s="674"/>
      <c r="H5" s="462"/>
      <c r="I5" s="517" t="s">
        <v>44</v>
      </c>
      <c r="J5" s="518"/>
      <c r="K5" s="519"/>
      <c r="L5" s="11"/>
    </row>
    <row r="6" spans="1:12" ht="11.15" customHeight="1">
      <c r="A6" s="49" t="s">
        <v>0</v>
      </c>
      <c r="B6" s="56"/>
      <c r="C6" s="460"/>
      <c r="D6" s="461"/>
      <c r="E6" s="462"/>
      <c r="F6" s="460"/>
      <c r="G6" s="674"/>
      <c r="H6" s="462"/>
      <c r="I6" s="471"/>
      <c r="J6" s="472"/>
      <c r="K6" s="473"/>
      <c r="L6" s="11"/>
    </row>
    <row r="7" spans="1:12" ht="12" customHeight="1">
      <c r="B7" s="57"/>
      <c r="C7" s="14">
        <f>Titles!A22</f>
        <v>2023</v>
      </c>
      <c r="D7" s="14">
        <f>Titles!A23</f>
        <v>2024</v>
      </c>
      <c r="E7" s="58" t="s">
        <v>46</v>
      </c>
      <c r="F7" s="14">
        <f>Titles!A22</f>
        <v>2023</v>
      </c>
      <c r="G7" s="675">
        <f>Titles!A23</f>
        <v>2024</v>
      </c>
      <c r="H7" s="15" t="s">
        <v>46</v>
      </c>
      <c r="I7" s="14">
        <f>Titles!A22</f>
        <v>2023</v>
      </c>
      <c r="J7" s="14">
        <f>Titles!A23</f>
        <v>2024</v>
      </c>
      <c r="K7" s="16" t="s">
        <v>46</v>
      </c>
      <c r="L7" s="11"/>
    </row>
    <row r="8" spans="1:12" ht="11.9" customHeight="1">
      <c r="A8" s="18" t="s">
        <v>179</v>
      </c>
      <c r="B8" s="19"/>
      <c r="C8" s="20">
        <v>455</v>
      </c>
      <c r="D8" s="20">
        <v>644</v>
      </c>
      <c r="E8" s="40">
        <f>IF(C8=D8,"-",IF((C8=0),"##",IF(ABS((D8/C8-1)*100)&gt;=500,"##",(D8/C8-1)*100)))</f>
        <v>41.538461538461547</v>
      </c>
      <c r="F8" s="20">
        <v>161</v>
      </c>
      <c r="G8" s="676">
        <v>370</v>
      </c>
      <c r="H8" s="40">
        <f t="shared" ref="H8:H19" si="0">IF(F8=G8,"-",IF((F8=0),"##",IF(ABS((G8/F8-1)*100)&gt;=500,"##",(G8/F8-1)*100)))</f>
        <v>129.8136645962733</v>
      </c>
      <c r="I8" s="20">
        <f>C8+F8</f>
        <v>616</v>
      </c>
      <c r="J8" s="22">
        <f>D8+G8</f>
        <v>1014</v>
      </c>
      <c r="K8" s="23">
        <f t="shared" ref="K8:K19" si="1">IF(I8=J8,"-",IF((I8=0),"##",IF(ABS((J8/I8-1)*100)&gt;=500,"##",(J8/I8-1)*100)))</f>
        <v>64.610389610389603</v>
      </c>
      <c r="L8" s="11"/>
    </row>
    <row r="9" spans="1:12" ht="11.9" customHeight="1">
      <c r="A9" s="24" t="s">
        <v>1</v>
      </c>
      <c r="B9" s="25"/>
      <c r="C9" s="26">
        <v>199</v>
      </c>
      <c r="D9" s="26">
        <v>267</v>
      </c>
      <c r="E9" s="41">
        <f t="shared" ref="E9:E19" si="2">IF(C9=D9,"-",IF((C9=0),"##",IF(ABS((D9/C9-1)*100)&gt;=500,"##",(D9/C9-1)*100)))</f>
        <v>34.170854271356774</v>
      </c>
      <c r="F9" s="26">
        <v>598</v>
      </c>
      <c r="G9" s="677">
        <v>1067</v>
      </c>
      <c r="H9" s="41">
        <f t="shared" si="0"/>
        <v>78.42809364548495</v>
      </c>
      <c r="I9" s="75">
        <f t="shared" ref="I9:I20" si="3">C9+F9</f>
        <v>797</v>
      </c>
      <c r="J9" s="26">
        <f t="shared" ref="J9:J20" si="4">D9+G9</f>
        <v>1334</v>
      </c>
      <c r="K9" s="29">
        <f t="shared" si="1"/>
        <v>67.377666248431623</v>
      </c>
      <c r="L9" s="11"/>
    </row>
    <row r="10" spans="1:12" ht="11.9" customHeight="1">
      <c r="A10" s="24" t="s">
        <v>2</v>
      </c>
      <c r="B10" s="25"/>
      <c r="C10" s="26">
        <v>1521</v>
      </c>
      <c r="D10" s="26">
        <v>1609</v>
      </c>
      <c r="E10" s="41">
        <f t="shared" si="2"/>
        <v>5.7856673241288625</v>
      </c>
      <c r="F10" s="26">
        <v>4785</v>
      </c>
      <c r="G10" s="677">
        <v>5054</v>
      </c>
      <c r="H10" s="41">
        <f t="shared" si="0"/>
        <v>5.6217345872518365</v>
      </c>
      <c r="I10" s="75">
        <f t="shared" si="3"/>
        <v>6306</v>
      </c>
      <c r="J10" s="26">
        <f t="shared" si="4"/>
        <v>6663</v>
      </c>
      <c r="K10" s="29">
        <f t="shared" si="1"/>
        <v>5.6612749762131376</v>
      </c>
      <c r="L10" s="11"/>
    </row>
    <row r="11" spans="1:12" ht="11.9" customHeight="1">
      <c r="A11" s="24" t="s">
        <v>3</v>
      </c>
      <c r="B11" s="25"/>
      <c r="C11" s="26">
        <v>909</v>
      </c>
      <c r="D11" s="26">
        <v>974</v>
      </c>
      <c r="E11" s="41">
        <f t="shared" si="2"/>
        <v>7.1507150715071521</v>
      </c>
      <c r="F11" s="26">
        <v>3065</v>
      </c>
      <c r="G11" s="677">
        <v>4013</v>
      </c>
      <c r="H11" s="41">
        <f t="shared" si="0"/>
        <v>30.929853181076684</v>
      </c>
      <c r="I11" s="75">
        <f t="shared" si="3"/>
        <v>3974</v>
      </c>
      <c r="J11" s="26">
        <f t="shared" si="4"/>
        <v>4987</v>
      </c>
      <c r="K11" s="29">
        <f t="shared" si="1"/>
        <v>25.490689481630604</v>
      </c>
      <c r="L11" s="11"/>
    </row>
    <row r="12" spans="1:12" ht="11.9" customHeight="1">
      <c r="A12" s="24" t="s">
        <v>4</v>
      </c>
      <c r="B12" s="25"/>
      <c r="C12" s="26">
        <f>SUM(C8:C11)</f>
        <v>3084</v>
      </c>
      <c r="D12" s="26">
        <f>SUM(D8:D11)</f>
        <v>3494</v>
      </c>
      <c r="E12" s="41">
        <f t="shared" si="2"/>
        <v>13.294422827496755</v>
      </c>
      <c r="F12" s="26">
        <f>SUM(F8:F11)</f>
        <v>8609</v>
      </c>
      <c r="G12" s="677">
        <f>SUM(G8:G11)</f>
        <v>10504</v>
      </c>
      <c r="H12" s="41">
        <f t="shared" si="0"/>
        <v>22.011848065977468</v>
      </c>
      <c r="I12" s="26">
        <f t="shared" si="3"/>
        <v>11693</v>
      </c>
      <c r="J12" s="26">
        <f t="shared" si="4"/>
        <v>13998</v>
      </c>
      <c r="K12" s="29">
        <f t="shared" si="1"/>
        <v>19.712648593175409</v>
      </c>
      <c r="L12" s="11"/>
    </row>
    <row r="13" spans="1:12" ht="11.9" customHeight="1">
      <c r="A13" s="24" t="s">
        <v>5</v>
      </c>
      <c r="B13" s="25"/>
      <c r="C13" s="26">
        <v>4162</v>
      </c>
      <c r="D13" s="26">
        <v>4537</v>
      </c>
      <c r="E13" s="41">
        <f t="shared" si="2"/>
        <v>9.0100913022585374</v>
      </c>
      <c r="F13" s="26">
        <v>28428</v>
      </c>
      <c r="G13" s="677">
        <v>36684</v>
      </c>
      <c r="H13" s="41">
        <f t="shared" si="0"/>
        <v>29.041789784719295</v>
      </c>
      <c r="I13" s="75">
        <f t="shared" si="3"/>
        <v>32590</v>
      </c>
      <c r="J13" s="26">
        <f t="shared" si="4"/>
        <v>41221</v>
      </c>
      <c r="K13" s="29">
        <f t="shared" si="1"/>
        <v>26.483583921448293</v>
      </c>
      <c r="L13" s="11"/>
    </row>
    <row r="14" spans="1:12" ht="11.9" customHeight="1">
      <c r="A14" s="24" t="s">
        <v>6</v>
      </c>
      <c r="B14" s="25"/>
      <c r="C14" s="26">
        <v>15089</v>
      </c>
      <c r="D14" s="26">
        <v>13161</v>
      </c>
      <c r="E14" s="41">
        <f t="shared" si="2"/>
        <v>-12.777520047716884</v>
      </c>
      <c r="F14" s="26">
        <v>70681</v>
      </c>
      <c r="G14" s="677">
        <v>58957</v>
      </c>
      <c r="H14" s="41">
        <f t="shared" si="0"/>
        <v>-16.587201652495011</v>
      </c>
      <c r="I14" s="75">
        <f t="shared" si="3"/>
        <v>85770</v>
      </c>
      <c r="J14" s="26">
        <f t="shared" si="4"/>
        <v>72118</v>
      </c>
      <c r="K14" s="29">
        <f t="shared" si="1"/>
        <v>-15.916987291593799</v>
      </c>
      <c r="L14" s="11"/>
    </row>
    <row r="15" spans="1:12" ht="11.9" customHeight="1">
      <c r="A15" s="24" t="s">
        <v>7</v>
      </c>
      <c r="B15" s="25"/>
      <c r="C15" s="26">
        <v>1685</v>
      </c>
      <c r="D15" s="26">
        <v>1714</v>
      </c>
      <c r="E15" s="41">
        <f t="shared" si="2"/>
        <v>1.7210682492581508</v>
      </c>
      <c r="F15" s="26">
        <v>4450</v>
      </c>
      <c r="G15" s="677">
        <v>4450</v>
      </c>
      <c r="H15" s="41" t="str">
        <f t="shared" si="0"/>
        <v>-</v>
      </c>
      <c r="I15" s="75">
        <f t="shared" si="3"/>
        <v>6135</v>
      </c>
      <c r="J15" s="26">
        <f t="shared" si="4"/>
        <v>6164</v>
      </c>
      <c r="K15" s="29">
        <f t="shared" si="1"/>
        <v>0.47269763651180963</v>
      </c>
      <c r="L15" s="11"/>
    </row>
    <row r="16" spans="1:12" ht="11.9" customHeight="1">
      <c r="A16" s="24" t="s">
        <v>8</v>
      </c>
      <c r="B16" s="25"/>
      <c r="C16" s="26">
        <v>1052</v>
      </c>
      <c r="D16" s="26">
        <v>1337</v>
      </c>
      <c r="E16" s="41">
        <f t="shared" si="2"/>
        <v>27.0912547528517</v>
      </c>
      <c r="F16" s="26">
        <v>3156</v>
      </c>
      <c r="G16" s="677">
        <v>2654</v>
      </c>
      <c r="H16" s="41">
        <f t="shared" si="0"/>
        <v>-15.906210392902409</v>
      </c>
      <c r="I16" s="75">
        <f t="shared" si="3"/>
        <v>4208</v>
      </c>
      <c r="J16" s="26">
        <f t="shared" si="4"/>
        <v>3991</v>
      </c>
      <c r="K16" s="29">
        <f t="shared" si="1"/>
        <v>-5.1568441064638755</v>
      </c>
      <c r="L16" s="11"/>
    </row>
    <row r="17" spans="1:12" ht="11.9" customHeight="1">
      <c r="A17" s="24" t="s">
        <v>9</v>
      </c>
      <c r="B17" s="25"/>
      <c r="C17" s="26">
        <v>12339</v>
      </c>
      <c r="D17" s="26">
        <v>15696</v>
      </c>
      <c r="E17" s="41">
        <f t="shared" si="2"/>
        <v>27.206418672501819</v>
      </c>
      <c r="F17" s="26">
        <v>22884</v>
      </c>
      <c r="G17" s="677">
        <v>30936</v>
      </c>
      <c r="H17" s="41">
        <f t="shared" si="0"/>
        <v>35.186156266386995</v>
      </c>
      <c r="I17" s="75">
        <f t="shared" si="3"/>
        <v>35223</v>
      </c>
      <c r="J17" s="26">
        <f t="shared" si="4"/>
        <v>46632</v>
      </c>
      <c r="K17" s="29">
        <f t="shared" si="1"/>
        <v>32.390767396303552</v>
      </c>
      <c r="L17" s="11"/>
    </row>
    <row r="18" spans="1:12" ht="11.9" customHeight="1">
      <c r="A18" s="24" t="s">
        <v>10</v>
      </c>
      <c r="B18" s="25"/>
      <c r="C18" s="26">
        <f>SUM(C15:C17)</f>
        <v>15076</v>
      </c>
      <c r="D18" s="26">
        <f>SUM(D15:D17)</f>
        <v>18747</v>
      </c>
      <c r="E18" s="41">
        <f t="shared" si="2"/>
        <v>24.349960201644993</v>
      </c>
      <c r="F18" s="26">
        <f>SUM(F15:F17)</f>
        <v>30490</v>
      </c>
      <c r="G18" s="677">
        <f>SUM(G15:G17)</f>
        <v>38040</v>
      </c>
      <c r="H18" s="41">
        <f t="shared" si="0"/>
        <v>24.762217120367325</v>
      </c>
      <c r="I18" s="75">
        <f t="shared" si="3"/>
        <v>45566</v>
      </c>
      <c r="J18" s="26">
        <f t="shared" si="4"/>
        <v>56787</v>
      </c>
      <c r="K18" s="29">
        <f t="shared" si="1"/>
        <v>24.625817495501035</v>
      </c>
      <c r="L18" s="11"/>
    </row>
    <row r="19" spans="1:12" ht="11.9" customHeight="1">
      <c r="A19" s="30" t="s">
        <v>11</v>
      </c>
      <c r="B19" s="31"/>
      <c r="C19" s="32">
        <v>5540</v>
      </c>
      <c r="D19" s="32">
        <v>4444</v>
      </c>
      <c r="E19" s="43">
        <f t="shared" si="2"/>
        <v>-19.783393501805058</v>
      </c>
      <c r="F19" s="32">
        <v>42354</v>
      </c>
      <c r="G19" s="678">
        <v>39129</v>
      </c>
      <c r="H19" s="43">
        <f t="shared" si="0"/>
        <v>-7.6143929735089984</v>
      </c>
      <c r="I19" s="59">
        <f t="shared" si="3"/>
        <v>47894</v>
      </c>
      <c r="J19" s="32">
        <f t="shared" si="4"/>
        <v>43573</v>
      </c>
      <c r="K19" s="35">
        <f t="shared" si="1"/>
        <v>-9.0220069319747793</v>
      </c>
      <c r="L19" s="11"/>
    </row>
    <row r="20" spans="1:12" ht="13.5" customHeight="1">
      <c r="A20" s="36" t="s">
        <v>12</v>
      </c>
      <c r="B20" s="39"/>
      <c r="C20" s="38">
        <f>SUM(C12:C14,C18:C19)</f>
        <v>42951</v>
      </c>
      <c r="D20" s="38">
        <f>SUM(D12:D14,D18:D19)</f>
        <v>44383</v>
      </c>
      <c r="E20" s="58">
        <f>IF(C20=D20,"-",IF((C20=0),"##",IF(ABS((D20/C20-1)*100)&gt;=500,"##",(D20/C20-1)*100)))</f>
        <v>3.3340318036832572</v>
      </c>
      <c r="F20" s="38">
        <f>SUM(F12:F14,F18:F19)</f>
        <v>180562</v>
      </c>
      <c r="G20" s="679">
        <f>SUM(G12:G14,G18:G19)</f>
        <v>183314</v>
      </c>
      <c r="H20" s="58">
        <f>IF(F20=G20,"-",IF((F20=0),"##",IF(ABS((G20/F20-1)*100)&gt;=500,"##",(G20/F20-1)*100)))</f>
        <v>1.5241302156600023</v>
      </c>
      <c r="I20" s="60">
        <f t="shared" si="3"/>
        <v>223513</v>
      </c>
      <c r="J20" s="38">
        <f t="shared" si="4"/>
        <v>227697</v>
      </c>
      <c r="K20" s="16">
        <f>IF(I20=J20,"-",IF((I20=0),"##",IF(ABS((J20/I20-1)*100)&gt;=500,"##",(J20/I20-1)*100)))</f>
        <v>1.8719269125285765</v>
      </c>
      <c r="L20" s="11"/>
    </row>
    <row r="21" spans="1:12" ht="12" customHeight="1">
      <c r="A21" s="48" t="s">
        <v>13</v>
      </c>
      <c r="B21" s="61"/>
      <c r="C21" s="62"/>
      <c r="D21" s="63"/>
      <c r="E21" s="64"/>
      <c r="F21" s="63"/>
      <c r="G21" s="680"/>
      <c r="H21" s="64"/>
      <c r="I21" s="65"/>
      <c r="J21" s="63"/>
      <c r="K21" s="35"/>
      <c r="L21" s="11"/>
    </row>
    <row r="22" spans="1:12" ht="12" customHeight="1">
      <c r="A22" s="51"/>
      <c r="B22" s="66"/>
      <c r="C22" s="67"/>
      <c r="D22" s="67"/>
      <c r="E22" s="68"/>
      <c r="F22" s="67"/>
      <c r="G22" s="681"/>
      <c r="H22" s="68"/>
      <c r="I22" s="69"/>
      <c r="J22" s="67"/>
      <c r="K22" s="70"/>
      <c r="L22" s="11"/>
    </row>
    <row r="23" spans="1:12" ht="11.9" customHeight="1">
      <c r="A23" s="18" t="s">
        <v>104</v>
      </c>
      <c r="B23" s="22"/>
      <c r="C23" s="40">
        <v>232</v>
      </c>
      <c r="D23" s="40">
        <v>182</v>
      </c>
      <c r="E23" s="40">
        <f t="shared" ref="E23:E65" si="5">IF(C23=D23,"-",IF((C23=0),"##",IF(ABS((D23/C23-1)*100)&gt;=500,"##",(D23/C23-1)*100)))</f>
        <v>-21.551724137931039</v>
      </c>
      <c r="F23" s="20">
        <v>928</v>
      </c>
      <c r="G23" s="682">
        <v>1001</v>
      </c>
      <c r="H23" s="40">
        <f t="shared" ref="H23:H65" si="6">IF(F23=G23,"-",IF((F23=0),"##",IF(ABS((G23/F23-1)*100)&gt;=500,"##",(G23/F23-1)*100)))</f>
        <v>7.8663793103448176</v>
      </c>
      <c r="I23" s="74">
        <f t="shared" ref="I23:I66" si="7">C23+F23</f>
        <v>1160</v>
      </c>
      <c r="J23" s="20">
        <f t="shared" ref="J23:J66" si="8">D23+G23</f>
        <v>1183</v>
      </c>
      <c r="K23" s="23">
        <f t="shared" ref="K23:K65" si="9">IF(I23=J23,"-",IF((I23=0),"##",IF(ABS((J23/I23-1)*100)&gt;=500,"##",(J23/I23-1)*100)))</f>
        <v>1.9827586206896619</v>
      </c>
      <c r="L23" s="11"/>
    </row>
    <row r="24" spans="1:12" ht="11.9" customHeight="1">
      <c r="A24" s="702" t="s">
        <v>14</v>
      </c>
      <c r="B24" s="28"/>
      <c r="C24" s="41">
        <v>763</v>
      </c>
      <c r="D24" s="41">
        <v>453</v>
      </c>
      <c r="E24" s="41">
        <f t="shared" si="5"/>
        <v>-40.629095674967232</v>
      </c>
      <c r="F24" s="26">
        <v>1545</v>
      </c>
      <c r="G24" s="677">
        <v>1052</v>
      </c>
      <c r="H24" s="41">
        <f t="shared" si="6"/>
        <v>-31.909385113268605</v>
      </c>
      <c r="I24" s="75">
        <f t="shared" si="7"/>
        <v>2308</v>
      </c>
      <c r="J24" s="26">
        <f t="shared" si="8"/>
        <v>1505</v>
      </c>
      <c r="K24" s="29">
        <f t="shared" si="9"/>
        <v>-34.792027729636047</v>
      </c>
      <c r="L24" s="11"/>
    </row>
    <row r="25" spans="1:12" ht="11.9" customHeight="1">
      <c r="A25" s="702" t="s">
        <v>188</v>
      </c>
      <c r="B25" s="28"/>
      <c r="C25" s="41">
        <v>221</v>
      </c>
      <c r="D25" s="41">
        <v>229</v>
      </c>
      <c r="E25" s="256">
        <f t="shared" si="5"/>
        <v>3.6199095022624528</v>
      </c>
      <c r="F25" s="41">
        <v>259</v>
      </c>
      <c r="G25" s="677">
        <v>158</v>
      </c>
      <c r="H25" s="256">
        <f t="shared" si="6"/>
        <v>-38.996138996138995</v>
      </c>
      <c r="I25" s="41">
        <f t="shared" si="7"/>
        <v>480</v>
      </c>
      <c r="J25" s="26">
        <f t="shared" si="8"/>
        <v>387</v>
      </c>
      <c r="K25" s="256">
        <f t="shared" si="9"/>
        <v>-19.374999999999996</v>
      </c>
      <c r="L25" s="11"/>
    </row>
    <row r="26" spans="1:12" ht="11.9" customHeight="1">
      <c r="A26" s="702" t="s">
        <v>15</v>
      </c>
      <c r="B26" s="28"/>
      <c r="C26" s="41">
        <v>409</v>
      </c>
      <c r="D26" s="41">
        <v>207</v>
      </c>
      <c r="E26" s="256">
        <f t="shared" si="5"/>
        <v>-49.388753056234727</v>
      </c>
      <c r="F26" s="26">
        <v>456</v>
      </c>
      <c r="G26" s="677">
        <v>152</v>
      </c>
      <c r="H26" s="256">
        <f t="shared" si="6"/>
        <v>-66.666666666666671</v>
      </c>
      <c r="I26" s="75">
        <f t="shared" si="7"/>
        <v>865</v>
      </c>
      <c r="J26" s="26">
        <f t="shared" si="8"/>
        <v>359</v>
      </c>
      <c r="K26" s="29">
        <f>IF(I26=J26,"-",IF((I26=0),"##",IF(ABS((J26/I26-1)*100)&gt;=500,"##",(J26/I26-1)*100)))</f>
        <v>-58.4971098265896</v>
      </c>
      <c r="L26" s="11"/>
    </row>
    <row r="27" spans="1:12" ht="11.9" customHeight="1">
      <c r="A27" s="702" t="s">
        <v>16</v>
      </c>
      <c r="B27" s="28"/>
      <c r="C27" s="41">
        <v>5875</v>
      </c>
      <c r="D27" s="41">
        <v>7100</v>
      </c>
      <c r="E27" s="256">
        <f t="shared" si="5"/>
        <v>20.851063829787229</v>
      </c>
      <c r="F27" s="26">
        <v>13704</v>
      </c>
      <c r="G27" s="677">
        <v>17269</v>
      </c>
      <c r="H27" s="256">
        <f t="shared" si="6"/>
        <v>26.014302393461762</v>
      </c>
      <c r="I27" s="75">
        <f t="shared" si="7"/>
        <v>19579</v>
      </c>
      <c r="J27" s="26">
        <f t="shared" si="8"/>
        <v>24369</v>
      </c>
      <c r="K27" s="29">
        <f t="shared" si="9"/>
        <v>24.464987997344089</v>
      </c>
      <c r="L27" s="11"/>
    </row>
    <row r="28" spans="1:12" ht="11.9" customHeight="1">
      <c r="A28" s="702" t="s">
        <v>182</v>
      </c>
      <c r="B28" s="28"/>
      <c r="C28" s="41">
        <v>186</v>
      </c>
      <c r="D28" s="41">
        <v>149</v>
      </c>
      <c r="E28" s="256">
        <f t="shared" si="5"/>
        <v>-19.892473118279575</v>
      </c>
      <c r="F28" s="26">
        <v>430</v>
      </c>
      <c r="G28" s="677">
        <v>501</v>
      </c>
      <c r="H28" s="256">
        <f t="shared" si="6"/>
        <v>16.511627906976734</v>
      </c>
      <c r="I28" s="75">
        <f t="shared" si="7"/>
        <v>616</v>
      </c>
      <c r="J28" s="26">
        <f t="shared" si="8"/>
        <v>650</v>
      </c>
      <c r="K28" s="29">
        <f t="shared" si="9"/>
        <v>5.5194805194805241</v>
      </c>
      <c r="L28" s="11"/>
    </row>
    <row r="29" spans="1:12" ht="11.9" customHeight="1">
      <c r="A29" s="702" t="s">
        <v>183</v>
      </c>
      <c r="B29" s="28"/>
      <c r="C29" s="41">
        <v>164</v>
      </c>
      <c r="D29" s="41">
        <v>171</v>
      </c>
      <c r="E29" s="256">
        <f t="shared" si="5"/>
        <v>4.2682926829268331</v>
      </c>
      <c r="F29" s="26">
        <v>481</v>
      </c>
      <c r="G29" s="677">
        <v>889</v>
      </c>
      <c r="H29" s="256">
        <f t="shared" si="6"/>
        <v>84.823284823284823</v>
      </c>
      <c r="I29" s="75">
        <f t="shared" si="7"/>
        <v>645</v>
      </c>
      <c r="J29" s="26">
        <f t="shared" si="8"/>
        <v>1060</v>
      </c>
      <c r="K29" s="29">
        <f t="shared" si="9"/>
        <v>64.341085271317837</v>
      </c>
      <c r="L29" s="11"/>
    </row>
    <row r="30" spans="1:12" ht="11.9" customHeight="1">
      <c r="A30" s="702" t="s">
        <v>17</v>
      </c>
      <c r="B30" s="28"/>
      <c r="C30" s="41">
        <v>5032</v>
      </c>
      <c r="D30" s="41">
        <v>6976</v>
      </c>
      <c r="E30" s="256">
        <f t="shared" si="5"/>
        <v>38.632750397456284</v>
      </c>
      <c r="F30" s="26">
        <v>8152</v>
      </c>
      <c r="G30" s="677">
        <v>11408</v>
      </c>
      <c r="H30" s="256">
        <f t="shared" si="6"/>
        <v>39.941118743866546</v>
      </c>
      <c r="I30" s="75">
        <f t="shared" si="7"/>
        <v>13184</v>
      </c>
      <c r="J30" s="26">
        <f t="shared" si="8"/>
        <v>18384</v>
      </c>
      <c r="K30" s="29">
        <f t="shared" si="9"/>
        <v>39.44174757281553</v>
      </c>
      <c r="L30" s="11"/>
    </row>
    <row r="31" spans="1:12" ht="11.9" customHeight="1">
      <c r="A31" s="702" t="s">
        <v>184</v>
      </c>
      <c r="B31" s="28"/>
      <c r="C31" s="41">
        <v>289</v>
      </c>
      <c r="D31" s="41">
        <v>317</v>
      </c>
      <c r="E31" s="256">
        <f t="shared" si="5"/>
        <v>9.6885813148788849</v>
      </c>
      <c r="F31" s="26">
        <v>713</v>
      </c>
      <c r="G31" s="677">
        <v>432</v>
      </c>
      <c r="H31" s="256">
        <f t="shared" si="6"/>
        <v>-39.410939691444604</v>
      </c>
      <c r="I31" s="75">
        <f t="shared" si="7"/>
        <v>1002</v>
      </c>
      <c r="J31" s="26">
        <f t="shared" si="8"/>
        <v>749</v>
      </c>
      <c r="K31" s="29">
        <f t="shared" si="9"/>
        <v>-25.249500998003992</v>
      </c>
      <c r="L31" s="11"/>
    </row>
    <row r="32" spans="1:12" ht="11.9" customHeight="1">
      <c r="A32" s="702" t="s">
        <v>180</v>
      </c>
      <c r="B32" s="28"/>
      <c r="C32" s="41">
        <v>80</v>
      </c>
      <c r="D32" s="41">
        <v>131</v>
      </c>
      <c r="E32" s="256">
        <f t="shared" si="5"/>
        <v>63.749999999999993</v>
      </c>
      <c r="F32" s="26">
        <v>188</v>
      </c>
      <c r="G32" s="677">
        <v>523</v>
      </c>
      <c r="H32" s="256">
        <f t="shared" si="6"/>
        <v>178.19148936170214</v>
      </c>
      <c r="I32" s="75">
        <f t="shared" si="7"/>
        <v>268</v>
      </c>
      <c r="J32" s="26">
        <f t="shared" si="8"/>
        <v>654</v>
      </c>
      <c r="K32" s="29">
        <f t="shared" si="9"/>
        <v>144.02985074626864</v>
      </c>
      <c r="L32" s="11"/>
    </row>
    <row r="33" spans="1:12" ht="11.9" customHeight="1">
      <c r="A33" s="702" t="s">
        <v>18</v>
      </c>
      <c r="B33" s="28"/>
      <c r="C33" s="41">
        <v>84</v>
      </c>
      <c r="D33" s="41">
        <v>63</v>
      </c>
      <c r="E33" s="256">
        <f t="shared" si="5"/>
        <v>-25</v>
      </c>
      <c r="F33" s="26">
        <v>1196</v>
      </c>
      <c r="G33" s="677">
        <v>389</v>
      </c>
      <c r="H33" s="256">
        <f t="shared" si="6"/>
        <v>-67.474916387959865</v>
      </c>
      <c r="I33" s="75">
        <f t="shared" si="7"/>
        <v>1280</v>
      </c>
      <c r="J33" s="26">
        <f t="shared" si="8"/>
        <v>452</v>
      </c>
      <c r="K33" s="29">
        <f t="shared" si="9"/>
        <v>-64.6875</v>
      </c>
      <c r="L33" s="11"/>
    </row>
    <row r="34" spans="1:12" ht="11.9" customHeight="1">
      <c r="A34" s="702" t="s">
        <v>19</v>
      </c>
      <c r="B34" s="28"/>
      <c r="C34" s="41">
        <v>619</v>
      </c>
      <c r="D34" s="41">
        <v>816</v>
      </c>
      <c r="E34" s="256">
        <f t="shared" si="5"/>
        <v>31.825525040387713</v>
      </c>
      <c r="F34" s="26">
        <v>4186</v>
      </c>
      <c r="G34" s="677">
        <v>4265</v>
      </c>
      <c r="H34" s="256">
        <f t="shared" si="6"/>
        <v>1.8872431915910148</v>
      </c>
      <c r="I34" s="75">
        <f t="shared" si="7"/>
        <v>4805</v>
      </c>
      <c r="J34" s="26">
        <f t="shared" si="8"/>
        <v>5081</v>
      </c>
      <c r="K34" s="29">
        <f t="shared" si="9"/>
        <v>5.7440166493236244</v>
      </c>
      <c r="L34" s="11"/>
    </row>
    <row r="35" spans="1:12" ht="11.9" customHeight="1">
      <c r="A35" s="702" t="s">
        <v>20</v>
      </c>
      <c r="B35" s="28"/>
      <c r="C35" s="41">
        <v>303</v>
      </c>
      <c r="D35" s="41">
        <v>416</v>
      </c>
      <c r="E35" s="256">
        <f t="shared" si="5"/>
        <v>37.293729372937293</v>
      </c>
      <c r="F35" s="26">
        <v>3398</v>
      </c>
      <c r="G35" s="677">
        <v>2211</v>
      </c>
      <c r="H35" s="256">
        <f t="shared" si="6"/>
        <v>-34.932313125367862</v>
      </c>
      <c r="I35" s="75">
        <f t="shared" si="7"/>
        <v>3701</v>
      </c>
      <c r="J35" s="26">
        <f t="shared" si="8"/>
        <v>2627</v>
      </c>
      <c r="K35" s="29">
        <f t="shared" si="9"/>
        <v>-29.019184004323151</v>
      </c>
      <c r="L35" s="11"/>
    </row>
    <row r="36" spans="1:12" ht="11.9" customHeight="1">
      <c r="A36" s="702" t="s">
        <v>185</v>
      </c>
      <c r="B36" s="28"/>
      <c r="C36" s="41">
        <v>96</v>
      </c>
      <c r="D36" s="41">
        <v>88</v>
      </c>
      <c r="E36" s="256">
        <f t="shared" si="5"/>
        <v>-8.3333333333333375</v>
      </c>
      <c r="F36" s="26">
        <v>426</v>
      </c>
      <c r="G36" s="677">
        <v>542</v>
      </c>
      <c r="H36" s="256">
        <f t="shared" si="6"/>
        <v>27.230046948356801</v>
      </c>
      <c r="I36" s="75">
        <f t="shared" si="7"/>
        <v>522</v>
      </c>
      <c r="J36" s="26">
        <f t="shared" si="8"/>
        <v>630</v>
      </c>
      <c r="K36" s="29">
        <f t="shared" si="9"/>
        <v>20.68965517241379</v>
      </c>
      <c r="L36" s="11"/>
    </row>
    <row r="37" spans="1:12" ht="11.9" customHeight="1">
      <c r="A37" s="702" t="s">
        <v>21</v>
      </c>
      <c r="B37" s="28"/>
      <c r="C37" s="41">
        <v>453</v>
      </c>
      <c r="D37" s="41">
        <v>361</v>
      </c>
      <c r="E37" s="256">
        <f t="shared" si="5"/>
        <v>-20.309050772626936</v>
      </c>
      <c r="F37" s="26">
        <v>2517</v>
      </c>
      <c r="G37" s="677">
        <v>3429</v>
      </c>
      <c r="H37" s="256">
        <f t="shared" si="6"/>
        <v>36.23361144219308</v>
      </c>
      <c r="I37" s="75">
        <f t="shared" si="7"/>
        <v>2970</v>
      </c>
      <c r="J37" s="26">
        <f t="shared" si="8"/>
        <v>3790</v>
      </c>
      <c r="K37" s="29">
        <f t="shared" si="9"/>
        <v>27.609427609427616</v>
      </c>
      <c r="L37" s="11"/>
    </row>
    <row r="38" spans="1:12" ht="11.9" customHeight="1">
      <c r="A38" s="702" t="s">
        <v>22</v>
      </c>
      <c r="B38" s="28"/>
      <c r="C38" s="41">
        <v>293</v>
      </c>
      <c r="D38" s="41">
        <v>239</v>
      </c>
      <c r="E38" s="256">
        <f t="shared" si="5"/>
        <v>-18.430034129692828</v>
      </c>
      <c r="F38" s="26">
        <v>1121</v>
      </c>
      <c r="G38" s="677">
        <v>776</v>
      </c>
      <c r="H38" s="256">
        <f t="shared" si="6"/>
        <v>-30.776092774308651</v>
      </c>
      <c r="I38" s="75">
        <f t="shared" si="7"/>
        <v>1414</v>
      </c>
      <c r="J38" s="26">
        <f t="shared" si="8"/>
        <v>1015</v>
      </c>
      <c r="K38" s="29">
        <f t="shared" si="9"/>
        <v>-28.21782178217822</v>
      </c>
      <c r="L38" s="11"/>
    </row>
    <row r="39" spans="1:12" ht="37.5" customHeight="1">
      <c r="A39" s="703" t="s">
        <v>103</v>
      </c>
      <c r="B39" s="467"/>
      <c r="C39" s="41">
        <v>850</v>
      </c>
      <c r="D39" s="41">
        <v>376</v>
      </c>
      <c r="E39" s="256">
        <f t="shared" si="5"/>
        <v>-55.764705882352942</v>
      </c>
      <c r="F39" s="26">
        <v>3862</v>
      </c>
      <c r="G39" s="677">
        <v>3035</v>
      </c>
      <c r="H39" s="256">
        <f t="shared" si="6"/>
        <v>-21.413775245986532</v>
      </c>
      <c r="I39" s="75">
        <f t="shared" si="7"/>
        <v>4712</v>
      </c>
      <c r="J39" s="26">
        <f t="shared" si="8"/>
        <v>3411</v>
      </c>
      <c r="K39" s="29">
        <f t="shared" si="9"/>
        <v>-27.610356536502543</v>
      </c>
      <c r="L39" s="11"/>
    </row>
    <row r="40" spans="1:12" ht="11.9" customHeight="1">
      <c r="A40" s="704" t="s">
        <v>115</v>
      </c>
      <c r="B40" s="357"/>
      <c r="C40" s="41">
        <v>179</v>
      </c>
      <c r="D40" s="41">
        <v>272</v>
      </c>
      <c r="E40" s="256">
        <f t="shared" si="5"/>
        <v>51.955307262569825</v>
      </c>
      <c r="F40" s="26">
        <v>64</v>
      </c>
      <c r="G40" s="677">
        <v>443</v>
      </c>
      <c r="H40" s="256" t="str">
        <f t="shared" si="6"/>
        <v>##</v>
      </c>
      <c r="I40" s="75">
        <f t="shared" si="7"/>
        <v>243</v>
      </c>
      <c r="J40" s="26">
        <f t="shared" si="8"/>
        <v>715</v>
      </c>
      <c r="K40" s="29">
        <f t="shared" si="9"/>
        <v>194.23868312757202</v>
      </c>
      <c r="L40" s="11"/>
    </row>
    <row r="41" spans="1:12" ht="11.9" customHeight="1">
      <c r="A41" s="702" t="s">
        <v>23</v>
      </c>
      <c r="B41" s="28"/>
      <c r="C41" s="41">
        <v>514</v>
      </c>
      <c r="D41" s="41">
        <v>564</v>
      </c>
      <c r="E41" s="256">
        <f t="shared" si="5"/>
        <v>9.7276264591439787</v>
      </c>
      <c r="F41" s="26">
        <v>1674</v>
      </c>
      <c r="G41" s="677">
        <v>3607</v>
      </c>
      <c r="H41" s="256">
        <f t="shared" si="6"/>
        <v>115.47192353643965</v>
      </c>
      <c r="I41" s="75">
        <f t="shared" si="7"/>
        <v>2188</v>
      </c>
      <c r="J41" s="26">
        <f t="shared" si="8"/>
        <v>4171</v>
      </c>
      <c r="K41" s="29">
        <f t="shared" si="9"/>
        <v>90.630712979890319</v>
      </c>
      <c r="L41" s="11"/>
    </row>
    <row r="42" spans="1:12" ht="11.9" customHeight="1">
      <c r="A42" s="702" t="s">
        <v>24</v>
      </c>
      <c r="B42" s="28"/>
      <c r="C42" s="41">
        <v>251</v>
      </c>
      <c r="D42" s="41">
        <v>279</v>
      </c>
      <c r="E42" s="256">
        <f t="shared" si="5"/>
        <v>11.155378486055767</v>
      </c>
      <c r="F42" s="26">
        <v>1867</v>
      </c>
      <c r="G42" s="677">
        <v>2718</v>
      </c>
      <c r="H42" s="256">
        <f t="shared" si="6"/>
        <v>45.581146223888602</v>
      </c>
      <c r="I42" s="75">
        <f t="shared" si="7"/>
        <v>2118</v>
      </c>
      <c r="J42" s="26">
        <f t="shared" si="8"/>
        <v>2997</v>
      </c>
      <c r="K42" s="29">
        <f t="shared" si="9"/>
        <v>41.501416430594908</v>
      </c>
      <c r="L42" s="11"/>
    </row>
    <row r="43" spans="1:12" ht="11.9" customHeight="1">
      <c r="A43" s="702" t="s">
        <v>25</v>
      </c>
      <c r="B43" s="28"/>
      <c r="C43" s="41">
        <v>1021</v>
      </c>
      <c r="D43" s="41">
        <v>1107</v>
      </c>
      <c r="E43" s="256">
        <f t="shared" si="5"/>
        <v>8.4231145935357521</v>
      </c>
      <c r="F43" s="26">
        <v>14214</v>
      </c>
      <c r="G43" s="677">
        <v>16463</v>
      </c>
      <c r="H43" s="256">
        <f t="shared" si="6"/>
        <v>15.822428591529469</v>
      </c>
      <c r="I43" s="75">
        <f t="shared" si="7"/>
        <v>15235</v>
      </c>
      <c r="J43" s="26">
        <f t="shared" si="8"/>
        <v>17570</v>
      </c>
      <c r="K43" s="29">
        <f t="shared" si="9"/>
        <v>15.326550705612085</v>
      </c>
      <c r="L43" s="11"/>
    </row>
    <row r="44" spans="1:12" ht="11.9" customHeight="1">
      <c r="A44" s="702" t="s">
        <v>186</v>
      </c>
      <c r="B44" s="28"/>
      <c r="C44" s="41">
        <v>194</v>
      </c>
      <c r="D44" s="41">
        <v>169</v>
      </c>
      <c r="E44" s="256">
        <f t="shared" si="5"/>
        <v>-12.886597938144329</v>
      </c>
      <c r="F44" s="26">
        <v>352</v>
      </c>
      <c r="G44" s="677">
        <v>860</v>
      </c>
      <c r="H44" s="256">
        <f t="shared" si="6"/>
        <v>144.31818181818184</v>
      </c>
      <c r="I44" s="75">
        <f t="shared" si="7"/>
        <v>546</v>
      </c>
      <c r="J44" s="26">
        <f t="shared" si="8"/>
        <v>1029</v>
      </c>
      <c r="K44" s="29">
        <f t="shared" si="9"/>
        <v>88.461538461538453</v>
      </c>
      <c r="L44" s="11"/>
    </row>
    <row r="45" spans="1:12" ht="11.9" customHeight="1">
      <c r="A45" s="702" t="s">
        <v>26</v>
      </c>
      <c r="B45" s="28"/>
      <c r="C45" s="41">
        <v>614</v>
      </c>
      <c r="D45" s="41">
        <v>425</v>
      </c>
      <c r="E45" s="256">
        <f t="shared" si="5"/>
        <v>-30.781758957654727</v>
      </c>
      <c r="F45" s="26">
        <v>1239</v>
      </c>
      <c r="G45" s="677">
        <v>1166</v>
      </c>
      <c r="H45" s="256">
        <f t="shared" si="6"/>
        <v>-5.8918482647296155</v>
      </c>
      <c r="I45" s="75">
        <f t="shared" si="7"/>
        <v>1853</v>
      </c>
      <c r="J45" s="26">
        <f t="shared" si="8"/>
        <v>1591</v>
      </c>
      <c r="K45" s="29">
        <f t="shared" si="9"/>
        <v>-14.139233675121421</v>
      </c>
      <c r="L45" s="11"/>
    </row>
    <row r="46" spans="1:12" s="686" customFormat="1" ht="11.9" customHeight="1">
      <c r="A46" s="702" t="s">
        <v>27</v>
      </c>
      <c r="B46" s="705"/>
      <c r="C46" s="696">
        <f>+SUM(C47+C48)</f>
        <v>1858</v>
      </c>
      <c r="D46" s="696">
        <f>+SUM(D47+D48)</f>
        <v>1916</v>
      </c>
      <c r="E46" s="256">
        <f t="shared" si="5"/>
        <v>3.1216361679224924</v>
      </c>
      <c r="F46" s="696">
        <f>+SUM(F47+F48)</f>
        <v>10135</v>
      </c>
      <c r="G46" s="677">
        <f>+SUM(G47+G48)</f>
        <v>9633</v>
      </c>
      <c r="H46" s="256">
        <f t="shared" si="6"/>
        <v>-4.9531327084361143</v>
      </c>
      <c r="I46" s="696">
        <f t="shared" si="7"/>
        <v>11993</v>
      </c>
      <c r="J46" s="696">
        <f t="shared" si="8"/>
        <v>11549</v>
      </c>
      <c r="K46" s="706">
        <f t="shared" si="9"/>
        <v>-3.7021595930959772</v>
      </c>
      <c r="L46" s="707"/>
    </row>
    <row r="47" spans="1:12" ht="11.9" customHeight="1">
      <c r="A47" s="702" t="s">
        <v>28</v>
      </c>
      <c r="B47" s="28"/>
      <c r="C47" s="26">
        <v>323</v>
      </c>
      <c r="D47" s="26">
        <v>401</v>
      </c>
      <c r="E47" s="256">
        <f t="shared" si="5"/>
        <v>24.148606811145502</v>
      </c>
      <c r="F47" s="26">
        <v>2425</v>
      </c>
      <c r="G47" s="677">
        <v>3254</v>
      </c>
      <c r="H47" s="256">
        <f t="shared" si="6"/>
        <v>34.185567010309285</v>
      </c>
      <c r="I47" s="75">
        <f t="shared" si="7"/>
        <v>2748</v>
      </c>
      <c r="J47" s="26">
        <f t="shared" si="8"/>
        <v>3655</v>
      </c>
      <c r="K47" s="29">
        <f t="shared" si="9"/>
        <v>33.005822416302763</v>
      </c>
      <c r="L47" s="11"/>
    </row>
    <row r="48" spans="1:12" ht="11.9" customHeight="1">
      <c r="A48" s="702" t="s">
        <v>29</v>
      </c>
      <c r="B48" s="28"/>
      <c r="C48" s="26">
        <v>1535</v>
      </c>
      <c r="D48" s="26">
        <v>1515</v>
      </c>
      <c r="E48" s="256">
        <f t="shared" si="5"/>
        <v>-1.3029315960912058</v>
      </c>
      <c r="F48" s="26">
        <v>7710</v>
      </c>
      <c r="G48" s="677">
        <v>6379</v>
      </c>
      <c r="H48" s="256">
        <f t="shared" si="6"/>
        <v>-17.263294422827503</v>
      </c>
      <c r="I48" s="75">
        <f t="shared" si="7"/>
        <v>9245</v>
      </c>
      <c r="J48" s="26">
        <f t="shared" si="8"/>
        <v>7894</v>
      </c>
      <c r="K48" s="29">
        <f t="shared" si="9"/>
        <v>-14.613304488912926</v>
      </c>
      <c r="L48" s="11"/>
    </row>
    <row r="49" spans="1:12" ht="11.9" customHeight="1">
      <c r="A49" s="702" t="s">
        <v>30</v>
      </c>
      <c r="B49" s="28"/>
      <c r="C49" s="26">
        <v>188</v>
      </c>
      <c r="D49" s="26">
        <v>134</v>
      </c>
      <c r="E49" s="256">
        <f t="shared" si="5"/>
        <v>-28.723404255319153</v>
      </c>
      <c r="F49" s="26">
        <v>75</v>
      </c>
      <c r="G49" s="677">
        <v>179</v>
      </c>
      <c r="H49" s="256">
        <f t="shared" si="6"/>
        <v>138.66666666666669</v>
      </c>
      <c r="I49" s="75">
        <f t="shared" si="7"/>
        <v>263</v>
      </c>
      <c r="J49" s="26">
        <f t="shared" si="8"/>
        <v>313</v>
      </c>
      <c r="K49" s="29">
        <f t="shared" si="9"/>
        <v>19.011406844106471</v>
      </c>
      <c r="L49" s="11"/>
    </row>
    <row r="50" spans="1:12" ht="11.9" customHeight="1">
      <c r="A50" s="702" t="s">
        <v>31</v>
      </c>
      <c r="B50" s="28"/>
      <c r="C50" s="26">
        <v>542</v>
      </c>
      <c r="D50" s="26">
        <v>589</v>
      </c>
      <c r="E50" s="256">
        <f t="shared" si="5"/>
        <v>8.6715867158671642</v>
      </c>
      <c r="F50" s="26">
        <v>4467</v>
      </c>
      <c r="G50" s="677">
        <v>6316</v>
      </c>
      <c r="H50" s="256">
        <f t="shared" si="6"/>
        <v>41.3924334004925</v>
      </c>
      <c r="I50" s="75">
        <f t="shared" si="7"/>
        <v>5009</v>
      </c>
      <c r="J50" s="26">
        <f t="shared" si="8"/>
        <v>6905</v>
      </c>
      <c r="K50" s="29">
        <f t="shared" si="9"/>
        <v>37.851866640047916</v>
      </c>
      <c r="L50" s="11"/>
    </row>
    <row r="51" spans="1:12" ht="11.9" customHeight="1">
      <c r="A51" s="702" t="s">
        <v>187</v>
      </c>
      <c r="B51" s="28"/>
      <c r="C51" s="26">
        <v>79</v>
      </c>
      <c r="D51" s="26">
        <v>96</v>
      </c>
      <c r="E51" s="256">
        <f t="shared" si="5"/>
        <v>21.518987341772156</v>
      </c>
      <c r="F51" s="26">
        <v>110</v>
      </c>
      <c r="G51" s="677">
        <v>258</v>
      </c>
      <c r="H51" s="256">
        <f t="shared" si="6"/>
        <v>134.54545454545453</v>
      </c>
      <c r="I51" s="75">
        <f t="shared" si="7"/>
        <v>189</v>
      </c>
      <c r="J51" s="26">
        <f t="shared" si="8"/>
        <v>354</v>
      </c>
      <c r="K51" s="29">
        <f t="shared" si="9"/>
        <v>87.301587301587304</v>
      </c>
      <c r="L51" s="11"/>
    </row>
    <row r="52" spans="1:12" ht="11.9" customHeight="1">
      <c r="A52" s="702" t="s">
        <v>32</v>
      </c>
      <c r="B52" s="28"/>
      <c r="C52" s="26">
        <v>214</v>
      </c>
      <c r="D52" s="26">
        <v>288</v>
      </c>
      <c r="E52" s="256">
        <f t="shared" si="5"/>
        <v>34.579439252336442</v>
      </c>
      <c r="F52" s="26">
        <v>963</v>
      </c>
      <c r="G52" s="677">
        <v>935</v>
      </c>
      <c r="H52" s="256">
        <f t="shared" si="6"/>
        <v>-2.9075804776739322</v>
      </c>
      <c r="I52" s="75">
        <f t="shared" si="7"/>
        <v>1177</v>
      </c>
      <c r="J52" s="26">
        <f t="shared" si="8"/>
        <v>1223</v>
      </c>
      <c r="K52" s="29">
        <f t="shared" si="9"/>
        <v>3.908241291418868</v>
      </c>
      <c r="L52" s="11"/>
    </row>
    <row r="53" spans="1:12" ht="11.9" customHeight="1">
      <c r="A53" s="702" t="s">
        <v>33</v>
      </c>
      <c r="B53" s="28"/>
      <c r="C53" s="26">
        <v>190</v>
      </c>
      <c r="D53" s="26">
        <v>226</v>
      </c>
      <c r="E53" s="256">
        <f t="shared" si="5"/>
        <v>18.947368421052623</v>
      </c>
      <c r="F53" s="26">
        <v>667</v>
      </c>
      <c r="G53" s="677">
        <v>682</v>
      </c>
      <c r="H53" s="256">
        <f t="shared" si="6"/>
        <v>2.2488755622188883</v>
      </c>
      <c r="I53" s="75">
        <f t="shared" si="7"/>
        <v>857</v>
      </c>
      <c r="J53" s="26">
        <f t="shared" si="8"/>
        <v>908</v>
      </c>
      <c r="K53" s="29">
        <f t="shared" si="9"/>
        <v>5.9509918319719857</v>
      </c>
      <c r="L53" s="11"/>
    </row>
    <row r="54" spans="1:12" ht="11.9" customHeight="1">
      <c r="A54" s="702" t="s">
        <v>100</v>
      </c>
      <c r="B54" s="28"/>
      <c r="C54" s="26">
        <v>912</v>
      </c>
      <c r="D54" s="26">
        <v>648</v>
      </c>
      <c r="E54" s="256">
        <f t="shared" si="5"/>
        <v>-28.947368421052634</v>
      </c>
      <c r="F54" s="26">
        <v>1835</v>
      </c>
      <c r="G54" s="677">
        <v>1095</v>
      </c>
      <c r="H54" s="256">
        <f t="shared" si="6"/>
        <v>-40.32697547683923</v>
      </c>
      <c r="I54" s="75">
        <f t="shared" si="7"/>
        <v>2747</v>
      </c>
      <c r="J54" s="26">
        <f t="shared" si="8"/>
        <v>1743</v>
      </c>
      <c r="K54" s="29">
        <f t="shared" si="9"/>
        <v>-36.548962504550417</v>
      </c>
      <c r="L54" s="11"/>
    </row>
    <row r="55" spans="1:12" ht="11.9" customHeight="1">
      <c r="A55" s="702" t="s">
        <v>34</v>
      </c>
      <c r="B55" s="28"/>
      <c r="C55" s="26">
        <v>229</v>
      </c>
      <c r="D55" s="26">
        <v>230</v>
      </c>
      <c r="E55" s="256">
        <f t="shared" si="5"/>
        <v>0.4366812227074135</v>
      </c>
      <c r="F55" s="26">
        <v>313</v>
      </c>
      <c r="G55" s="677">
        <v>537</v>
      </c>
      <c r="H55" s="256">
        <f t="shared" si="6"/>
        <v>71.565495207667723</v>
      </c>
      <c r="I55" s="75">
        <f t="shared" si="7"/>
        <v>542</v>
      </c>
      <c r="J55" s="26">
        <f t="shared" si="8"/>
        <v>767</v>
      </c>
      <c r="K55" s="29">
        <f t="shared" si="9"/>
        <v>41.512915129151295</v>
      </c>
      <c r="L55" s="11"/>
    </row>
    <row r="56" spans="1:12" ht="11.9" customHeight="1">
      <c r="A56" s="702" t="s">
        <v>101</v>
      </c>
      <c r="B56" s="28"/>
      <c r="C56" s="26">
        <v>347</v>
      </c>
      <c r="D56" s="26">
        <v>548</v>
      </c>
      <c r="E56" s="256">
        <f t="shared" si="5"/>
        <v>57.925072046109506</v>
      </c>
      <c r="F56" s="26">
        <v>141</v>
      </c>
      <c r="G56" s="677">
        <v>323</v>
      </c>
      <c r="H56" s="256">
        <f t="shared" si="6"/>
        <v>129.07801418439715</v>
      </c>
      <c r="I56" s="75">
        <f t="shared" si="7"/>
        <v>488</v>
      </c>
      <c r="J56" s="26">
        <f t="shared" si="8"/>
        <v>871</v>
      </c>
      <c r="K56" s="29">
        <f t="shared" si="9"/>
        <v>78.483606557377044</v>
      </c>
      <c r="L56" s="11"/>
    </row>
    <row r="57" spans="1:12" ht="11.9" customHeight="1">
      <c r="A57" s="702" t="s">
        <v>35</v>
      </c>
      <c r="B57" s="28"/>
      <c r="C57" s="26">
        <v>786</v>
      </c>
      <c r="D57" s="26">
        <v>977</v>
      </c>
      <c r="E57" s="256">
        <f t="shared" si="5"/>
        <v>24.300254452926207</v>
      </c>
      <c r="F57" s="26">
        <v>1862</v>
      </c>
      <c r="G57" s="677">
        <v>1679</v>
      </c>
      <c r="H57" s="256">
        <f t="shared" si="6"/>
        <v>-9.8281417830289985</v>
      </c>
      <c r="I57" s="75">
        <f t="shared" si="7"/>
        <v>2648</v>
      </c>
      <c r="J57" s="26">
        <f t="shared" si="8"/>
        <v>2656</v>
      </c>
      <c r="K57" s="29">
        <f t="shared" si="9"/>
        <v>0.30211480362538623</v>
      </c>
      <c r="L57" s="11"/>
    </row>
    <row r="58" spans="1:12" ht="11.9" customHeight="1">
      <c r="A58" s="702" t="s">
        <v>36</v>
      </c>
      <c r="B58" s="28"/>
      <c r="C58" s="26">
        <v>226</v>
      </c>
      <c r="D58" s="26">
        <v>315</v>
      </c>
      <c r="E58" s="256">
        <f t="shared" si="5"/>
        <v>39.380530973451336</v>
      </c>
      <c r="F58" s="26">
        <v>1165</v>
      </c>
      <c r="G58" s="677">
        <v>1617</v>
      </c>
      <c r="H58" s="256">
        <f t="shared" si="6"/>
        <v>38.798283261802567</v>
      </c>
      <c r="I58" s="75">
        <f t="shared" si="7"/>
        <v>1391</v>
      </c>
      <c r="J58" s="26">
        <f t="shared" si="8"/>
        <v>1932</v>
      </c>
      <c r="K58" s="29">
        <f t="shared" si="9"/>
        <v>38.892882818116469</v>
      </c>
      <c r="L58" s="11"/>
    </row>
    <row r="59" spans="1:12" ht="11.9" customHeight="1">
      <c r="A59" s="702" t="s">
        <v>37</v>
      </c>
      <c r="B59" s="28"/>
      <c r="C59" s="26">
        <v>95</v>
      </c>
      <c r="D59" s="26">
        <v>92</v>
      </c>
      <c r="E59" s="256">
        <f t="shared" si="5"/>
        <v>-3.157894736842104</v>
      </c>
      <c r="F59" s="26">
        <v>158</v>
      </c>
      <c r="G59" s="677">
        <v>208</v>
      </c>
      <c r="H59" s="256">
        <f t="shared" si="6"/>
        <v>31.645569620253156</v>
      </c>
      <c r="I59" s="75">
        <f t="shared" si="7"/>
        <v>253</v>
      </c>
      <c r="J59" s="26">
        <f t="shared" si="8"/>
        <v>300</v>
      </c>
      <c r="K59" s="29">
        <f t="shared" si="9"/>
        <v>18.577075098814234</v>
      </c>
      <c r="L59" s="11"/>
    </row>
    <row r="60" spans="1:12" ht="11.9" customHeight="1">
      <c r="A60" s="702" t="s">
        <v>38</v>
      </c>
      <c r="B60" s="28"/>
      <c r="C60" s="26">
        <v>4721</v>
      </c>
      <c r="D60" s="26">
        <v>4723</v>
      </c>
      <c r="E60" s="256">
        <f t="shared" si="5"/>
        <v>4.2363905952136349E-2</v>
      </c>
      <c r="F60" s="26">
        <v>42707</v>
      </c>
      <c r="G60" s="677">
        <v>32995</v>
      </c>
      <c r="H60" s="256">
        <f t="shared" si="6"/>
        <v>-22.741002645936259</v>
      </c>
      <c r="I60" s="75">
        <f t="shared" si="7"/>
        <v>47428</v>
      </c>
      <c r="J60" s="26">
        <f t="shared" si="8"/>
        <v>37718</v>
      </c>
      <c r="K60" s="29">
        <f t="shared" si="9"/>
        <v>-20.473138230581089</v>
      </c>
      <c r="L60" s="11"/>
    </row>
    <row r="61" spans="1:12" ht="11.9" customHeight="1">
      <c r="A61" s="702" t="s">
        <v>39</v>
      </c>
      <c r="B61" s="28"/>
      <c r="C61" s="26">
        <v>174</v>
      </c>
      <c r="D61" s="26">
        <v>196</v>
      </c>
      <c r="E61" s="256">
        <f t="shared" si="5"/>
        <v>12.643678160919535</v>
      </c>
      <c r="F61" s="26">
        <v>1146</v>
      </c>
      <c r="G61" s="677">
        <v>1488</v>
      </c>
      <c r="H61" s="256">
        <f t="shared" si="6"/>
        <v>29.842931937172779</v>
      </c>
      <c r="I61" s="75">
        <f t="shared" si="7"/>
        <v>1320</v>
      </c>
      <c r="J61" s="26">
        <f t="shared" si="8"/>
        <v>1684</v>
      </c>
      <c r="K61" s="29">
        <f t="shared" si="9"/>
        <v>27.575757575757585</v>
      </c>
      <c r="L61" s="11"/>
    </row>
    <row r="62" spans="1:12" ht="11.9" customHeight="1">
      <c r="A62" s="702" t="s">
        <v>40</v>
      </c>
      <c r="B62" s="28"/>
      <c r="C62" s="26">
        <v>2832</v>
      </c>
      <c r="D62" s="26">
        <v>2176</v>
      </c>
      <c r="E62" s="256">
        <f t="shared" si="5"/>
        <v>-23.163841807909602</v>
      </c>
      <c r="F62" s="26">
        <v>30412</v>
      </c>
      <c r="G62" s="677">
        <v>25936</v>
      </c>
      <c r="H62" s="41">
        <f t="shared" si="6"/>
        <v>-14.717874523214524</v>
      </c>
      <c r="I62" s="75">
        <f t="shared" si="7"/>
        <v>33244</v>
      </c>
      <c r="J62" s="26">
        <f t="shared" si="8"/>
        <v>28112</v>
      </c>
      <c r="K62" s="29">
        <f t="shared" si="9"/>
        <v>-15.437372157381779</v>
      </c>
      <c r="L62" s="11"/>
    </row>
    <row r="63" spans="1:12" ht="11.9" customHeight="1">
      <c r="A63" s="24" t="s">
        <v>41</v>
      </c>
      <c r="B63" s="28"/>
      <c r="C63" s="26">
        <v>385</v>
      </c>
      <c r="D63" s="26">
        <v>298</v>
      </c>
      <c r="E63" s="256">
        <f t="shared" si="5"/>
        <v>-22.597402597402592</v>
      </c>
      <c r="F63" s="26">
        <v>4607</v>
      </c>
      <c r="G63" s="677">
        <v>3887</v>
      </c>
      <c r="H63" s="41">
        <f t="shared" si="6"/>
        <v>-15.62839157803343</v>
      </c>
      <c r="I63" s="75">
        <f t="shared" si="7"/>
        <v>4992</v>
      </c>
      <c r="J63" s="26">
        <f t="shared" si="8"/>
        <v>4185</v>
      </c>
      <c r="K63" s="29">
        <f t="shared" si="9"/>
        <v>-16.165865384615387</v>
      </c>
      <c r="L63" s="11"/>
    </row>
    <row r="64" spans="1:12" ht="11.9" customHeight="1">
      <c r="A64" s="24" t="s">
        <v>42</v>
      </c>
      <c r="B64" s="28"/>
      <c r="C64" s="26">
        <v>302</v>
      </c>
      <c r="D64" s="26">
        <v>486</v>
      </c>
      <c r="E64" s="256">
        <f t="shared" si="5"/>
        <v>60.927152317880797</v>
      </c>
      <c r="F64" s="26">
        <v>906</v>
      </c>
      <c r="G64" s="677">
        <v>1671</v>
      </c>
      <c r="H64" s="41">
        <f t="shared" si="6"/>
        <v>84.437086092715234</v>
      </c>
      <c r="I64" s="75">
        <f t="shared" si="7"/>
        <v>1208</v>
      </c>
      <c r="J64" s="26">
        <f t="shared" si="8"/>
        <v>2157</v>
      </c>
      <c r="K64" s="29">
        <f t="shared" si="9"/>
        <v>78.559602649006635</v>
      </c>
      <c r="L64" s="11"/>
    </row>
    <row r="65" spans="1:12" ht="11.9" customHeight="1">
      <c r="A65" s="30" t="s">
        <v>43</v>
      </c>
      <c r="B65" s="34"/>
      <c r="C65" s="26">
        <v>1425</v>
      </c>
      <c r="D65" s="26">
        <v>1434</v>
      </c>
      <c r="E65" s="41">
        <f t="shared" si="5"/>
        <v>0.63157894736842746</v>
      </c>
      <c r="F65" s="26">
        <v>4029</v>
      </c>
      <c r="G65" s="677">
        <v>3717</v>
      </c>
      <c r="H65" s="43">
        <f t="shared" si="6"/>
        <v>-7.7438570364854797</v>
      </c>
      <c r="I65" s="59">
        <f t="shared" si="7"/>
        <v>5454</v>
      </c>
      <c r="J65" s="26">
        <f t="shared" si="8"/>
        <v>5151</v>
      </c>
      <c r="K65" s="29">
        <f t="shared" si="9"/>
        <v>-5.555555555555558</v>
      </c>
      <c r="L65" s="11"/>
    </row>
    <row r="66" spans="1:12" ht="12" customHeight="1" thickBot="1">
      <c r="A66" s="17" t="s">
        <v>44</v>
      </c>
      <c r="B66" s="44"/>
      <c r="C66" s="45">
        <f>SUM(C23:C46,C49:C65)</f>
        <v>34227</v>
      </c>
      <c r="D66" s="45">
        <f>SUM(D23:D46,D49:D65)</f>
        <v>36462</v>
      </c>
      <c r="E66" s="46">
        <f>IF(C66=D66,"-",IF((C66=0),"##",IF(ABS((D66/C66-1)*100)&gt;=500,"##",(D66/C66-1)*100)))</f>
        <v>6.5299325094223759</v>
      </c>
      <c r="F66" s="45">
        <f>SUM(F23:F46,F49:F65)</f>
        <v>168670</v>
      </c>
      <c r="G66" s="683">
        <f>SUM(G23:G46,G49:G65)</f>
        <v>166445</v>
      </c>
      <c r="H66" s="46">
        <f>IF(F66=G66,"-",IF((F66=0),"##",IF(ABS((G66/F66-1)*100)&gt;=500,"##",(G66/F66-1)*100)))</f>
        <v>-1.3191438904369468</v>
      </c>
      <c r="I66" s="71">
        <f t="shared" si="7"/>
        <v>202897</v>
      </c>
      <c r="J66" s="45">
        <f t="shared" si="8"/>
        <v>202907</v>
      </c>
      <c r="K66" s="47">
        <f>IF(I66=J66,"-",IF((I66=0),"##",IF(ABS((J66/I66-1)*100)&gt;=500,"##",(J66/I66-1)*100)))</f>
        <v>4.9286090972211483E-3</v>
      </c>
      <c r="L66" s="11"/>
    </row>
    <row r="67" spans="1:12" ht="12" customHeight="1">
      <c r="A67" s="53" t="str">
        <f>Titles!A8</f>
        <v>1Data for 2021 and 2022 based on 2016 Census Definitions and data for 2023 and 2024 based on 2021 Census Definitions.</v>
      </c>
      <c r="B67" s="297"/>
      <c r="C67" s="298"/>
      <c r="D67" s="298"/>
      <c r="E67" s="298"/>
      <c r="F67" s="53"/>
      <c r="G67" s="684"/>
      <c r="H67" s="297"/>
      <c r="I67" s="297"/>
      <c r="J67" s="297"/>
      <c r="K67" s="300"/>
      <c r="L67" s="11"/>
    </row>
    <row r="68" spans="1:12" s="304" customFormat="1" ht="12" customHeight="1">
      <c r="A68" s="355" t="str">
        <f>Titles!A10</f>
        <v>Source: CMHC Starts and Completion Survey, Market Absorption Survey</v>
      </c>
      <c r="B68" s="303"/>
      <c r="C68" s="303"/>
      <c r="D68" s="303"/>
      <c r="E68" s="303"/>
      <c r="F68" s="355"/>
      <c r="G68" s="685"/>
      <c r="H68" s="303"/>
      <c r="I68" s="303"/>
      <c r="J68" s="303"/>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zoomScaleNormal="100" workbookViewId="0">
      <pane xSplit="3" ySplit="10" topLeftCell="D11" activePane="bottomRight" state="frozen"/>
      <selection pane="topRight"/>
      <selection pane="bottomLeft"/>
      <selection pane="bottomRight"/>
    </sheetView>
  </sheetViews>
  <sheetFormatPr defaultColWidth="11.53515625" defaultRowHeight="11.5"/>
  <cols>
    <col min="1" max="1" width="7.765625" style="12" customWidth="1"/>
    <col min="2" max="3" width="8.765625" style="12" customWidth="1"/>
    <col min="4" max="8" width="9.765625" style="12" customWidth="1"/>
    <col min="9" max="16384" width="11.53515625" style="12"/>
  </cols>
  <sheetData>
    <row r="1" spans="1:9" ht="16" customHeight="1">
      <c r="A1" s="435" t="s">
        <v>138</v>
      </c>
      <c r="B1" s="436"/>
      <c r="C1" s="436"/>
      <c r="D1" s="436"/>
      <c r="E1" s="436"/>
      <c r="F1" s="436"/>
      <c r="G1" s="436"/>
      <c r="H1" s="437"/>
      <c r="I1" s="77"/>
    </row>
    <row r="2" spans="1:9" ht="16" customHeight="1">
      <c r="A2" s="438" t="s">
        <v>49</v>
      </c>
      <c r="B2" s="439"/>
      <c r="C2" s="439"/>
      <c r="D2" s="439"/>
      <c r="E2" s="439"/>
      <c r="F2" s="439"/>
      <c r="G2" s="439"/>
      <c r="H2" s="440"/>
      <c r="I2" s="77"/>
    </row>
    <row r="3" spans="1:9" ht="16" customHeight="1">
      <c r="A3" s="441"/>
      <c r="B3" s="474"/>
      <c r="C3" s="474"/>
      <c r="D3" s="474"/>
      <c r="E3" s="474"/>
      <c r="F3" s="474"/>
      <c r="G3" s="474"/>
      <c r="H3" s="475"/>
      <c r="I3" s="77"/>
    </row>
    <row r="4" spans="1:9" ht="16" customHeight="1" thickBot="1">
      <c r="A4" s="444"/>
      <c r="B4" s="476"/>
      <c r="C4" s="476"/>
      <c r="D4" s="476"/>
      <c r="E4" s="476"/>
      <c r="F4" s="476"/>
      <c r="G4" s="476"/>
      <c r="H4" s="477"/>
      <c r="I4" s="77"/>
    </row>
    <row r="5" spans="1:9" ht="13.5">
      <c r="A5" s="78"/>
      <c r="B5" s="79"/>
      <c r="C5" s="93"/>
      <c r="D5" s="92"/>
      <c r="E5" s="80" t="s">
        <v>94</v>
      </c>
      <c r="F5" s="93"/>
      <c r="G5" s="105"/>
      <c r="H5" s="553"/>
      <c r="I5" s="77"/>
    </row>
    <row r="6" spans="1:9" ht="12">
      <c r="A6" s="81"/>
      <c r="B6" s="82"/>
      <c r="C6" s="94"/>
      <c r="D6" s="158"/>
      <c r="E6" s="159"/>
      <c r="F6" s="115"/>
      <c r="G6" s="115"/>
      <c r="H6" s="554" t="s">
        <v>50</v>
      </c>
      <c r="I6" s="77"/>
    </row>
    <row r="7" spans="1:9" ht="11.25" customHeight="1">
      <c r="A7" s="83" t="s">
        <v>93</v>
      </c>
      <c r="B7" s="82"/>
      <c r="C7" s="94"/>
      <c r="D7" s="396" t="s">
        <v>51</v>
      </c>
      <c r="E7" s="396" t="s">
        <v>54</v>
      </c>
      <c r="F7" s="398" t="s">
        <v>44</v>
      </c>
      <c r="G7" s="95" t="s">
        <v>52</v>
      </c>
      <c r="H7" s="520" t="s">
        <v>12</v>
      </c>
      <c r="I7" s="77"/>
    </row>
    <row r="8" spans="1:9" ht="21" customHeight="1">
      <c r="A8" s="563"/>
      <c r="B8" s="564"/>
      <c r="C8" s="565"/>
      <c r="D8" s="566" t="s">
        <v>53</v>
      </c>
      <c r="E8" s="566" t="s">
        <v>56</v>
      </c>
      <c r="F8" s="567"/>
      <c r="G8" s="568" t="s">
        <v>55</v>
      </c>
      <c r="H8" s="569"/>
      <c r="I8" s="77"/>
    </row>
    <row r="9" spans="1:9" ht="21" hidden="1" customHeight="1">
      <c r="A9" s="77"/>
      <c r="B9" s="82"/>
      <c r="C9" s="94"/>
      <c r="D9" s="397"/>
      <c r="F9" s="96"/>
      <c r="G9" s="96"/>
      <c r="H9" s="103"/>
      <c r="I9" s="77"/>
    </row>
    <row r="10" spans="1:9" ht="21" hidden="1" customHeight="1">
      <c r="A10" s="82"/>
      <c r="B10" s="82"/>
      <c r="C10" s="94"/>
      <c r="D10" s="397"/>
      <c r="E10" s="397"/>
      <c r="F10" s="96"/>
      <c r="G10" s="96"/>
      <c r="H10" s="96"/>
      <c r="I10" s="77"/>
    </row>
    <row r="11" spans="1:9" ht="21" customHeight="1">
      <c r="A11" s="572" t="s">
        <v>181</v>
      </c>
      <c r="B11" s="573"/>
      <c r="C11" s="574"/>
      <c r="D11" s="735">
        <v>57558</v>
      </c>
      <c r="E11" s="735">
        <v>183032</v>
      </c>
      <c r="F11" s="736">
        <v>240590</v>
      </c>
      <c r="G11" s="735">
        <v>21259</v>
      </c>
      <c r="H11" s="367">
        <v>261849</v>
      </c>
      <c r="I11" s="77"/>
    </row>
    <row r="12" spans="1:9" ht="27.75" customHeight="1">
      <c r="A12" s="570" t="s">
        <v>252</v>
      </c>
      <c r="B12" s="82"/>
      <c r="C12" s="94"/>
      <c r="D12" s="735">
        <v>42951</v>
      </c>
      <c r="E12" s="735">
        <v>180562</v>
      </c>
      <c r="F12" s="736">
        <v>223513</v>
      </c>
      <c r="G12" s="735">
        <v>16754</v>
      </c>
      <c r="H12" s="367">
        <v>240267</v>
      </c>
      <c r="I12" s="77"/>
    </row>
    <row r="13" spans="1:9">
      <c r="A13" s="106">
        <f>Titles!A22</f>
        <v>2023</v>
      </c>
      <c r="B13" s="107" t="s">
        <v>57</v>
      </c>
      <c r="C13" s="160"/>
      <c r="D13" s="716">
        <v>44322</v>
      </c>
      <c r="E13" s="716">
        <v>159166</v>
      </c>
      <c r="F13" s="716">
        <v>203488</v>
      </c>
      <c r="G13" s="716">
        <v>17559</v>
      </c>
      <c r="H13" s="718">
        <f t="shared" ref="H13:H21" si="0">IF(SUM(F13,G13)=0,"",SUM(F13,G13))</f>
        <v>221047</v>
      </c>
      <c r="I13" s="77"/>
    </row>
    <row r="14" spans="1:9">
      <c r="A14" s="110"/>
      <c r="B14" s="111" t="s">
        <v>58</v>
      </c>
      <c r="C14" s="161"/>
      <c r="D14" s="716">
        <v>42091.000000000007</v>
      </c>
      <c r="E14" s="716">
        <v>181394</v>
      </c>
      <c r="F14" s="716">
        <v>223485</v>
      </c>
      <c r="G14" s="716">
        <v>18395</v>
      </c>
      <c r="H14" s="718">
        <f t="shared" si="0"/>
        <v>241880</v>
      </c>
      <c r="I14" s="77"/>
    </row>
    <row r="15" spans="1:9">
      <c r="A15" s="114"/>
      <c r="B15" s="111" t="s">
        <v>59</v>
      </c>
      <c r="C15" s="161"/>
      <c r="D15" s="716">
        <v>41542</v>
      </c>
      <c r="E15" s="716">
        <v>199953</v>
      </c>
      <c r="F15" s="716">
        <v>241495</v>
      </c>
      <c r="G15" s="716">
        <v>15369</v>
      </c>
      <c r="H15" s="718">
        <f t="shared" si="0"/>
        <v>256864</v>
      </c>
      <c r="I15" s="77"/>
    </row>
    <row r="16" spans="1:9">
      <c r="A16" s="86"/>
      <c r="B16" s="84" t="s">
        <v>60</v>
      </c>
      <c r="C16" s="163"/>
      <c r="D16" s="716">
        <v>44937.999999999993</v>
      </c>
      <c r="E16" s="716">
        <v>181756</v>
      </c>
      <c r="F16" s="716">
        <v>226694</v>
      </c>
      <c r="G16" s="716">
        <v>17414</v>
      </c>
      <c r="H16" s="718">
        <f t="shared" si="0"/>
        <v>244108</v>
      </c>
      <c r="I16" s="77"/>
    </row>
    <row r="17" spans="1:9">
      <c r="A17" s="555"/>
      <c r="B17" s="556"/>
      <c r="C17" s="557"/>
      <c r="D17" s="716"/>
      <c r="E17" s="716"/>
      <c r="F17" s="717"/>
      <c r="G17" s="716"/>
      <c r="H17" s="718" t="str">
        <f t="shared" si="0"/>
        <v/>
      </c>
      <c r="I17" s="77"/>
    </row>
    <row r="18" spans="1:9">
      <c r="A18" s="132">
        <f>Titles!A23</f>
        <v>2024</v>
      </c>
      <c r="B18" s="133" t="s">
        <v>57</v>
      </c>
      <c r="C18" s="162"/>
      <c r="D18" s="716">
        <v>42978</v>
      </c>
      <c r="E18" s="716">
        <v>187914</v>
      </c>
      <c r="F18" s="716">
        <v>230892</v>
      </c>
      <c r="G18" s="716">
        <v>18125</v>
      </c>
      <c r="H18" s="718">
        <f t="shared" si="0"/>
        <v>249017</v>
      </c>
      <c r="I18" s="77"/>
    </row>
    <row r="19" spans="1:9">
      <c r="A19" s="110"/>
      <c r="B19" s="111" t="s">
        <v>58</v>
      </c>
      <c r="C19" s="161"/>
      <c r="D19" s="112">
        <v>41902</v>
      </c>
      <c r="E19" s="112">
        <v>183783</v>
      </c>
      <c r="F19" s="112">
        <v>225685</v>
      </c>
      <c r="G19" s="131">
        <v>19406</v>
      </c>
      <c r="H19" s="718">
        <v>245091</v>
      </c>
      <c r="I19" s="77"/>
    </row>
    <row r="20" spans="1:9">
      <c r="A20" s="114"/>
      <c r="B20" s="111" t="s">
        <v>59</v>
      </c>
      <c r="C20" s="161"/>
      <c r="D20" s="112">
        <v>44345</v>
      </c>
      <c r="E20" s="112">
        <v>181155</v>
      </c>
      <c r="F20" s="112">
        <v>225500</v>
      </c>
      <c r="G20" s="112">
        <v>12921</v>
      </c>
      <c r="H20" s="718">
        <f t="shared" si="0"/>
        <v>238421</v>
      </c>
      <c r="I20" s="77"/>
    </row>
    <row r="21" spans="1:9">
      <c r="A21" s="86"/>
      <c r="B21" s="84" t="s">
        <v>60</v>
      </c>
      <c r="C21" s="163"/>
      <c r="D21" s="112">
        <v>48055</v>
      </c>
      <c r="E21" s="112">
        <v>180348</v>
      </c>
      <c r="F21" s="112">
        <v>228403</v>
      </c>
      <c r="G21" s="112">
        <v>20933</v>
      </c>
      <c r="H21" s="718">
        <f t="shared" si="0"/>
        <v>249336</v>
      </c>
      <c r="I21" s="77"/>
    </row>
    <row r="22" spans="1:9">
      <c r="A22" s="106">
        <f>Titles!A22</f>
        <v>2023</v>
      </c>
      <c r="B22" s="107" t="s">
        <v>61</v>
      </c>
      <c r="C22" s="164"/>
      <c r="D22" s="108">
        <v>44977</v>
      </c>
      <c r="E22" s="108">
        <v>143040</v>
      </c>
      <c r="F22" s="108">
        <v>188017</v>
      </c>
      <c r="G22" s="108">
        <v>21105</v>
      </c>
      <c r="H22" s="109">
        <f t="shared" ref="H22:H23" si="1">IF(SUM(F22,G22)=0,"",SUM(F22,G22))</f>
        <v>209122</v>
      </c>
      <c r="I22" s="77"/>
    </row>
    <row r="23" spans="1:9">
      <c r="A23" s="116"/>
      <c r="B23" s="111" t="s">
        <v>62</v>
      </c>
      <c r="C23" s="165"/>
      <c r="D23" s="112">
        <v>49056</v>
      </c>
      <c r="E23" s="112">
        <v>176339</v>
      </c>
      <c r="F23" s="112">
        <v>225394.99999999997</v>
      </c>
      <c r="G23" s="112">
        <v>20240</v>
      </c>
      <c r="H23" s="113">
        <f t="shared" si="1"/>
        <v>245634.99999999997</v>
      </c>
      <c r="I23" s="77"/>
    </row>
    <row r="24" spans="1:9">
      <c r="A24" s="116"/>
      <c r="B24" s="111" t="s">
        <v>63</v>
      </c>
      <c r="C24" s="165"/>
      <c r="D24" s="112">
        <v>41525</v>
      </c>
      <c r="E24" s="112">
        <v>152215</v>
      </c>
      <c r="F24" s="112">
        <v>193740</v>
      </c>
      <c r="G24" s="112">
        <v>19670</v>
      </c>
      <c r="H24" s="113">
        <f t="shared" ref="H24:H46" si="2">IF(SUM(F24,G24)=0,"",SUM(F24,G24))</f>
        <v>213410</v>
      </c>
      <c r="I24" s="77"/>
    </row>
    <row r="25" spans="1:9">
      <c r="A25" s="116"/>
      <c r="B25" s="111" t="s">
        <v>64</v>
      </c>
      <c r="C25" s="165"/>
      <c r="D25" s="112">
        <v>39613</v>
      </c>
      <c r="E25" s="112">
        <v>201123</v>
      </c>
      <c r="F25" s="112">
        <v>240736.00000000003</v>
      </c>
      <c r="G25" s="112">
        <v>19477</v>
      </c>
      <c r="H25" s="113">
        <f t="shared" si="2"/>
        <v>260213.00000000003</v>
      </c>
      <c r="I25" s="77"/>
    </row>
    <row r="26" spans="1:9">
      <c r="A26" s="116"/>
      <c r="B26" s="111" t="s">
        <v>65</v>
      </c>
      <c r="C26" s="165"/>
      <c r="D26" s="112">
        <v>41923</v>
      </c>
      <c r="E26" s="112">
        <v>137186.99999999997</v>
      </c>
      <c r="F26" s="112">
        <v>179109.99999999997</v>
      </c>
      <c r="G26" s="112">
        <v>17906</v>
      </c>
      <c r="H26" s="113">
        <f t="shared" si="2"/>
        <v>197015.99999999997</v>
      </c>
      <c r="I26" s="77"/>
    </row>
    <row r="27" spans="1:9">
      <c r="A27" s="116"/>
      <c r="B27" s="111" t="s">
        <v>66</v>
      </c>
      <c r="C27" s="165"/>
      <c r="D27" s="112">
        <v>43068</v>
      </c>
      <c r="E27" s="112">
        <v>220998</v>
      </c>
      <c r="F27" s="112">
        <v>264066.00000000006</v>
      </c>
      <c r="G27" s="112">
        <v>17578</v>
      </c>
      <c r="H27" s="113">
        <f t="shared" si="2"/>
        <v>281644.00000000006</v>
      </c>
      <c r="I27" s="77"/>
    </row>
    <row r="28" spans="1:9">
      <c r="A28" s="116"/>
      <c r="B28" s="111" t="s">
        <v>67</v>
      </c>
      <c r="C28" s="165"/>
      <c r="D28" s="112">
        <v>41291</v>
      </c>
      <c r="E28" s="112">
        <v>195576.00000000003</v>
      </c>
      <c r="F28" s="112">
        <v>236867</v>
      </c>
      <c r="G28" s="112">
        <v>15956.999999999998</v>
      </c>
      <c r="H28" s="113">
        <f t="shared" si="2"/>
        <v>252824</v>
      </c>
      <c r="I28" s="77"/>
    </row>
    <row r="29" spans="1:9">
      <c r="A29" s="116"/>
      <c r="B29" s="111" t="s">
        <v>68</v>
      </c>
      <c r="C29" s="165"/>
      <c r="D29" s="112">
        <v>41126.999999999993</v>
      </c>
      <c r="E29" s="112">
        <v>190833</v>
      </c>
      <c r="F29" s="112">
        <v>231960</v>
      </c>
      <c r="G29" s="112">
        <v>15360</v>
      </c>
      <c r="H29" s="113">
        <f t="shared" si="2"/>
        <v>247320</v>
      </c>
      <c r="I29" s="77"/>
    </row>
    <row r="30" spans="1:9">
      <c r="A30" s="116"/>
      <c r="B30" s="111" t="s">
        <v>69</v>
      </c>
      <c r="C30" s="165"/>
      <c r="D30" s="112">
        <v>42824</v>
      </c>
      <c r="E30" s="112">
        <v>207702.99999999997</v>
      </c>
      <c r="F30" s="112">
        <v>250527</v>
      </c>
      <c r="G30" s="112">
        <v>14669.999999999998</v>
      </c>
      <c r="H30" s="113">
        <f t="shared" si="2"/>
        <v>265197</v>
      </c>
      <c r="I30" s="77"/>
    </row>
    <row r="31" spans="1:9">
      <c r="A31" s="116"/>
      <c r="B31" s="111" t="s">
        <v>70</v>
      </c>
      <c r="C31" s="165"/>
      <c r="D31" s="112">
        <v>46886</v>
      </c>
      <c r="E31" s="112">
        <v>207639</v>
      </c>
      <c r="F31" s="112">
        <v>254524.99999999997</v>
      </c>
      <c r="G31" s="112">
        <v>16096</v>
      </c>
      <c r="H31" s="113">
        <f t="shared" si="2"/>
        <v>270621</v>
      </c>
      <c r="I31" s="77"/>
    </row>
    <row r="32" spans="1:9">
      <c r="A32" s="116"/>
      <c r="B32" s="111" t="s">
        <v>71</v>
      </c>
      <c r="C32" s="165"/>
      <c r="D32" s="112">
        <v>43138.999999999993</v>
      </c>
      <c r="E32" s="112">
        <v>150228</v>
      </c>
      <c r="F32" s="112">
        <v>193366.99999999997</v>
      </c>
      <c r="G32" s="112">
        <v>15078</v>
      </c>
      <c r="H32" s="113">
        <f t="shared" si="2"/>
        <v>208444.99999999997</v>
      </c>
      <c r="I32" s="77"/>
    </row>
    <row r="33" spans="1:12">
      <c r="A33" s="116"/>
      <c r="B33" s="111" t="s">
        <v>72</v>
      </c>
      <c r="C33" s="165"/>
      <c r="D33" s="112">
        <v>43936</v>
      </c>
      <c r="E33" s="112">
        <v>192116</v>
      </c>
      <c r="F33" s="112">
        <v>236051.99999999997</v>
      </c>
      <c r="G33" s="112">
        <v>14524</v>
      </c>
      <c r="H33" s="113">
        <f t="shared" si="2"/>
        <v>250575.99999999997</v>
      </c>
      <c r="I33" s="77"/>
    </row>
    <row r="34" spans="1:12">
      <c r="A34" s="558"/>
      <c r="B34" s="556"/>
      <c r="C34" s="559"/>
      <c r="D34" s="560"/>
      <c r="E34" s="560"/>
      <c r="F34" s="560"/>
      <c r="G34" s="561"/>
      <c r="H34" s="562"/>
      <c r="I34" s="77"/>
    </row>
    <row r="35" spans="1:12">
      <c r="A35" s="132">
        <f>Titles!A23</f>
        <v>2024</v>
      </c>
      <c r="B35" s="133" t="s">
        <v>61</v>
      </c>
      <c r="C35" s="166"/>
      <c r="D35" s="131">
        <v>44096</v>
      </c>
      <c r="E35" s="131">
        <v>163918.99999999997</v>
      </c>
      <c r="F35" s="131">
        <v>208015</v>
      </c>
      <c r="G35" s="97">
        <v>23142.999999999996</v>
      </c>
      <c r="H35" s="128">
        <f t="shared" si="2"/>
        <v>231158</v>
      </c>
      <c r="I35" s="77"/>
    </row>
    <row r="36" spans="1:12">
      <c r="A36" s="116"/>
      <c r="B36" s="111" t="s">
        <v>62</v>
      </c>
      <c r="C36" s="165"/>
      <c r="D36" s="112">
        <v>41387</v>
      </c>
      <c r="E36" s="112">
        <v>195977</v>
      </c>
      <c r="F36" s="112">
        <v>237364</v>
      </c>
      <c r="G36" s="112">
        <v>22557.000000000004</v>
      </c>
      <c r="H36" s="113">
        <f t="shared" si="2"/>
        <v>259921</v>
      </c>
      <c r="I36" s="77"/>
    </row>
    <row r="37" spans="1:12">
      <c r="A37" s="116"/>
      <c r="B37" s="111" t="s">
        <v>63</v>
      </c>
      <c r="C37" s="165"/>
      <c r="D37" s="112">
        <v>40764</v>
      </c>
      <c r="E37" s="112">
        <v>180262</v>
      </c>
      <c r="F37" s="112">
        <v>221025.99999999997</v>
      </c>
      <c r="G37" s="112">
        <v>21270.000000000004</v>
      </c>
      <c r="H37" s="113">
        <f t="shared" si="2"/>
        <v>242295.99999999997</v>
      </c>
      <c r="I37" s="77"/>
    </row>
    <row r="38" spans="1:12">
      <c r="A38" s="116"/>
      <c r="B38" s="111" t="s">
        <v>64</v>
      </c>
      <c r="C38" s="165"/>
      <c r="D38" s="112">
        <v>41135.000000000007</v>
      </c>
      <c r="E38" s="112">
        <v>180857.99999999997</v>
      </c>
      <c r="F38" s="112">
        <v>221993</v>
      </c>
      <c r="G38" s="112">
        <v>19572</v>
      </c>
      <c r="H38" s="113">
        <f t="shared" si="2"/>
        <v>241565</v>
      </c>
      <c r="I38" s="77"/>
    </row>
    <row r="39" spans="1:12">
      <c r="A39" s="116"/>
      <c r="B39" s="111" t="s">
        <v>65</v>
      </c>
      <c r="C39" s="165"/>
      <c r="D39" s="112">
        <v>42589</v>
      </c>
      <c r="E39" s="112">
        <v>205399.99999999997</v>
      </c>
      <c r="F39" s="112">
        <v>247988.99999999997</v>
      </c>
      <c r="G39" s="112">
        <v>20080</v>
      </c>
      <c r="H39" s="113">
        <f t="shared" si="2"/>
        <v>268069</v>
      </c>
      <c r="I39" s="77"/>
    </row>
    <row r="40" spans="1:12">
      <c r="A40" s="116"/>
      <c r="B40" s="111" t="s">
        <v>66</v>
      </c>
      <c r="C40" s="165"/>
      <c r="D40" s="112">
        <v>43268.999999999993</v>
      </c>
      <c r="E40" s="112">
        <v>178722</v>
      </c>
      <c r="F40" s="112">
        <v>221991.00000000003</v>
      </c>
      <c r="G40" s="112">
        <v>19416</v>
      </c>
      <c r="H40" s="113">
        <f t="shared" si="2"/>
        <v>241407.00000000003</v>
      </c>
      <c r="I40" s="77"/>
    </row>
    <row r="41" spans="1:12">
      <c r="A41" s="116"/>
      <c r="B41" s="111" t="s">
        <v>67</v>
      </c>
      <c r="C41" s="165"/>
      <c r="D41" s="112">
        <v>43426</v>
      </c>
      <c r="E41" s="112">
        <v>218942</v>
      </c>
      <c r="F41" s="112">
        <v>262368</v>
      </c>
      <c r="G41" s="112">
        <v>13166</v>
      </c>
      <c r="H41" s="113">
        <f t="shared" si="2"/>
        <v>275534</v>
      </c>
      <c r="I41" s="77"/>
    </row>
    <row r="42" spans="1:12">
      <c r="A42" s="116"/>
      <c r="B42" s="111" t="s">
        <v>68</v>
      </c>
      <c r="C42" s="165"/>
      <c r="D42" s="112">
        <v>44269</v>
      </c>
      <c r="E42" s="112">
        <v>155105</v>
      </c>
      <c r="F42" s="112">
        <v>199374</v>
      </c>
      <c r="G42" s="112">
        <v>13549</v>
      </c>
      <c r="H42" s="113">
        <f t="shared" si="2"/>
        <v>212923</v>
      </c>
      <c r="I42" s="77"/>
    </row>
    <row r="43" spans="1:12">
      <c r="A43" s="116"/>
      <c r="B43" s="111" t="s">
        <v>69</v>
      </c>
      <c r="C43" s="165"/>
      <c r="D43" s="112">
        <v>47222</v>
      </c>
      <c r="E43" s="112">
        <v>163729</v>
      </c>
      <c r="F43" s="112">
        <v>210950.99999999997</v>
      </c>
      <c r="G43" s="112">
        <v>13137.999999999998</v>
      </c>
      <c r="H43" s="113">
        <f t="shared" si="2"/>
        <v>224088.99999999997</v>
      </c>
      <c r="I43" s="77"/>
    </row>
    <row r="44" spans="1:12">
      <c r="A44" s="116"/>
      <c r="B44" s="111" t="s">
        <v>70</v>
      </c>
      <c r="C44" s="165"/>
      <c r="D44" s="112">
        <v>47476</v>
      </c>
      <c r="E44" s="112">
        <v>177250</v>
      </c>
      <c r="F44" s="112">
        <v>224726</v>
      </c>
      <c r="G44" s="112">
        <v>19940</v>
      </c>
      <c r="H44" s="113">
        <f t="shared" si="2"/>
        <v>244666</v>
      </c>
      <c r="I44" s="77"/>
    </row>
    <row r="45" spans="1:12">
      <c r="A45" s="116"/>
      <c r="B45" s="111" t="s">
        <v>71</v>
      </c>
      <c r="C45" s="165"/>
      <c r="D45" s="112">
        <v>50284.000000000007</v>
      </c>
      <c r="E45" s="112">
        <v>197557.00000000003</v>
      </c>
      <c r="F45" s="112">
        <v>247840.99999999994</v>
      </c>
      <c r="G45" s="112">
        <v>19299.000000000004</v>
      </c>
      <c r="H45" s="113">
        <f t="shared" si="2"/>
        <v>267139.99999999994</v>
      </c>
      <c r="I45" s="77"/>
    </row>
    <row r="46" spans="1:12" ht="12" thickBot="1">
      <c r="A46" s="87"/>
      <c r="B46" s="88" t="s">
        <v>72</v>
      </c>
      <c r="C46" s="167"/>
      <c r="D46" s="201">
        <v>45485</v>
      </c>
      <c r="E46" s="201">
        <v>168515</v>
      </c>
      <c r="F46" s="201">
        <v>214000</v>
      </c>
      <c r="G46" s="99">
        <v>17468</v>
      </c>
      <c r="H46" s="204">
        <f t="shared" si="2"/>
        <v>231468</v>
      </c>
      <c r="I46" s="77"/>
    </row>
    <row r="47" spans="1:12" s="10" customFormat="1" ht="12" customHeight="1">
      <c r="A47" s="53" t="str">
        <f>Titles!$A$12</f>
        <v>1 Data for 2021 and 2022 based on 2016 Census Definitions and data for 2023 and 2024 based on 2021 Census Definitions.</v>
      </c>
      <c r="B47" s="84"/>
      <c r="C47" s="358"/>
      <c r="D47" s="318"/>
      <c r="E47" s="54"/>
      <c r="F47" s="318"/>
      <c r="G47" s="318"/>
      <c r="H47" s="359"/>
      <c r="I47" s="228"/>
      <c r="J47" s="228"/>
      <c r="K47" s="300"/>
      <c r="L47" s="11"/>
    </row>
    <row r="48" spans="1:12">
      <c r="A48" s="353" t="s">
        <v>114</v>
      </c>
      <c r="B48" s="307"/>
      <c r="C48" s="307"/>
      <c r="D48" s="307"/>
      <c r="E48" s="352"/>
      <c r="F48" s="305"/>
      <c r="G48" s="305"/>
      <c r="H48" s="305"/>
      <c r="I48" s="77"/>
    </row>
    <row r="49" spans="1:8" s="306" customFormat="1" ht="10.9" customHeight="1">
      <c r="A49" s="319" t="str">
        <f>Titles!$A$10</f>
        <v>Source: CMHC Starts and Completion Survey, Market Absorption Survey</v>
      </c>
      <c r="B49" s="307"/>
      <c r="C49" s="307"/>
      <c r="D49" s="307"/>
      <c r="E49" s="320"/>
      <c r="F49" s="307"/>
      <c r="G49" s="307"/>
      <c r="H49" s="307"/>
    </row>
    <row r="50" spans="1:8" s="306" customFormat="1" ht="10.9" customHeight="1">
      <c r="A50" s="308"/>
      <c r="B50" s="307"/>
      <c r="C50" s="307"/>
      <c r="D50" s="307"/>
      <c r="E50" s="309"/>
      <c r="F50" s="307"/>
      <c r="G50" s="307"/>
      <c r="H50" s="307"/>
    </row>
    <row r="51" spans="1:8" s="306" customFormat="1" ht="10" customHeight="1"/>
    <row r="52" spans="1:8" s="306" customFormat="1"/>
    <row r="62" spans="1:8">
      <c r="F62" s="12" t="s">
        <v>105</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pane xSplit="4" ySplit="6" topLeftCell="E7" activePane="bottomRight" state="frozen"/>
      <selection pane="topRight"/>
      <selection pane="bottomLeft"/>
      <selection pane="bottomRight"/>
    </sheetView>
  </sheetViews>
  <sheetFormatPr defaultColWidth="11.53515625" defaultRowHeight="11.5"/>
  <cols>
    <col min="1" max="1" width="14.765625" style="12" customWidth="1"/>
    <col min="2" max="2" width="4.765625" style="607" customWidth="1"/>
    <col min="3" max="3" width="4.3046875" style="12" customWidth="1"/>
    <col min="4" max="4" width="4.765625" style="12" customWidth="1"/>
    <col min="5" max="5" width="7.765625" style="12" customWidth="1"/>
    <col min="6" max="10" width="7.3046875" style="12" customWidth="1"/>
    <col min="11" max="16384" width="11.53515625" style="12"/>
  </cols>
  <sheetData>
    <row r="1" spans="1:11" s="10" customFormat="1" ht="16" customHeight="1">
      <c r="A1" s="435" t="s">
        <v>123</v>
      </c>
      <c r="B1" s="597"/>
      <c r="C1" s="436"/>
      <c r="D1" s="436"/>
      <c r="E1" s="436"/>
      <c r="F1" s="436"/>
      <c r="G1" s="436"/>
      <c r="H1" s="436"/>
      <c r="I1" s="436"/>
      <c r="J1" s="437"/>
      <c r="K1" s="11"/>
    </row>
    <row r="2" spans="1:11" s="10" customFormat="1" ht="16" customHeight="1">
      <c r="A2" s="438" t="s">
        <v>139</v>
      </c>
      <c r="B2" s="598"/>
      <c r="C2" s="439"/>
      <c r="D2" s="439"/>
      <c r="E2" s="439"/>
      <c r="F2" s="439"/>
      <c r="G2" s="439"/>
      <c r="H2" s="439"/>
      <c r="I2" s="439"/>
      <c r="J2" s="440"/>
      <c r="K2" s="11"/>
    </row>
    <row r="3" spans="1:11" s="10" customFormat="1" ht="16" customHeight="1">
      <c r="A3" s="441"/>
      <c r="B3" s="599"/>
      <c r="C3" s="474"/>
      <c r="D3" s="474"/>
      <c r="E3" s="474"/>
      <c r="F3" s="474"/>
      <c r="G3" s="474"/>
      <c r="H3" s="474"/>
      <c r="I3" s="474"/>
      <c r="J3" s="475"/>
      <c r="K3" s="11"/>
    </row>
    <row r="4" spans="1:11" s="10" customFormat="1" ht="16" customHeight="1" thickBot="1">
      <c r="A4" s="444"/>
      <c r="B4" s="600"/>
      <c r="C4" s="476"/>
      <c r="D4" s="476"/>
      <c r="E4" s="476"/>
      <c r="F4" s="476"/>
      <c r="G4" s="476"/>
      <c r="H4" s="476"/>
      <c r="I4" s="476"/>
      <c r="J4" s="477"/>
      <c r="K4" s="11"/>
    </row>
    <row r="5" spans="1:11" ht="14.15" customHeight="1">
      <c r="A5" s="117"/>
      <c r="B5" s="601"/>
      <c r="C5" s="92"/>
      <c r="D5" s="118"/>
      <c r="E5" s="120"/>
      <c r="F5" s="120"/>
      <c r="G5" s="120"/>
      <c r="H5" s="120"/>
      <c r="I5" s="120"/>
      <c r="J5" s="121"/>
      <c r="K5" s="77"/>
    </row>
    <row r="6" spans="1:11" ht="14.15" customHeight="1">
      <c r="A6" s="83" t="s">
        <v>93</v>
      </c>
      <c r="B6" s="602"/>
      <c r="C6" s="89"/>
      <c r="D6" s="100"/>
      <c r="E6" s="95" t="s">
        <v>4</v>
      </c>
      <c r="F6" s="95" t="s">
        <v>31</v>
      </c>
      <c r="G6" s="95" t="s">
        <v>74</v>
      </c>
      <c r="H6" s="95" t="s">
        <v>10</v>
      </c>
      <c r="I6" s="95" t="s">
        <v>73</v>
      </c>
      <c r="J6" s="101" t="s">
        <v>44</v>
      </c>
      <c r="K6" s="77"/>
    </row>
    <row r="7" spans="1:11" ht="13.5">
      <c r="A7" s="83" t="s">
        <v>181</v>
      </c>
      <c r="B7" s="662"/>
      <c r="C7" s="663"/>
      <c r="D7" s="574"/>
      <c r="E7" s="571">
        <v>10832</v>
      </c>
      <c r="F7" s="571">
        <v>48395</v>
      </c>
      <c r="G7" s="571">
        <v>91885</v>
      </c>
      <c r="H7" s="571">
        <v>46372</v>
      </c>
      <c r="I7" s="571">
        <v>43106</v>
      </c>
      <c r="J7" s="367">
        <v>240590</v>
      </c>
      <c r="K7" s="77"/>
    </row>
    <row r="8" spans="1:11" ht="13.5">
      <c r="A8" s="83" t="s">
        <v>253</v>
      </c>
      <c r="B8" s="662"/>
      <c r="C8" s="663"/>
      <c r="D8" s="94"/>
      <c r="E8" s="571">
        <v>11693</v>
      </c>
      <c r="F8" s="571">
        <v>32590</v>
      </c>
      <c r="G8" s="571">
        <v>85770</v>
      </c>
      <c r="H8" s="571">
        <v>45566</v>
      </c>
      <c r="I8" s="571">
        <v>47894</v>
      </c>
      <c r="J8" s="584">
        <v>223513</v>
      </c>
      <c r="K8" s="77"/>
    </row>
    <row r="9" spans="1:11">
      <c r="A9" s="122"/>
      <c r="B9" s="664"/>
      <c r="C9" s="123"/>
      <c r="D9" s="124"/>
      <c r="E9" s="98"/>
      <c r="F9" s="98"/>
      <c r="G9" s="125"/>
      <c r="H9" s="125"/>
      <c r="I9" s="125"/>
      <c r="J9" s="104"/>
      <c r="K9" s="77"/>
    </row>
    <row r="10" spans="1:11" ht="12" customHeight="1">
      <c r="A10" s="196" t="s">
        <v>75</v>
      </c>
      <c r="B10" s="653">
        <v>2023</v>
      </c>
      <c r="C10" s="285" t="s">
        <v>59</v>
      </c>
      <c r="D10" s="296"/>
      <c r="E10" s="131">
        <v>2953.0000000000005</v>
      </c>
      <c r="F10" s="131">
        <v>4369</v>
      </c>
      <c r="G10" s="131">
        <v>13716</v>
      </c>
      <c r="H10" s="131">
        <v>15053.999999999998</v>
      </c>
      <c r="I10" s="131">
        <v>5450</v>
      </c>
      <c r="J10" s="205">
        <f t="shared" ref="J10:J15" si="0">SUM(E10:I10)</f>
        <v>41542</v>
      </c>
      <c r="K10" s="77"/>
    </row>
    <row r="11" spans="1:11" ht="12" customHeight="1">
      <c r="A11" s="197"/>
      <c r="B11" s="653">
        <v>2023</v>
      </c>
      <c r="C11" s="285" t="s">
        <v>60</v>
      </c>
      <c r="D11" s="286"/>
      <c r="E11" s="112">
        <v>3269</v>
      </c>
      <c r="F11" s="112">
        <v>4385</v>
      </c>
      <c r="G11" s="112">
        <v>14623</v>
      </c>
      <c r="H11" s="112">
        <v>17767</v>
      </c>
      <c r="I11" s="112">
        <v>4894</v>
      </c>
      <c r="J11" s="205">
        <f t="shared" si="0"/>
        <v>44938</v>
      </c>
      <c r="K11" s="77"/>
    </row>
    <row r="12" spans="1:11" ht="12" customHeight="1">
      <c r="A12" s="198" t="s">
        <v>47</v>
      </c>
      <c r="B12" s="653">
        <v>2023</v>
      </c>
      <c r="C12" s="285" t="s">
        <v>59</v>
      </c>
      <c r="D12" s="286"/>
      <c r="E12" s="131">
        <v>8426</v>
      </c>
      <c r="F12" s="131">
        <v>36861.999999999993</v>
      </c>
      <c r="G12" s="131">
        <v>77236</v>
      </c>
      <c r="H12" s="131">
        <v>38025</v>
      </c>
      <c r="I12" s="131">
        <v>39404</v>
      </c>
      <c r="J12" s="205">
        <f t="shared" si="0"/>
        <v>199953</v>
      </c>
      <c r="K12" s="77"/>
    </row>
    <row r="13" spans="1:11" ht="12" customHeight="1">
      <c r="A13" s="197"/>
      <c r="B13" s="653">
        <v>2023</v>
      </c>
      <c r="C13" s="285" t="s">
        <v>60</v>
      </c>
      <c r="D13" s="286"/>
      <c r="E13" s="112">
        <v>12436</v>
      </c>
      <c r="F13" s="112">
        <v>28992</v>
      </c>
      <c r="G13" s="112">
        <v>62128</v>
      </c>
      <c r="H13" s="112">
        <v>33225</v>
      </c>
      <c r="I13" s="112">
        <v>44974.999999999993</v>
      </c>
      <c r="J13" s="205">
        <f t="shared" si="0"/>
        <v>181756</v>
      </c>
      <c r="K13" s="77"/>
    </row>
    <row r="14" spans="1:11" ht="12" customHeight="1">
      <c r="A14" s="199" t="s">
        <v>44</v>
      </c>
      <c r="B14" s="653">
        <v>2023</v>
      </c>
      <c r="C14" s="285" t="s">
        <v>59</v>
      </c>
      <c r="D14" s="286"/>
      <c r="E14" s="131">
        <f t="shared" ref="E14:I15" si="1">SUM(E10,E12)</f>
        <v>11379</v>
      </c>
      <c r="F14" s="131">
        <f t="shared" si="1"/>
        <v>41230.999999999993</v>
      </c>
      <c r="G14" s="131">
        <f t="shared" si="1"/>
        <v>90952</v>
      </c>
      <c r="H14" s="131">
        <f t="shared" si="1"/>
        <v>53079</v>
      </c>
      <c r="I14" s="131">
        <f t="shared" si="1"/>
        <v>44854</v>
      </c>
      <c r="J14" s="205">
        <f t="shared" si="0"/>
        <v>241495</v>
      </c>
      <c r="K14" s="77"/>
    </row>
    <row r="15" spans="1:11" ht="12" customHeight="1">
      <c r="A15" s="127"/>
      <c r="B15" s="654">
        <v>2023</v>
      </c>
      <c r="C15" s="293" t="s">
        <v>60</v>
      </c>
      <c r="D15" s="294"/>
      <c r="E15" s="137">
        <f t="shared" si="1"/>
        <v>15705</v>
      </c>
      <c r="F15" s="137">
        <f t="shared" si="1"/>
        <v>33377</v>
      </c>
      <c r="G15" s="137">
        <f t="shared" si="1"/>
        <v>76751</v>
      </c>
      <c r="H15" s="137">
        <f t="shared" si="1"/>
        <v>50992</v>
      </c>
      <c r="I15" s="137">
        <f t="shared" si="1"/>
        <v>49868.999999999993</v>
      </c>
      <c r="J15" s="205">
        <f t="shared" si="0"/>
        <v>226694</v>
      </c>
      <c r="K15" s="77"/>
    </row>
    <row r="16" spans="1:11" ht="10" customHeight="1">
      <c r="A16" s="142"/>
      <c r="B16" s="655"/>
      <c r="C16" s="656"/>
      <c r="D16" s="163"/>
      <c r="E16" s="97"/>
      <c r="F16" s="97"/>
      <c r="G16" s="97"/>
      <c r="H16" s="97"/>
      <c r="I16" s="97"/>
      <c r="J16" s="206"/>
      <c r="K16" s="77"/>
    </row>
    <row r="17" spans="1:14" ht="12" customHeight="1">
      <c r="A17" s="196" t="s">
        <v>75</v>
      </c>
      <c r="B17" s="653">
        <v>2024</v>
      </c>
      <c r="C17" s="285" t="s">
        <v>59</v>
      </c>
      <c r="D17" s="296"/>
      <c r="E17" s="131">
        <v>3318</v>
      </c>
      <c r="F17" s="131">
        <v>4083</v>
      </c>
      <c r="G17" s="131">
        <v>13667</v>
      </c>
      <c r="H17" s="131">
        <v>18753</v>
      </c>
      <c r="I17" s="131">
        <v>4524</v>
      </c>
      <c r="J17" s="205">
        <f t="shared" ref="J17:J22" si="2">SUM(E17:I17)</f>
        <v>44345</v>
      </c>
      <c r="K17" s="77"/>
    </row>
    <row r="18" spans="1:14" ht="12" customHeight="1">
      <c r="A18" s="197"/>
      <c r="B18" s="653">
        <v>2024</v>
      </c>
      <c r="C18" s="285" t="s">
        <v>60</v>
      </c>
      <c r="D18" s="286"/>
      <c r="E18" s="112">
        <v>3687.9999999999995</v>
      </c>
      <c r="F18" s="112">
        <v>5582</v>
      </c>
      <c r="G18" s="112">
        <v>13703</v>
      </c>
      <c r="H18" s="112">
        <v>20625.999999999996</v>
      </c>
      <c r="I18" s="131">
        <v>4456</v>
      </c>
      <c r="J18" s="205">
        <f t="shared" si="2"/>
        <v>48055</v>
      </c>
      <c r="K18" s="77"/>
    </row>
    <row r="19" spans="1:14" ht="12" customHeight="1">
      <c r="A19" s="198" t="s">
        <v>47</v>
      </c>
      <c r="B19" s="653">
        <v>2024</v>
      </c>
      <c r="C19" s="285" t="s">
        <v>59</v>
      </c>
      <c r="D19" s="286"/>
      <c r="E19" s="131">
        <v>8942</v>
      </c>
      <c r="F19" s="131">
        <v>35614</v>
      </c>
      <c r="G19" s="131">
        <v>60387</v>
      </c>
      <c r="H19" s="131">
        <v>39790</v>
      </c>
      <c r="I19" s="131">
        <v>36422</v>
      </c>
      <c r="J19" s="205">
        <f t="shared" si="2"/>
        <v>181155</v>
      </c>
      <c r="K19" s="77"/>
      <c r="N19" s="77"/>
    </row>
    <row r="20" spans="1:14" ht="12" customHeight="1">
      <c r="A20" s="197"/>
      <c r="B20" s="653">
        <v>2024</v>
      </c>
      <c r="C20" s="285" t="s">
        <v>60</v>
      </c>
      <c r="D20" s="286"/>
      <c r="E20" s="112">
        <v>8682</v>
      </c>
      <c r="F20" s="112">
        <v>41113</v>
      </c>
      <c r="G20" s="112">
        <v>49202</v>
      </c>
      <c r="H20" s="112">
        <v>42324.000000000007</v>
      </c>
      <c r="I20" s="112">
        <v>39027</v>
      </c>
      <c r="J20" s="205">
        <f t="shared" si="2"/>
        <v>180348</v>
      </c>
      <c r="K20" s="77"/>
    </row>
    <row r="21" spans="1:14" ht="12" customHeight="1">
      <c r="A21" s="199" t="s">
        <v>44</v>
      </c>
      <c r="B21" s="653">
        <v>2024</v>
      </c>
      <c r="C21" s="285" t="s">
        <v>59</v>
      </c>
      <c r="D21" s="286"/>
      <c r="E21" s="131">
        <f t="shared" ref="E21:I22" si="3">SUM(E17,E19)</f>
        <v>12260</v>
      </c>
      <c r="F21" s="131">
        <f t="shared" si="3"/>
        <v>39697</v>
      </c>
      <c r="G21" s="131">
        <f t="shared" si="3"/>
        <v>74054</v>
      </c>
      <c r="H21" s="131">
        <f t="shared" si="3"/>
        <v>58543</v>
      </c>
      <c r="I21" s="131">
        <f t="shared" si="3"/>
        <v>40946</v>
      </c>
      <c r="J21" s="205">
        <f t="shared" si="2"/>
        <v>225500</v>
      </c>
      <c r="K21" s="77"/>
    </row>
    <row r="22" spans="1:14" ht="12" customHeight="1">
      <c r="A22" s="127"/>
      <c r="B22" s="653">
        <v>2024</v>
      </c>
      <c r="C22" s="293" t="s">
        <v>60</v>
      </c>
      <c r="D22" s="286"/>
      <c r="E22" s="137">
        <f t="shared" si="3"/>
        <v>12370</v>
      </c>
      <c r="F22" s="137">
        <f t="shared" si="3"/>
        <v>46695</v>
      </c>
      <c r="G22" s="137">
        <f t="shared" si="3"/>
        <v>62905</v>
      </c>
      <c r="H22" s="137">
        <f t="shared" si="3"/>
        <v>62950</v>
      </c>
      <c r="I22" s="137">
        <f t="shared" si="3"/>
        <v>43483</v>
      </c>
      <c r="J22" s="205">
        <f t="shared" si="2"/>
        <v>228403</v>
      </c>
      <c r="K22" s="77"/>
    </row>
    <row r="23" spans="1:14" ht="10" customHeight="1">
      <c r="A23" s="142"/>
      <c r="B23" s="657"/>
      <c r="C23" s="171"/>
      <c r="D23" s="172"/>
      <c r="E23" s="98"/>
      <c r="F23" s="98"/>
      <c r="G23" s="98"/>
      <c r="H23" s="98"/>
      <c r="I23" s="98"/>
      <c r="J23" s="206"/>
      <c r="K23" s="77"/>
    </row>
    <row r="24" spans="1:14" ht="12" customHeight="1">
      <c r="A24" s="196" t="s">
        <v>75</v>
      </c>
      <c r="B24" s="658">
        <v>2023</v>
      </c>
      <c r="C24" s="155" t="s">
        <v>271</v>
      </c>
      <c r="D24" s="552"/>
      <c r="E24" s="131">
        <v>3179</v>
      </c>
      <c r="F24" s="131">
        <v>4415</v>
      </c>
      <c r="G24" s="131">
        <v>16439</v>
      </c>
      <c r="H24" s="131">
        <v>17604</v>
      </c>
      <c r="I24" s="131">
        <v>5249</v>
      </c>
      <c r="J24" s="279">
        <f t="shared" ref="J24:J29" si="4">SUM(E24:I24)</f>
        <v>46886</v>
      </c>
      <c r="K24" s="77"/>
    </row>
    <row r="25" spans="1:14" ht="12" customHeight="1">
      <c r="A25" s="197"/>
      <c r="B25" s="658">
        <v>2023</v>
      </c>
      <c r="C25" s="155" t="s">
        <v>272</v>
      </c>
      <c r="D25" s="173"/>
      <c r="E25" s="131">
        <v>2838</v>
      </c>
      <c r="F25" s="131">
        <v>4116</v>
      </c>
      <c r="G25" s="131">
        <v>13474</v>
      </c>
      <c r="H25" s="131">
        <v>17756</v>
      </c>
      <c r="I25" s="131">
        <v>4955</v>
      </c>
      <c r="J25" s="203">
        <f t="shared" si="4"/>
        <v>43139</v>
      </c>
      <c r="K25" s="77"/>
    </row>
    <row r="26" spans="1:14" ht="12" customHeight="1">
      <c r="A26" s="200"/>
      <c r="B26" s="658">
        <v>2023</v>
      </c>
      <c r="C26" s="155" t="s">
        <v>273</v>
      </c>
      <c r="D26" s="173"/>
      <c r="E26" s="131">
        <v>3410</v>
      </c>
      <c r="F26" s="131">
        <v>4165</v>
      </c>
      <c r="G26" s="131">
        <v>13945</v>
      </c>
      <c r="H26" s="131">
        <v>17796</v>
      </c>
      <c r="I26" s="131">
        <v>4620</v>
      </c>
      <c r="J26" s="203">
        <f t="shared" si="4"/>
        <v>43936</v>
      </c>
      <c r="K26" s="77"/>
    </row>
    <row r="27" spans="1:14" ht="12" customHeight="1">
      <c r="A27" s="198" t="s">
        <v>47</v>
      </c>
      <c r="B27" s="658">
        <v>2023</v>
      </c>
      <c r="C27" s="155" t="s">
        <v>271</v>
      </c>
      <c r="D27" s="173"/>
      <c r="E27" s="112">
        <v>12168.999999999998</v>
      </c>
      <c r="F27" s="112">
        <v>31527</v>
      </c>
      <c r="G27" s="112">
        <v>83122.999999999985</v>
      </c>
      <c r="H27" s="112">
        <v>28268</v>
      </c>
      <c r="I27" s="112">
        <v>52552.000000000007</v>
      </c>
      <c r="J27" s="203">
        <f t="shared" si="4"/>
        <v>207639</v>
      </c>
      <c r="K27" s="77"/>
    </row>
    <row r="28" spans="1:14" ht="12" customHeight="1">
      <c r="A28" s="197"/>
      <c r="B28" s="658">
        <v>2023</v>
      </c>
      <c r="C28" s="155" t="s">
        <v>272</v>
      </c>
      <c r="D28" s="173"/>
      <c r="E28" s="112">
        <v>15915.000000000002</v>
      </c>
      <c r="F28" s="112">
        <v>19226.999999999996</v>
      </c>
      <c r="G28" s="112">
        <v>47505</v>
      </c>
      <c r="H28" s="112">
        <v>35353</v>
      </c>
      <c r="I28" s="112">
        <v>32228</v>
      </c>
      <c r="J28" s="203">
        <f t="shared" si="4"/>
        <v>150228</v>
      </c>
      <c r="K28" s="77"/>
    </row>
    <row r="29" spans="1:14" ht="12" customHeight="1">
      <c r="A29" s="200"/>
      <c r="B29" s="658">
        <v>2023</v>
      </c>
      <c r="C29" s="155" t="s">
        <v>273</v>
      </c>
      <c r="D29" s="173"/>
      <c r="E29" s="112">
        <v>9567</v>
      </c>
      <c r="F29" s="112">
        <v>36341</v>
      </c>
      <c r="G29" s="112">
        <v>54119</v>
      </c>
      <c r="H29" s="112">
        <v>36771</v>
      </c>
      <c r="I29" s="112">
        <v>55318.000000000007</v>
      </c>
      <c r="J29" s="203">
        <f t="shared" si="4"/>
        <v>192116</v>
      </c>
      <c r="K29" s="77"/>
    </row>
    <row r="30" spans="1:14" ht="12" customHeight="1">
      <c r="A30" s="199" t="s">
        <v>44</v>
      </c>
      <c r="B30" s="658">
        <v>2023</v>
      </c>
      <c r="C30" s="155" t="s">
        <v>271</v>
      </c>
      <c r="D30" s="173"/>
      <c r="E30" s="136">
        <f>SUM(E24,E27)</f>
        <v>15347.999999999998</v>
      </c>
      <c r="F30" s="136">
        <f t="shared" ref="E30:J32" si="5">SUM(F24,F27)</f>
        <v>35942</v>
      </c>
      <c r="G30" s="136">
        <f t="shared" si="5"/>
        <v>99561.999999999985</v>
      </c>
      <c r="H30" s="136">
        <f t="shared" si="5"/>
        <v>45872</v>
      </c>
      <c r="I30" s="136">
        <f t="shared" si="5"/>
        <v>57801.000000000007</v>
      </c>
      <c r="J30" s="203">
        <f t="shared" si="5"/>
        <v>254525</v>
      </c>
      <c r="K30" s="77"/>
    </row>
    <row r="31" spans="1:14" ht="12" customHeight="1">
      <c r="A31" s="199"/>
      <c r="B31" s="658">
        <v>2023</v>
      </c>
      <c r="C31" s="155" t="s">
        <v>272</v>
      </c>
      <c r="D31" s="173"/>
      <c r="E31" s="136">
        <f t="shared" si="5"/>
        <v>18753</v>
      </c>
      <c r="F31" s="136">
        <f t="shared" si="5"/>
        <v>23342.999999999996</v>
      </c>
      <c r="G31" s="136">
        <f t="shared" si="5"/>
        <v>60979</v>
      </c>
      <c r="H31" s="136">
        <f t="shared" si="5"/>
        <v>53109</v>
      </c>
      <c r="I31" s="136">
        <f t="shared" si="5"/>
        <v>37183</v>
      </c>
      <c r="J31" s="203">
        <f t="shared" si="5"/>
        <v>193367</v>
      </c>
      <c r="K31" s="77"/>
    </row>
    <row r="32" spans="1:14" ht="12" customHeight="1">
      <c r="A32" s="139"/>
      <c r="B32" s="658">
        <v>2023</v>
      </c>
      <c r="C32" s="155" t="s">
        <v>273</v>
      </c>
      <c r="D32" s="173"/>
      <c r="E32" s="141">
        <f t="shared" si="5"/>
        <v>12977</v>
      </c>
      <c r="F32" s="141">
        <f t="shared" si="5"/>
        <v>40506</v>
      </c>
      <c r="G32" s="141">
        <f t="shared" si="5"/>
        <v>68064</v>
      </c>
      <c r="H32" s="141">
        <f t="shared" si="5"/>
        <v>54567</v>
      </c>
      <c r="I32" s="141">
        <f t="shared" si="5"/>
        <v>59938.000000000007</v>
      </c>
      <c r="J32" s="207">
        <f t="shared" si="5"/>
        <v>236052</v>
      </c>
      <c r="K32" s="77"/>
    </row>
    <row r="33" spans="1:12" ht="10" customHeight="1">
      <c r="A33" s="126"/>
      <c r="B33" s="659"/>
      <c r="C33" s="123"/>
      <c r="D33" s="174"/>
      <c r="E33" s="125"/>
      <c r="F33" s="125"/>
      <c r="G33" s="125"/>
      <c r="H33" s="125"/>
      <c r="I33" s="125"/>
      <c r="J33" s="104"/>
      <c r="K33" s="77"/>
    </row>
    <row r="34" spans="1:12" ht="12" customHeight="1">
      <c r="A34" s="196" t="s">
        <v>75</v>
      </c>
      <c r="B34" s="658">
        <v>2024</v>
      </c>
      <c r="C34" s="155" t="s">
        <v>271</v>
      </c>
      <c r="D34" s="552"/>
      <c r="E34" s="131">
        <v>3674</v>
      </c>
      <c r="F34" s="131">
        <v>5092</v>
      </c>
      <c r="G34" s="131">
        <v>14306</v>
      </c>
      <c r="H34" s="131">
        <v>19811</v>
      </c>
      <c r="I34" s="131">
        <v>4593</v>
      </c>
      <c r="J34" s="128">
        <f t="shared" ref="J34:J39" si="6">SUM(E34:I34)</f>
        <v>47476</v>
      </c>
      <c r="K34" s="77"/>
    </row>
    <row r="35" spans="1:12" ht="12" customHeight="1">
      <c r="A35" s="197"/>
      <c r="B35" s="658">
        <v>2024</v>
      </c>
      <c r="C35" s="155" t="s">
        <v>272</v>
      </c>
      <c r="D35" s="173"/>
      <c r="E35" s="112">
        <v>4009.0000000000005</v>
      </c>
      <c r="F35" s="131">
        <v>5596</v>
      </c>
      <c r="G35" s="131">
        <v>13909</v>
      </c>
      <c r="H35" s="131">
        <v>22176.000000000004</v>
      </c>
      <c r="I35" s="131">
        <v>4594</v>
      </c>
      <c r="J35" s="113">
        <f>SUM(E35:I35)</f>
        <v>50284</v>
      </c>
      <c r="K35" s="77"/>
    </row>
    <row r="36" spans="1:12" ht="12" customHeight="1">
      <c r="A36" s="200"/>
      <c r="B36" s="658">
        <v>2024</v>
      </c>
      <c r="C36" s="155" t="s">
        <v>273</v>
      </c>
      <c r="D36" s="173"/>
      <c r="E36" s="112">
        <v>3432.0000000000005</v>
      </c>
      <c r="F36" s="131">
        <v>5862</v>
      </c>
      <c r="G36" s="131">
        <v>12572</v>
      </c>
      <c r="H36" s="131">
        <v>19316</v>
      </c>
      <c r="I36" s="131">
        <v>4303</v>
      </c>
      <c r="J36" s="113">
        <f>SUM(E36:I36)</f>
        <v>45485</v>
      </c>
      <c r="K36" s="77"/>
    </row>
    <row r="37" spans="1:12" ht="12" customHeight="1">
      <c r="A37" s="198" t="s">
        <v>47</v>
      </c>
      <c r="B37" s="658">
        <v>2024</v>
      </c>
      <c r="C37" s="155" t="s">
        <v>271</v>
      </c>
      <c r="D37" s="173"/>
      <c r="E37" s="112">
        <v>7806.9999999999991</v>
      </c>
      <c r="F37" s="112">
        <v>36218</v>
      </c>
      <c r="G37" s="112">
        <v>50385.000000000007</v>
      </c>
      <c r="H37" s="112">
        <v>45756</v>
      </c>
      <c r="I37" s="112">
        <v>37084</v>
      </c>
      <c r="J37" s="113">
        <f t="shared" si="6"/>
        <v>177250</v>
      </c>
      <c r="K37" s="77"/>
    </row>
    <row r="38" spans="1:12" ht="12" customHeight="1">
      <c r="A38" s="197"/>
      <c r="B38" s="658">
        <v>2024</v>
      </c>
      <c r="C38" s="155" t="s">
        <v>272</v>
      </c>
      <c r="D38" s="173"/>
      <c r="E38" s="112">
        <v>9379.9999999999982</v>
      </c>
      <c r="F38" s="112">
        <v>47757</v>
      </c>
      <c r="G38" s="112">
        <v>45602</v>
      </c>
      <c r="H38" s="112">
        <v>49844</v>
      </c>
      <c r="I38" s="112">
        <v>44974.000000000007</v>
      </c>
      <c r="J38" s="113">
        <f t="shared" si="6"/>
        <v>197557</v>
      </c>
      <c r="K38" s="77"/>
    </row>
    <row r="39" spans="1:12" ht="12" customHeight="1">
      <c r="A39" s="200"/>
      <c r="B39" s="658">
        <v>2024</v>
      </c>
      <c r="C39" s="155" t="s">
        <v>273</v>
      </c>
      <c r="D39" s="173"/>
      <c r="E39" s="112">
        <v>9306.9999999999982</v>
      </c>
      <c r="F39" s="112">
        <v>34771</v>
      </c>
      <c r="G39" s="112">
        <v>51108.999999999993</v>
      </c>
      <c r="H39" s="112">
        <v>32230.000000000004</v>
      </c>
      <c r="I39" s="112">
        <v>41098</v>
      </c>
      <c r="J39" s="113">
        <f t="shared" si="6"/>
        <v>168515</v>
      </c>
      <c r="K39" s="77"/>
    </row>
    <row r="40" spans="1:12" ht="12" customHeight="1">
      <c r="A40" s="199" t="s">
        <v>44</v>
      </c>
      <c r="B40" s="658">
        <v>2024</v>
      </c>
      <c r="C40" s="155" t="s">
        <v>271</v>
      </c>
      <c r="D40" s="173"/>
      <c r="E40" s="136">
        <f t="shared" ref="E40:J42" si="7">SUM(E34,E37)</f>
        <v>11481</v>
      </c>
      <c r="F40" s="136">
        <f t="shared" si="7"/>
        <v>41310</v>
      </c>
      <c r="G40" s="136">
        <f t="shared" si="7"/>
        <v>64691.000000000007</v>
      </c>
      <c r="H40" s="136">
        <f t="shared" si="7"/>
        <v>65567</v>
      </c>
      <c r="I40" s="136">
        <f t="shared" si="7"/>
        <v>41677</v>
      </c>
      <c r="J40" s="203">
        <f t="shared" si="7"/>
        <v>224726</v>
      </c>
      <c r="K40" s="77"/>
    </row>
    <row r="41" spans="1:12" ht="12" customHeight="1">
      <c r="A41" s="199"/>
      <c r="B41" s="658">
        <v>2024</v>
      </c>
      <c r="C41" s="155" t="s">
        <v>272</v>
      </c>
      <c r="D41" s="173"/>
      <c r="E41" s="136">
        <f t="shared" si="7"/>
        <v>13388.999999999998</v>
      </c>
      <c r="F41" s="136">
        <f t="shared" si="7"/>
        <v>53353</v>
      </c>
      <c r="G41" s="136">
        <f t="shared" si="7"/>
        <v>59511</v>
      </c>
      <c r="H41" s="136">
        <f t="shared" si="7"/>
        <v>72020</v>
      </c>
      <c r="I41" s="136">
        <f t="shared" si="7"/>
        <v>49568.000000000007</v>
      </c>
      <c r="J41" s="203">
        <f t="shared" si="7"/>
        <v>247841</v>
      </c>
      <c r="K41" s="77"/>
    </row>
    <row r="42" spans="1:12" ht="12" customHeight="1" thickBot="1">
      <c r="A42" s="87"/>
      <c r="B42" s="660">
        <v>2024</v>
      </c>
      <c r="C42" s="155" t="s">
        <v>273</v>
      </c>
      <c r="D42" s="395"/>
      <c r="E42" s="202">
        <f t="shared" si="7"/>
        <v>12738.999999999998</v>
      </c>
      <c r="F42" s="202">
        <f>SUM(F36,F39)</f>
        <v>40633</v>
      </c>
      <c r="G42" s="202">
        <f t="shared" si="7"/>
        <v>63680.999999999993</v>
      </c>
      <c r="H42" s="202">
        <f t="shared" si="7"/>
        <v>51546</v>
      </c>
      <c r="I42" s="202">
        <f t="shared" si="7"/>
        <v>45401</v>
      </c>
      <c r="J42" s="204">
        <f t="shared" si="7"/>
        <v>214000</v>
      </c>
      <c r="K42" s="77"/>
    </row>
    <row r="43" spans="1:12" s="10" customFormat="1" ht="12" customHeight="1">
      <c r="A43" s="53" t="str">
        <f>Titles!$A$12</f>
        <v>1 Data for 2021 and 2022 based on 2016 Census Definitions and data for 2023 and 2024 based on 2021 Census Definitions.</v>
      </c>
      <c r="B43" s="603"/>
      <c r="C43" s="358"/>
      <c r="D43" s="318"/>
      <c r="E43" s="54"/>
      <c r="F43" s="318"/>
      <c r="G43" s="318"/>
      <c r="H43" s="359"/>
      <c r="I43" s="77"/>
      <c r="J43" s="12"/>
      <c r="K43" s="300"/>
      <c r="L43" s="11"/>
    </row>
    <row r="44" spans="1:12">
      <c r="A44" s="353" t="s">
        <v>114</v>
      </c>
      <c r="B44" s="604"/>
      <c r="C44" s="307"/>
      <c r="D44" s="307"/>
      <c r="E44" s="352"/>
      <c r="F44" s="305"/>
      <c r="G44" s="305"/>
      <c r="H44" s="305"/>
      <c r="I44" s="306"/>
      <c r="J44" s="306"/>
    </row>
    <row r="45" spans="1:12" s="306" customFormat="1" ht="10.9" customHeight="1">
      <c r="A45" s="319" t="str">
        <f>Titles!$A$10</f>
        <v>Source: CMHC Starts and Completion Survey, Market Absorption Survey</v>
      </c>
      <c r="B45" s="604"/>
      <c r="C45" s="307"/>
      <c r="D45" s="307"/>
      <c r="E45" s="320"/>
      <c r="F45" s="307"/>
      <c r="G45" s="307"/>
      <c r="H45" s="307"/>
    </row>
    <row r="46" spans="1:12" s="306" customFormat="1" ht="10.9" customHeight="1">
      <c r="B46" s="605"/>
    </row>
    <row r="47" spans="1:12" s="351" customFormat="1" ht="12" customHeight="1">
      <c r="A47" s="319"/>
      <c r="B47" s="606"/>
      <c r="C47" s="13"/>
      <c r="D47" s="13"/>
      <c r="E47" s="13"/>
      <c r="F47" s="320"/>
      <c r="G47" s="321"/>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zoomScaleNormal="100" workbookViewId="0">
      <pane xSplit="3" ySplit="6" topLeftCell="D7" activePane="bottomRight" state="frozen"/>
      <selection pane="topRight"/>
      <selection pane="bottomLeft"/>
      <selection pane="bottomRight"/>
    </sheetView>
  </sheetViews>
  <sheetFormatPr defaultColWidth="11.53515625" defaultRowHeight="15.5"/>
  <cols>
    <col min="1" max="1" width="6.23046875" customWidth="1"/>
    <col min="2" max="3" width="8.3046875" customWidth="1"/>
    <col min="4" max="9" width="8.4609375" customWidth="1"/>
  </cols>
  <sheetData>
    <row r="1" spans="1:10" ht="16" customHeight="1">
      <c r="A1" s="435" t="s">
        <v>124</v>
      </c>
      <c r="B1" s="436"/>
      <c r="C1" s="436"/>
      <c r="D1" s="436"/>
      <c r="E1" s="436"/>
      <c r="F1" s="436"/>
      <c r="G1" s="436"/>
      <c r="H1" s="436"/>
      <c r="I1" s="437"/>
    </row>
    <row r="2" spans="1:10" ht="16" customHeight="1">
      <c r="A2" s="438" t="s">
        <v>140</v>
      </c>
      <c r="B2" s="439"/>
      <c r="C2" s="439"/>
      <c r="D2" s="439"/>
      <c r="E2" s="439"/>
      <c r="F2" s="439"/>
      <c r="G2" s="439"/>
      <c r="H2" s="439"/>
      <c r="I2" s="440"/>
    </row>
    <row r="3" spans="1:10" ht="16" customHeight="1">
      <c r="A3" s="441"/>
      <c r="B3" s="442"/>
      <c r="C3" s="442"/>
      <c r="D3" s="442"/>
      <c r="E3" s="442"/>
      <c r="F3" s="442"/>
      <c r="G3" s="442"/>
      <c r="H3" s="442"/>
      <c r="I3" s="443"/>
    </row>
    <row r="4" spans="1:10" ht="16" customHeight="1" thickBot="1">
      <c r="A4" s="444"/>
      <c r="B4" s="445"/>
      <c r="C4" s="445"/>
      <c r="D4" s="445"/>
      <c r="E4" s="445"/>
      <c r="F4" s="445"/>
      <c r="G4" s="445"/>
      <c r="H4" s="445"/>
      <c r="I4" s="446"/>
    </row>
    <row r="5" spans="1:10" ht="12" customHeight="1">
      <c r="A5" s="81"/>
      <c r="B5" s="89"/>
      <c r="C5" s="100"/>
      <c r="D5" s="120"/>
      <c r="E5" s="120"/>
      <c r="F5" s="120"/>
      <c r="G5" s="120"/>
      <c r="H5" s="120"/>
      <c r="I5" s="121"/>
    </row>
    <row r="6" spans="1:10" ht="12" customHeight="1">
      <c r="A6" s="145" t="s">
        <v>93</v>
      </c>
      <c r="B6" s="140"/>
      <c r="C6" s="146"/>
      <c r="D6" s="147" t="s">
        <v>4</v>
      </c>
      <c r="E6" s="147" t="s">
        <v>31</v>
      </c>
      <c r="F6" s="147" t="s">
        <v>74</v>
      </c>
      <c r="G6" s="147" t="s">
        <v>10</v>
      </c>
      <c r="H6" s="147" t="s">
        <v>73</v>
      </c>
      <c r="I6" s="148" t="s">
        <v>44</v>
      </c>
    </row>
    <row r="7" spans="1:10" ht="12" customHeight="1">
      <c r="A7" s="670" t="s">
        <v>255</v>
      </c>
      <c r="B7" s="134"/>
      <c r="C7" s="130"/>
      <c r="D7" s="368">
        <v>10832</v>
      </c>
      <c r="E7" s="368">
        <v>48395</v>
      </c>
      <c r="F7" s="368">
        <v>91885</v>
      </c>
      <c r="G7" s="368">
        <v>46372</v>
      </c>
      <c r="H7" s="368">
        <v>43106</v>
      </c>
      <c r="I7" s="372">
        <v>240590</v>
      </c>
      <c r="J7" s="149"/>
    </row>
    <row r="8" spans="1:10" ht="12" customHeight="1">
      <c r="A8" s="671" t="s">
        <v>256</v>
      </c>
      <c r="B8" s="665"/>
      <c r="C8" s="82"/>
      <c r="D8" s="571">
        <v>11693</v>
      </c>
      <c r="E8" s="571">
        <v>32590</v>
      </c>
      <c r="F8" s="571">
        <v>85770</v>
      </c>
      <c r="G8" s="571">
        <v>45566</v>
      </c>
      <c r="H8" s="571">
        <v>47894</v>
      </c>
      <c r="I8" s="372">
        <v>223513</v>
      </c>
      <c r="J8" s="149"/>
    </row>
    <row r="9" spans="1:10" ht="12" customHeight="1">
      <c r="A9" s="666">
        <v>2022</v>
      </c>
      <c r="B9" s="151" t="s">
        <v>57</v>
      </c>
      <c r="C9" s="160"/>
      <c r="D9" s="108">
        <v>9577</v>
      </c>
      <c r="E9" s="108">
        <v>53710</v>
      </c>
      <c r="F9" s="108">
        <v>78027.999999999985</v>
      </c>
      <c r="G9" s="108">
        <v>39894</v>
      </c>
      <c r="H9" s="108">
        <v>36232</v>
      </c>
      <c r="I9" s="209">
        <v>217441</v>
      </c>
      <c r="J9" s="149"/>
    </row>
    <row r="10" spans="1:10" ht="12" customHeight="1">
      <c r="A10" s="272"/>
      <c r="B10" s="135" t="s">
        <v>58</v>
      </c>
      <c r="C10" s="161"/>
      <c r="D10" s="112">
        <v>13620.000000000002</v>
      </c>
      <c r="E10" s="108">
        <v>55147.999999999993</v>
      </c>
      <c r="F10" s="108">
        <v>86517</v>
      </c>
      <c r="G10" s="108">
        <v>52479</v>
      </c>
      <c r="H10" s="108">
        <v>41905</v>
      </c>
      <c r="I10" s="209">
        <v>249669</v>
      </c>
      <c r="J10" s="149"/>
    </row>
    <row r="11" spans="1:10" ht="12" customHeight="1">
      <c r="A11" s="272"/>
      <c r="B11" s="135" t="s">
        <v>59</v>
      </c>
      <c r="C11" s="161"/>
      <c r="D11" s="112">
        <v>11369</v>
      </c>
      <c r="E11" s="108">
        <v>44695</v>
      </c>
      <c r="F11" s="108">
        <v>106223</v>
      </c>
      <c r="G11" s="108">
        <v>46644.999999999993</v>
      </c>
      <c r="H11" s="108">
        <v>47803</v>
      </c>
      <c r="I11" s="209">
        <v>256735</v>
      </c>
      <c r="J11" s="149"/>
    </row>
    <row r="12" spans="1:10" ht="12" customHeight="1">
      <c r="A12" s="273"/>
      <c r="B12" s="152" t="s">
        <v>60</v>
      </c>
      <c r="C12" s="179"/>
      <c r="D12" s="112">
        <v>9324</v>
      </c>
      <c r="E12" s="108">
        <v>40658</v>
      </c>
      <c r="F12" s="108">
        <v>96763</v>
      </c>
      <c r="G12" s="108">
        <v>45752</v>
      </c>
      <c r="H12" s="108">
        <v>45486.999999999993</v>
      </c>
      <c r="I12" s="209">
        <v>237984</v>
      </c>
      <c r="J12" s="149"/>
    </row>
    <row r="13" spans="1:10" ht="12" customHeight="1">
      <c r="A13" s="106">
        <v>2023</v>
      </c>
      <c r="B13" s="151" t="s">
        <v>57</v>
      </c>
      <c r="C13" s="160"/>
      <c r="D13" s="108">
        <v>6414</v>
      </c>
      <c r="E13" s="108">
        <v>31801.000000000004</v>
      </c>
      <c r="F13" s="108">
        <v>78433</v>
      </c>
      <c r="G13" s="108">
        <v>39205.000000000007</v>
      </c>
      <c r="H13" s="108">
        <v>47635</v>
      </c>
      <c r="I13" s="209">
        <v>203488</v>
      </c>
      <c r="J13" s="149"/>
    </row>
    <row r="14" spans="1:10" ht="12" customHeight="1">
      <c r="A14" s="272"/>
      <c r="B14" s="135" t="s">
        <v>58</v>
      </c>
      <c r="C14" s="161"/>
      <c r="D14" s="108">
        <v>12472.000000000002</v>
      </c>
      <c r="E14" s="108">
        <v>25400</v>
      </c>
      <c r="F14" s="108">
        <v>98168</v>
      </c>
      <c r="G14" s="108">
        <v>38487</v>
      </c>
      <c r="H14" s="108">
        <v>48958</v>
      </c>
      <c r="I14" s="209">
        <v>223485</v>
      </c>
      <c r="J14" s="149"/>
    </row>
    <row r="15" spans="1:10" ht="12" customHeight="1">
      <c r="A15" s="272"/>
      <c r="B15" s="135" t="s">
        <v>59</v>
      </c>
      <c r="C15" s="161"/>
      <c r="D15" s="108">
        <v>11379.000000000002</v>
      </c>
      <c r="E15" s="108">
        <v>41230.999999999993</v>
      </c>
      <c r="F15" s="108">
        <v>90952</v>
      </c>
      <c r="G15" s="108">
        <v>53078.999999999993</v>
      </c>
      <c r="H15" s="108">
        <v>44854</v>
      </c>
      <c r="I15" s="209">
        <v>241495</v>
      </c>
      <c r="J15" s="149"/>
    </row>
    <row r="16" spans="1:10" ht="12" customHeight="1">
      <c r="A16" s="273"/>
      <c r="B16" s="152" t="s">
        <v>60</v>
      </c>
      <c r="C16" s="179"/>
      <c r="D16" s="108">
        <v>15704.999999999998</v>
      </c>
      <c r="E16" s="108">
        <v>33377</v>
      </c>
      <c r="F16" s="108">
        <v>76751</v>
      </c>
      <c r="G16" s="108">
        <v>50992.000000000007</v>
      </c>
      <c r="H16" s="108">
        <v>49869</v>
      </c>
      <c r="I16" s="209">
        <v>226694</v>
      </c>
      <c r="J16" s="149"/>
    </row>
    <row r="17" spans="1:10" ht="12" customHeight="1">
      <c r="A17" s="666">
        <v>2024</v>
      </c>
      <c r="B17" s="151" t="s">
        <v>57</v>
      </c>
      <c r="C17" s="160"/>
      <c r="D17" s="108">
        <v>18694</v>
      </c>
      <c r="E17" s="108">
        <v>35912</v>
      </c>
      <c r="F17" s="108">
        <v>78131</v>
      </c>
      <c r="G17" s="108">
        <v>51531</v>
      </c>
      <c r="H17" s="108">
        <v>46624</v>
      </c>
      <c r="I17" s="209">
        <v>230892</v>
      </c>
      <c r="J17" s="149"/>
    </row>
    <row r="18" spans="1:10" ht="12" customHeight="1">
      <c r="A18" s="272"/>
      <c r="B18" s="135" t="s">
        <v>58</v>
      </c>
      <c r="C18" s="161"/>
      <c r="D18" s="112">
        <v>14540</v>
      </c>
      <c r="E18" s="112">
        <v>40901</v>
      </c>
      <c r="F18" s="112">
        <v>72823</v>
      </c>
      <c r="G18" s="112">
        <v>54088</v>
      </c>
      <c r="H18" s="112">
        <v>43333</v>
      </c>
      <c r="I18" s="210">
        <v>225685</v>
      </c>
      <c r="J18" s="149"/>
    </row>
    <row r="19" spans="1:10" ht="12" customHeight="1">
      <c r="A19" s="272"/>
      <c r="B19" s="135" t="s">
        <v>59</v>
      </c>
      <c r="C19" s="161"/>
      <c r="D19" s="112">
        <v>12260</v>
      </c>
      <c r="E19" s="112">
        <v>39697</v>
      </c>
      <c r="F19" s="112">
        <v>74054</v>
      </c>
      <c r="G19" s="112">
        <v>58543</v>
      </c>
      <c r="H19" s="112">
        <v>40946</v>
      </c>
      <c r="I19" s="210">
        <v>225500</v>
      </c>
      <c r="J19" s="149"/>
    </row>
    <row r="20" spans="1:10" ht="12" customHeight="1">
      <c r="A20" s="274"/>
      <c r="B20" s="153" t="s">
        <v>60</v>
      </c>
      <c r="C20" s="163"/>
      <c r="D20" s="112">
        <v>12370</v>
      </c>
      <c r="E20" s="112">
        <v>46695</v>
      </c>
      <c r="F20" s="112">
        <v>62905</v>
      </c>
      <c r="G20" s="112">
        <v>62950</v>
      </c>
      <c r="H20" s="112">
        <v>43483</v>
      </c>
      <c r="I20" s="210">
        <v>228403</v>
      </c>
      <c r="J20" s="149"/>
    </row>
    <row r="21" spans="1:10" ht="12" customHeight="1">
      <c r="A21" s="106">
        <v>2022</v>
      </c>
      <c r="B21" s="107" t="s">
        <v>61</v>
      </c>
      <c r="C21" s="164"/>
      <c r="D21" s="181">
        <v>9380</v>
      </c>
      <c r="E21" s="181">
        <v>63836</v>
      </c>
      <c r="F21" s="181">
        <v>60382</v>
      </c>
      <c r="G21" s="181">
        <v>34407</v>
      </c>
      <c r="H21" s="181">
        <v>35402</v>
      </c>
      <c r="I21" s="208">
        <f>IF(SUM(D21:H21)=0,"",SUM(D21:H21))</f>
        <v>203407</v>
      </c>
      <c r="J21" s="149"/>
    </row>
    <row r="22" spans="1:10" ht="12" customHeight="1">
      <c r="A22" s="272"/>
      <c r="B22" s="111" t="s">
        <v>62</v>
      </c>
      <c r="C22" s="165"/>
      <c r="D22" s="136">
        <v>5328</v>
      </c>
      <c r="E22" s="136">
        <v>47340</v>
      </c>
      <c r="F22" s="136">
        <v>98249</v>
      </c>
      <c r="G22" s="136">
        <v>42323</v>
      </c>
      <c r="H22" s="136">
        <v>31286</v>
      </c>
      <c r="I22" s="203">
        <f t="shared" ref="I22:I56" si="0">IF(SUM(D22:H22)=0,"",SUM(D22:H22))</f>
        <v>224526</v>
      </c>
      <c r="J22" s="149"/>
    </row>
    <row r="23" spans="1:10" ht="12" customHeight="1">
      <c r="A23" s="275"/>
      <c r="B23" s="155" t="s">
        <v>63</v>
      </c>
      <c r="C23" s="165"/>
      <c r="D23" s="112">
        <v>9791</v>
      </c>
      <c r="E23" s="112">
        <v>61441.999999999993</v>
      </c>
      <c r="F23" s="112">
        <v>82002</v>
      </c>
      <c r="G23" s="112">
        <v>39947</v>
      </c>
      <c r="H23" s="112">
        <v>29174.999999999996</v>
      </c>
      <c r="I23" s="210">
        <f t="shared" si="0"/>
        <v>222357</v>
      </c>
      <c r="J23" s="149"/>
    </row>
    <row r="24" spans="1:10" ht="12" customHeight="1">
      <c r="A24" s="276"/>
      <c r="B24" s="111" t="s">
        <v>64</v>
      </c>
      <c r="C24" s="165"/>
      <c r="D24" s="112">
        <v>6385.0000000000018</v>
      </c>
      <c r="E24" s="112">
        <v>59843</v>
      </c>
      <c r="F24" s="112">
        <v>76400</v>
      </c>
      <c r="G24" s="112">
        <v>52541</v>
      </c>
      <c r="H24" s="112">
        <v>50368</v>
      </c>
      <c r="I24" s="210">
        <f t="shared" si="0"/>
        <v>245537</v>
      </c>
      <c r="J24" s="149"/>
    </row>
    <row r="25" spans="1:10" ht="12" customHeight="1">
      <c r="A25" s="272"/>
      <c r="B25" s="111" t="s">
        <v>65</v>
      </c>
      <c r="C25" s="165"/>
      <c r="D25" s="112">
        <v>20687</v>
      </c>
      <c r="E25" s="112">
        <v>60001</v>
      </c>
      <c r="F25" s="112">
        <v>86521</v>
      </c>
      <c r="G25" s="112">
        <v>55913</v>
      </c>
      <c r="H25" s="112">
        <v>38635.999999999993</v>
      </c>
      <c r="I25" s="210">
        <f t="shared" si="0"/>
        <v>261758</v>
      </c>
      <c r="J25" s="149"/>
    </row>
    <row r="26" spans="1:10" ht="12" customHeight="1">
      <c r="A26" s="275"/>
      <c r="B26" s="155" t="s">
        <v>66</v>
      </c>
      <c r="C26" s="165"/>
      <c r="D26" s="112">
        <v>11820</v>
      </c>
      <c r="E26" s="112">
        <v>46708</v>
      </c>
      <c r="F26" s="112">
        <v>93229.999999999985</v>
      </c>
      <c r="G26" s="112">
        <v>51495.000000000007</v>
      </c>
      <c r="H26" s="112">
        <v>52482</v>
      </c>
      <c r="I26" s="210">
        <f t="shared" si="0"/>
        <v>255735</v>
      </c>
      <c r="J26" s="149"/>
    </row>
    <row r="27" spans="1:10" ht="12" customHeight="1">
      <c r="A27" s="275"/>
      <c r="B27" s="111" t="s">
        <v>67</v>
      </c>
      <c r="C27" s="165"/>
      <c r="D27" s="112">
        <v>14740</v>
      </c>
      <c r="E27" s="112">
        <v>51994</v>
      </c>
      <c r="F27" s="112">
        <v>92414</v>
      </c>
      <c r="G27" s="112">
        <v>49998.999999999993</v>
      </c>
      <c r="H27" s="112">
        <v>44904</v>
      </c>
      <c r="I27" s="210">
        <f t="shared" si="0"/>
        <v>254051</v>
      </c>
      <c r="J27" s="149"/>
    </row>
    <row r="28" spans="1:10" ht="12" customHeight="1">
      <c r="A28" s="272"/>
      <c r="B28" s="111" t="s">
        <v>68</v>
      </c>
      <c r="C28" s="165"/>
      <c r="D28" s="136">
        <v>12859</v>
      </c>
      <c r="E28" s="136">
        <v>46133</v>
      </c>
      <c r="F28" s="136">
        <v>96519</v>
      </c>
      <c r="G28" s="136">
        <v>43735</v>
      </c>
      <c r="H28" s="136">
        <v>44931</v>
      </c>
      <c r="I28" s="203">
        <f t="shared" si="0"/>
        <v>244177</v>
      </c>
      <c r="J28" s="149"/>
    </row>
    <row r="29" spans="1:10" ht="12" customHeight="1">
      <c r="A29" s="272"/>
      <c r="B29" s="155" t="s">
        <v>69</v>
      </c>
      <c r="C29" s="165"/>
      <c r="D29" s="112">
        <v>8498</v>
      </c>
      <c r="E29" s="112">
        <v>37916</v>
      </c>
      <c r="F29" s="112">
        <v>129716.99999999999</v>
      </c>
      <c r="G29" s="112">
        <v>46581</v>
      </c>
      <c r="H29" s="112">
        <v>49908</v>
      </c>
      <c r="I29" s="210">
        <f t="shared" si="0"/>
        <v>272620</v>
      </c>
      <c r="J29" s="149"/>
    </row>
    <row r="30" spans="1:10" ht="12" customHeight="1">
      <c r="A30" s="272"/>
      <c r="B30" s="155" t="s">
        <v>70</v>
      </c>
      <c r="C30" s="165"/>
      <c r="D30" s="112">
        <v>5270</v>
      </c>
      <c r="E30" s="112">
        <v>46598</v>
      </c>
      <c r="F30" s="112">
        <v>86503.999999999985</v>
      </c>
      <c r="G30" s="112">
        <v>59897.999999999993</v>
      </c>
      <c r="H30" s="112">
        <v>41272.999999999993</v>
      </c>
      <c r="I30" s="210">
        <f t="shared" si="0"/>
        <v>239543</v>
      </c>
      <c r="J30" s="149"/>
    </row>
    <row r="31" spans="1:10" ht="12" customHeight="1">
      <c r="A31" s="272"/>
      <c r="B31" s="155" t="s">
        <v>71</v>
      </c>
      <c r="C31" s="165"/>
      <c r="D31" s="112">
        <v>13329</v>
      </c>
      <c r="E31" s="112">
        <v>38312</v>
      </c>
      <c r="F31" s="112">
        <v>96972.000000000015</v>
      </c>
      <c r="G31" s="112">
        <v>43536</v>
      </c>
      <c r="H31" s="112">
        <v>44802.000000000007</v>
      </c>
      <c r="I31" s="210">
        <f t="shared" si="0"/>
        <v>236951</v>
      </c>
      <c r="J31" s="149"/>
    </row>
    <row r="32" spans="1:10" ht="12" customHeight="1">
      <c r="A32" s="273"/>
      <c r="B32" s="143" t="s">
        <v>72</v>
      </c>
      <c r="C32" s="180"/>
      <c r="D32" s="141">
        <v>9112</v>
      </c>
      <c r="E32" s="141">
        <v>28982</v>
      </c>
      <c r="F32" s="141">
        <v>104359.00000000001</v>
      </c>
      <c r="G32" s="141">
        <v>34263.999999999993</v>
      </c>
      <c r="H32" s="141">
        <v>54095</v>
      </c>
      <c r="I32" s="207">
        <f t="shared" si="0"/>
        <v>230812</v>
      </c>
      <c r="J32" s="149"/>
    </row>
    <row r="33" spans="1:10" ht="12" customHeight="1">
      <c r="A33" s="666">
        <v>2023</v>
      </c>
      <c r="B33" s="107" t="s">
        <v>61</v>
      </c>
      <c r="C33" s="164"/>
      <c r="D33" s="181">
        <v>5409.9999999999991</v>
      </c>
      <c r="E33" s="181">
        <v>31749.000000000004</v>
      </c>
      <c r="F33" s="181">
        <v>69959</v>
      </c>
      <c r="G33" s="181">
        <v>33860</v>
      </c>
      <c r="H33" s="181">
        <v>47039</v>
      </c>
      <c r="I33" s="208">
        <f t="shared" si="0"/>
        <v>188017</v>
      </c>
      <c r="J33" s="149"/>
    </row>
    <row r="34" spans="1:10" ht="12" customHeight="1">
      <c r="A34" s="272"/>
      <c r="B34" s="111" t="s">
        <v>62</v>
      </c>
      <c r="C34" s="165"/>
      <c r="D34" s="136">
        <v>6580.9999999999991</v>
      </c>
      <c r="E34" s="136">
        <v>42321.999999999993</v>
      </c>
      <c r="F34" s="136">
        <v>97711.999999999985</v>
      </c>
      <c r="G34" s="136">
        <v>44042</v>
      </c>
      <c r="H34" s="136">
        <v>34738</v>
      </c>
      <c r="I34" s="203">
        <f t="shared" si="0"/>
        <v>225394.99999999997</v>
      </c>
      <c r="J34" s="149"/>
    </row>
    <row r="35" spans="1:10" ht="12" customHeight="1">
      <c r="A35" s="275"/>
      <c r="B35" s="155" t="s">
        <v>63</v>
      </c>
      <c r="C35" s="165"/>
      <c r="D35" s="112">
        <v>6110</v>
      </c>
      <c r="E35" s="112">
        <v>28161</v>
      </c>
      <c r="F35" s="112">
        <v>74270.000000000015</v>
      </c>
      <c r="G35" s="112">
        <v>36693</v>
      </c>
      <c r="H35" s="112">
        <v>48506</v>
      </c>
      <c r="I35" s="210">
        <f t="shared" si="0"/>
        <v>193740</v>
      </c>
      <c r="J35" s="149"/>
    </row>
    <row r="36" spans="1:10" ht="12" customHeight="1">
      <c r="A36" s="276"/>
      <c r="B36" s="111" t="s">
        <v>64</v>
      </c>
      <c r="C36" s="165"/>
      <c r="D36" s="112">
        <v>9923.0000000000018</v>
      </c>
      <c r="E36" s="112">
        <v>30567</v>
      </c>
      <c r="F36" s="112">
        <v>108281</v>
      </c>
      <c r="G36" s="112">
        <v>32910</v>
      </c>
      <c r="H36" s="112">
        <v>59055.000000000007</v>
      </c>
      <c r="I36" s="210">
        <f t="shared" si="0"/>
        <v>240736</v>
      </c>
      <c r="J36" s="149"/>
    </row>
    <row r="37" spans="1:10" ht="12" customHeight="1">
      <c r="A37" s="272"/>
      <c r="B37" s="111" t="s">
        <v>65</v>
      </c>
      <c r="C37" s="165"/>
      <c r="D37" s="112">
        <v>8854</v>
      </c>
      <c r="E37" s="112">
        <v>20441</v>
      </c>
      <c r="F37" s="112">
        <v>65858</v>
      </c>
      <c r="G37" s="112">
        <v>45114</v>
      </c>
      <c r="H37" s="112">
        <v>38843</v>
      </c>
      <c r="I37" s="210">
        <f t="shared" si="0"/>
        <v>179110</v>
      </c>
      <c r="J37" s="149"/>
    </row>
    <row r="38" spans="1:10" ht="12" customHeight="1">
      <c r="A38" s="275"/>
      <c r="B38" s="155" t="s">
        <v>66</v>
      </c>
      <c r="C38" s="165"/>
      <c r="D38" s="112">
        <v>17859</v>
      </c>
      <c r="E38" s="112">
        <v>26110</v>
      </c>
      <c r="F38" s="112">
        <v>117703</v>
      </c>
      <c r="G38" s="112">
        <v>39340</v>
      </c>
      <c r="H38" s="112">
        <v>63054</v>
      </c>
      <c r="I38" s="210">
        <f t="shared" si="0"/>
        <v>264066</v>
      </c>
      <c r="J38" s="149"/>
    </row>
    <row r="39" spans="1:10" ht="12" customHeight="1">
      <c r="A39" s="275"/>
      <c r="B39" s="111" t="s">
        <v>67</v>
      </c>
      <c r="C39" s="165"/>
      <c r="D39" s="112">
        <v>10419</v>
      </c>
      <c r="E39" s="112">
        <v>32281.999999999996</v>
      </c>
      <c r="F39" s="112">
        <v>94858</v>
      </c>
      <c r="G39" s="112">
        <v>53230.000000000007</v>
      </c>
      <c r="H39" s="112">
        <v>46078</v>
      </c>
      <c r="I39" s="210">
        <f t="shared" si="0"/>
        <v>236867</v>
      </c>
      <c r="J39" s="149"/>
    </row>
    <row r="40" spans="1:10" ht="12" customHeight="1">
      <c r="A40" s="272"/>
      <c r="B40" s="111" t="s">
        <v>68</v>
      </c>
      <c r="C40" s="165"/>
      <c r="D40" s="136">
        <v>10544</v>
      </c>
      <c r="E40" s="136">
        <v>44511</v>
      </c>
      <c r="F40" s="136">
        <v>79929</v>
      </c>
      <c r="G40" s="136">
        <v>51456</v>
      </c>
      <c r="H40" s="136">
        <v>45520</v>
      </c>
      <c r="I40" s="203">
        <f t="shared" si="0"/>
        <v>231960</v>
      </c>
      <c r="J40" s="149"/>
    </row>
    <row r="41" spans="1:10" ht="12" customHeight="1">
      <c r="A41" s="272"/>
      <c r="B41" s="155" t="s">
        <v>69</v>
      </c>
      <c r="C41" s="165"/>
      <c r="D41" s="112">
        <v>14580.000000000002</v>
      </c>
      <c r="E41" s="112">
        <v>45183</v>
      </c>
      <c r="F41" s="112">
        <v>98464</v>
      </c>
      <c r="G41" s="112">
        <v>55470</v>
      </c>
      <c r="H41" s="112">
        <v>36830</v>
      </c>
      <c r="I41" s="210">
        <f t="shared" si="0"/>
        <v>250527</v>
      </c>
      <c r="J41" s="149"/>
    </row>
    <row r="42" spans="1:10" ht="12" customHeight="1">
      <c r="A42" s="272"/>
      <c r="B42" s="155" t="s">
        <v>70</v>
      </c>
      <c r="C42" s="165"/>
      <c r="D42" s="112">
        <v>15347.999999999998</v>
      </c>
      <c r="E42" s="112">
        <v>35942</v>
      </c>
      <c r="F42" s="112">
        <v>99562</v>
      </c>
      <c r="G42" s="112">
        <v>45872</v>
      </c>
      <c r="H42" s="112">
        <v>57801</v>
      </c>
      <c r="I42" s="210">
        <f t="shared" si="0"/>
        <v>254525</v>
      </c>
      <c r="J42" s="149"/>
    </row>
    <row r="43" spans="1:10" ht="12" customHeight="1">
      <c r="A43" s="272"/>
      <c r="B43" s="155" t="s">
        <v>71</v>
      </c>
      <c r="C43" s="165"/>
      <c r="D43" s="112">
        <v>18753</v>
      </c>
      <c r="E43" s="112">
        <v>23342.999999999996</v>
      </c>
      <c r="F43" s="112">
        <v>60979</v>
      </c>
      <c r="G43" s="112">
        <v>53108.999999999993</v>
      </c>
      <c r="H43" s="112">
        <v>37183</v>
      </c>
      <c r="I43" s="210">
        <f t="shared" si="0"/>
        <v>193367</v>
      </c>
      <c r="J43" s="149"/>
    </row>
    <row r="44" spans="1:10" ht="12" customHeight="1">
      <c r="A44" s="273"/>
      <c r="B44" s="143" t="s">
        <v>72</v>
      </c>
      <c r="C44" s="180"/>
      <c r="D44" s="141">
        <v>12977</v>
      </c>
      <c r="E44" s="141">
        <v>40506</v>
      </c>
      <c r="F44" s="141">
        <v>68064</v>
      </c>
      <c r="G44" s="141">
        <v>54566.999999999993</v>
      </c>
      <c r="H44" s="141">
        <v>59938</v>
      </c>
      <c r="I44" s="207">
        <f t="shared" si="0"/>
        <v>236052</v>
      </c>
      <c r="J44" s="149"/>
    </row>
    <row r="45" spans="1:10" ht="12" customHeight="1">
      <c r="A45" s="106">
        <v>2024</v>
      </c>
      <c r="B45" s="107" t="s">
        <v>61</v>
      </c>
      <c r="C45" s="164"/>
      <c r="D45" s="181">
        <v>12048</v>
      </c>
      <c r="E45" s="181">
        <v>40763.000000000007</v>
      </c>
      <c r="F45" s="181">
        <v>78259</v>
      </c>
      <c r="G45" s="181">
        <v>47941</v>
      </c>
      <c r="H45" s="181">
        <v>29004</v>
      </c>
      <c r="I45" s="208">
        <f t="shared" si="0"/>
        <v>208015</v>
      </c>
      <c r="J45" s="149"/>
    </row>
    <row r="46" spans="1:10" ht="12" customHeight="1">
      <c r="A46" s="116"/>
      <c r="B46" s="111" t="s">
        <v>62</v>
      </c>
      <c r="C46" s="165"/>
      <c r="D46" s="136">
        <v>18036</v>
      </c>
      <c r="E46" s="136">
        <v>35106</v>
      </c>
      <c r="F46" s="136">
        <v>84825</v>
      </c>
      <c r="G46" s="136">
        <v>54925</v>
      </c>
      <c r="H46" s="136">
        <v>44472</v>
      </c>
      <c r="I46" s="203">
        <f t="shared" si="0"/>
        <v>237364</v>
      </c>
      <c r="J46" s="149"/>
    </row>
    <row r="47" spans="1:10" ht="12" customHeight="1">
      <c r="A47" s="154"/>
      <c r="B47" s="155" t="s">
        <v>63</v>
      </c>
      <c r="C47" s="165"/>
      <c r="D47" s="112">
        <v>9990</v>
      </c>
      <c r="E47" s="112">
        <v>35517</v>
      </c>
      <c r="F47" s="112">
        <v>70082</v>
      </c>
      <c r="G47" s="112">
        <v>46813</v>
      </c>
      <c r="H47" s="112">
        <v>58623.999999999993</v>
      </c>
      <c r="I47" s="210">
        <f t="shared" si="0"/>
        <v>221026</v>
      </c>
      <c r="J47" s="149"/>
    </row>
    <row r="48" spans="1:10" ht="12" customHeight="1">
      <c r="A48" s="156"/>
      <c r="B48" s="111" t="s">
        <v>64</v>
      </c>
      <c r="C48" s="165"/>
      <c r="D48" s="112">
        <v>11897</v>
      </c>
      <c r="E48" s="112">
        <v>28843</v>
      </c>
      <c r="F48" s="112">
        <v>71440</v>
      </c>
      <c r="G48" s="112">
        <v>57073</v>
      </c>
      <c r="H48" s="112">
        <v>52739.999999999993</v>
      </c>
      <c r="I48" s="210">
        <f t="shared" si="0"/>
        <v>221993</v>
      </c>
      <c r="J48" s="149"/>
    </row>
    <row r="49" spans="1:12" ht="12" customHeight="1">
      <c r="A49" s="116"/>
      <c r="B49" s="111" t="s">
        <v>65</v>
      </c>
      <c r="C49" s="165"/>
      <c r="D49" s="112">
        <v>17430.999999999996</v>
      </c>
      <c r="E49" s="112">
        <v>49876.999999999993</v>
      </c>
      <c r="F49" s="112">
        <v>83896.999999999985</v>
      </c>
      <c r="G49" s="112">
        <v>52433</v>
      </c>
      <c r="H49" s="112">
        <v>44351</v>
      </c>
      <c r="I49" s="210">
        <f t="shared" si="0"/>
        <v>247988.99999999997</v>
      </c>
      <c r="J49" s="149"/>
    </row>
    <row r="50" spans="1:12" ht="12" customHeight="1">
      <c r="A50" s="154"/>
      <c r="B50" s="155" t="s">
        <v>66</v>
      </c>
      <c r="C50" s="165"/>
      <c r="D50" s="112">
        <v>17749.000000000004</v>
      </c>
      <c r="E50" s="112">
        <v>45498</v>
      </c>
      <c r="F50" s="112">
        <v>65190</v>
      </c>
      <c r="G50" s="112">
        <v>54663</v>
      </c>
      <c r="H50" s="112">
        <v>38891.000000000007</v>
      </c>
      <c r="I50" s="210">
        <f t="shared" si="0"/>
        <v>221991</v>
      </c>
      <c r="J50" s="149"/>
    </row>
    <row r="51" spans="1:12" ht="12" customHeight="1">
      <c r="A51" s="154"/>
      <c r="B51" s="111" t="s">
        <v>67</v>
      </c>
      <c r="C51" s="165"/>
      <c r="D51" s="112">
        <v>12411.999999999998</v>
      </c>
      <c r="E51" s="112">
        <v>34853</v>
      </c>
      <c r="F51" s="112">
        <v>103516</v>
      </c>
      <c r="G51" s="112">
        <v>65571</v>
      </c>
      <c r="H51" s="112">
        <v>46016</v>
      </c>
      <c r="I51" s="210">
        <f t="shared" si="0"/>
        <v>262368</v>
      </c>
      <c r="J51" s="149"/>
    </row>
    <row r="52" spans="1:12" ht="12" customHeight="1">
      <c r="A52" s="116"/>
      <c r="B52" s="111" t="s">
        <v>68</v>
      </c>
      <c r="C52" s="165"/>
      <c r="D52" s="136">
        <v>12960</v>
      </c>
      <c r="E52" s="136">
        <v>40962</v>
      </c>
      <c r="F52" s="136">
        <v>57824</v>
      </c>
      <c r="G52" s="136">
        <v>55961</v>
      </c>
      <c r="H52" s="136">
        <v>31666.999999999996</v>
      </c>
      <c r="I52" s="203">
        <f t="shared" si="0"/>
        <v>199374</v>
      </c>
      <c r="J52" s="149"/>
    </row>
    <row r="53" spans="1:12" ht="12" customHeight="1">
      <c r="A53" s="116"/>
      <c r="B53" s="155" t="s">
        <v>69</v>
      </c>
      <c r="C53" s="165"/>
      <c r="D53" s="112">
        <v>12712</v>
      </c>
      <c r="E53" s="112">
        <v>40438</v>
      </c>
      <c r="F53" s="112">
        <v>61628.999999999993</v>
      </c>
      <c r="G53" s="112">
        <v>55560.999999999993</v>
      </c>
      <c r="H53" s="112">
        <v>40611.000000000007</v>
      </c>
      <c r="I53" s="210">
        <f t="shared" si="0"/>
        <v>210951</v>
      </c>
      <c r="J53" s="149"/>
    </row>
    <row r="54" spans="1:12" ht="12" customHeight="1">
      <c r="A54" s="116"/>
      <c r="B54" s="155" t="s">
        <v>70</v>
      </c>
      <c r="C54" s="165"/>
      <c r="D54" s="112">
        <v>11481</v>
      </c>
      <c r="E54" s="112">
        <v>41309.999999999993</v>
      </c>
      <c r="F54" s="112">
        <v>64691</v>
      </c>
      <c r="G54" s="112">
        <v>65567</v>
      </c>
      <c r="H54" s="112">
        <v>41677</v>
      </c>
      <c r="I54" s="210">
        <f t="shared" si="0"/>
        <v>224726</v>
      </c>
      <c r="J54" s="149"/>
    </row>
    <row r="55" spans="1:12" ht="12" customHeight="1">
      <c r="A55" s="116"/>
      <c r="B55" s="155" t="s">
        <v>71</v>
      </c>
      <c r="C55" s="165"/>
      <c r="D55" s="112">
        <v>13389</v>
      </c>
      <c r="E55" s="112">
        <v>53352.999999999993</v>
      </c>
      <c r="F55" s="112">
        <v>59510.999999999993</v>
      </c>
      <c r="G55" s="112">
        <v>72020</v>
      </c>
      <c r="H55" s="112">
        <v>49568</v>
      </c>
      <c r="I55" s="210">
        <f t="shared" si="0"/>
        <v>247841</v>
      </c>
      <c r="J55" s="149"/>
    </row>
    <row r="56" spans="1:12" ht="12" customHeight="1" thickBot="1">
      <c r="A56" s="87"/>
      <c r="B56" s="157" t="s">
        <v>72</v>
      </c>
      <c r="C56" s="167"/>
      <c r="D56" s="138">
        <v>12739</v>
      </c>
      <c r="E56" s="138">
        <v>40633</v>
      </c>
      <c r="F56" s="138">
        <v>63681</v>
      </c>
      <c r="G56" s="138">
        <v>51546.000000000007</v>
      </c>
      <c r="H56" s="138">
        <v>45400.999999999993</v>
      </c>
      <c r="I56" s="211">
        <f t="shared" si="0"/>
        <v>214000</v>
      </c>
      <c r="J56" s="149"/>
    </row>
    <row r="57" spans="1:12" s="10" customFormat="1" ht="12" customHeight="1">
      <c r="A57" s="53" t="str">
        <f>Titles!$A$12</f>
        <v>1 Data for 2021 and 2022 based on 2016 Census Definitions and data for 2023 and 2024 based on 2021 Census Definitions.</v>
      </c>
      <c r="B57" s="84"/>
      <c r="C57" s="358"/>
      <c r="D57" s="318"/>
      <c r="E57" s="54"/>
      <c r="F57" s="318"/>
      <c r="G57" s="318"/>
      <c r="H57" s="359"/>
      <c r="I57" s="77"/>
      <c r="J57" s="228"/>
      <c r="K57" s="300"/>
      <c r="L57" s="11"/>
    </row>
    <row r="58" spans="1:12" s="12" customFormat="1" ht="11.5">
      <c r="A58" s="353" t="s">
        <v>114</v>
      </c>
      <c r="B58" s="307"/>
      <c r="C58" s="307"/>
      <c r="D58" s="307"/>
      <c r="E58" s="352"/>
      <c r="F58" s="305"/>
      <c r="G58" s="305"/>
      <c r="H58" s="305"/>
      <c r="I58" s="306"/>
    </row>
    <row r="59" spans="1:12" s="306" customFormat="1" ht="10.9" customHeight="1">
      <c r="A59" s="319" t="str">
        <f>Titles!$A$10</f>
        <v>Source: CMHC Starts and Completion Survey, Market Absorption Survey</v>
      </c>
      <c r="B59" s="307"/>
      <c r="C59" s="307"/>
      <c r="D59" s="307"/>
      <c r="E59" s="320"/>
      <c r="F59" s="307"/>
      <c r="G59" s="307"/>
      <c r="H59" s="307"/>
    </row>
    <row r="60" spans="1:12" s="306" customFormat="1" ht="10.9" customHeight="1"/>
    <row r="61" spans="1:12" ht="12" customHeight="1">
      <c r="A61" s="319"/>
      <c r="B61" s="170"/>
      <c r="C61" s="170"/>
      <c r="D61" s="170"/>
      <c r="E61" s="170"/>
      <c r="F61" s="320"/>
      <c r="G61" s="170"/>
      <c r="H61" s="170"/>
      <c r="I61" s="170"/>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zoomScaleNormal="100" workbookViewId="0">
      <pane xSplit="3" ySplit="8" topLeftCell="D9" activePane="bottomRight" state="frozen"/>
      <selection pane="topRight"/>
      <selection pane="bottomLeft"/>
      <selection pane="bottomRight"/>
    </sheetView>
  </sheetViews>
  <sheetFormatPr defaultColWidth="11.53515625" defaultRowHeight="15.5"/>
  <cols>
    <col min="1" max="1" width="4.765625" style="613" customWidth="1"/>
    <col min="2" max="3" width="8.3046875" customWidth="1"/>
    <col min="4" max="4" width="9.765625" customWidth="1"/>
    <col min="5" max="5" width="10.23046875" customWidth="1"/>
    <col min="6" max="6" width="10.765625" customWidth="1"/>
    <col min="7" max="7" width="12.765625" customWidth="1"/>
    <col min="8" max="8" width="9.765625" customWidth="1"/>
  </cols>
  <sheetData>
    <row r="1" spans="1:9" s="10" customFormat="1" ht="16" customHeight="1">
      <c r="A1" s="608" t="s">
        <v>125</v>
      </c>
      <c r="B1" s="447"/>
      <c r="C1" s="447"/>
      <c r="D1" s="447"/>
      <c r="E1" s="447"/>
      <c r="F1" s="447"/>
      <c r="G1" s="447"/>
      <c r="H1" s="448"/>
      <c r="I1" s="11"/>
    </row>
    <row r="2" spans="1:9" s="10" customFormat="1" ht="16" customHeight="1">
      <c r="A2" s="609" t="s">
        <v>141</v>
      </c>
      <c r="B2" s="449"/>
      <c r="C2" s="449"/>
      <c r="D2" s="449"/>
      <c r="E2" s="449"/>
      <c r="F2" s="449"/>
      <c r="G2" s="449"/>
      <c r="H2" s="450"/>
      <c r="I2" s="11"/>
    </row>
    <row r="3" spans="1:9" s="10" customFormat="1" ht="16" customHeight="1">
      <c r="A3" s="610"/>
      <c r="B3" s="478"/>
      <c r="C3" s="478"/>
      <c r="D3" s="478"/>
      <c r="E3" s="478"/>
      <c r="F3" s="478"/>
      <c r="G3" s="478"/>
      <c r="H3" s="479"/>
      <c r="I3" s="11"/>
    </row>
    <row r="4" spans="1:9" s="10" customFormat="1" ht="16" customHeight="1" thickBot="1">
      <c r="A4" s="611"/>
      <c r="B4" s="480"/>
      <c r="C4" s="480"/>
      <c r="D4" s="480"/>
      <c r="E4" s="480"/>
      <c r="F4" s="480"/>
      <c r="G4" s="480"/>
      <c r="H4" s="481"/>
      <c r="I4" s="11"/>
    </row>
    <row r="5" spans="1:9" ht="12" customHeight="1">
      <c r="A5" s="612" t="s">
        <v>93</v>
      </c>
      <c r="B5" s="92"/>
      <c r="C5" s="118"/>
      <c r="D5" s="95" t="s">
        <v>76</v>
      </c>
      <c r="E5" s="119" t="s">
        <v>80</v>
      </c>
      <c r="F5" s="119" t="s">
        <v>77</v>
      </c>
      <c r="G5" s="119" t="s">
        <v>78</v>
      </c>
      <c r="H5" s="590" t="s">
        <v>44</v>
      </c>
      <c r="I5" s="149"/>
    </row>
    <row r="6" spans="1:9" ht="12" customHeight="1">
      <c r="B6" s="89"/>
      <c r="C6" s="100"/>
      <c r="D6" s="95"/>
      <c r="E6" s="95" t="s">
        <v>79</v>
      </c>
      <c r="F6" s="95"/>
      <c r="G6" s="95"/>
      <c r="H6" s="102"/>
      <c r="I6" s="149"/>
    </row>
    <row r="7" spans="1:9" ht="12" customHeight="1">
      <c r="A7" s="614"/>
      <c r="B7" s="89"/>
      <c r="C7" s="100"/>
      <c r="E7" s="96"/>
      <c r="F7" s="96"/>
      <c r="G7" s="96"/>
      <c r="H7" s="102"/>
      <c r="I7" s="149"/>
    </row>
    <row r="8" spans="1:9" ht="12" customHeight="1">
      <c r="A8" s="615"/>
      <c r="B8" s="140"/>
      <c r="C8" s="146"/>
      <c r="D8" s="144"/>
      <c r="E8" s="144"/>
      <c r="F8" s="144"/>
      <c r="G8" s="144"/>
      <c r="H8" s="102"/>
      <c r="I8" s="149"/>
    </row>
    <row r="9" spans="1:9" ht="12" customHeight="1">
      <c r="A9" s="670" t="s">
        <v>255</v>
      </c>
      <c r="B9" s="150"/>
      <c r="C9" s="178"/>
      <c r="D9" s="369">
        <v>821</v>
      </c>
      <c r="E9" s="369">
        <v>968</v>
      </c>
      <c r="F9" s="369">
        <v>4877</v>
      </c>
      <c r="G9" s="369">
        <v>4166</v>
      </c>
      <c r="H9" s="372">
        <v>10832</v>
      </c>
      <c r="I9" s="149"/>
    </row>
    <row r="10" spans="1:9" ht="12" customHeight="1">
      <c r="A10" s="671" t="s">
        <v>256</v>
      </c>
      <c r="B10" s="90"/>
      <c r="C10" s="100"/>
      <c r="D10" s="369">
        <v>616</v>
      </c>
      <c r="E10" s="369">
        <v>797</v>
      </c>
      <c r="F10" s="369">
        <v>6306</v>
      </c>
      <c r="G10" s="369">
        <v>3974</v>
      </c>
      <c r="H10" s="372">
        <v>11693</v>
      </c>
      <c r="I10" s="149"/>
    </row>
    <row r="11" spans="1:9" ht="11.9" customHeight="1">
      <c r="A11" s="666">
        <v>2022</v>
      </c>
      <c r="B11" s="151" t="s">
        <v>57</v>
      </c>
      <c r="C11" s="160"/>
      <c r="D11" s="108">
        <v>1077.0000000000002</v>
      </c>
      <c r="E11" s="108">
        <v>911</v>
      </c>
      <c r="F11" s="108">
        <v>3921</v>
      </c>
      <c r="G11" s="108">
        <v>3668</v>
      </c>
      <c r="H11" s="209">
        <v>9577</v>
      </c>
      <c r="I11" s="149"/>
    </row>
    <row r="12" spans="1:9" ht="11.9" customHeight="1">
      <c r="A12" s="727"/>
      <c r="B12" s="135" t="s">
        <v>58</v>
      </c>
      <c r="C12" s="161"/>
      <c r="D12" s="108">
        <v>897</v>
      </c>
      <c r="E12" s="108">
        <v>1396</v>
      </c>
      <c r="F12" s="108">
        <v>5871</v>
      </c>
      <c r="G12" s="108">
        <v>5455.9999999999991</v>
      </c>
      <c r="H12" s="209">
        <v>13620.000000000002</v>
      </c>
      <c r="I12" s="149"/>
    </row>
    <row r="13" spans="1:9" ht="11.9" customHeight="1">
      <c r="A13" s="727"/>
      <c r="B13" s="135" t="s">
        <v>59</v>
      </c>
      <c r="C13" s="161"/>
      <c r="D13" s="108">
        <v>706.00000000000011</v>
      </c>
      <c r="E13" s="108">
        <v>498.99999999999994</v>
      </c>
      <c r="F13" s="108">
        <v>5736</v>
      </c>
      <c r="G13" s="108">
        <v>4428</v>
      </c>
      <c r="H13" s="209">
        <v>11369</v>
      </c>
      <c r="I13" s="149"/>
    </row>
    <row r="14" spans="1:9" ht="11.9" customHeight="1">
      <c r="A14" s="728"/>
      <c r="B14" s="152" t="s">
        <v>60</v>
      </c>
      <c r="C14" s="179"/>
      <c r="D14" s="108">
        <v>753.00000000000011</v>
      </c>
      <c r="E14" s="108">
        <v>1255.9999999999998</v>
      </c>
      <c r="F14" s="108">
        <v>3703.9999999999995</v>
      </c>
      <c r="G14" s="108">
        <v>3611</v>
      </c>
      <c r="H14" s="209">
        <v>9324</v>
      </c>
      <c r="I14" s="149"/>
    </row>
    <row r="15" spans="1:9" ht="11.9" customHeight="1">
      <c r="A15" s="666">
        <v>2023</v>
      </c>
      <c r="B15" s="151" t="s">
        <v>57</v>
      </c>
      <c r="C15" s="160"/>
      <c r="D15" s="108">
        <v>417.00000000000006</v>
      </c>
      <c r="E15" s="108">
        <v>538</v>
      </c>
      <c r="F15" s="108">
        <v>3521</v>
      </c>
      <c r="G15" s="108">
        <v>1938</v>
      </c>
      <c r="H15" s="209">
        <v>6414</v>
      </c>
      <c r="I15" s="149"/>
    </row>
    <row r="16" spans="1:9" ht="11.9" customHeight="1">
      <c r="A16" s="727"/>
      <c r="B16" s="135" t="s">
        <v>58</v>
      </c>
      <c r="C16" s="161"/>
      <c r="D16" s="108">
        <v>429.00000000000006</v>
      </c>
      <c r="E16" s="108">
        <v>961.00000000000011</v>
      </c>
      <c r="F16" s="108">
        <v>7247.9999999999991</v>
      </c>
      <c r="G16" s="108">
        <v>3834.0000000000005</v>
      </c>
      <c r="H16" s="209">
        <v>12472.000000000002</v>
      </c>
      <c r="I16" s="149"/>
    </row>
    <row r="17" spans="1:9" ht="11.9" customHeight="1">
      <c r="A17" s="727"/>
      <c r="B17" s="135" t="s">
        <v>59</v>
      </c>
      <c r="C17" s="161"/>
      <c r="D17" s="108">
        <v>802</v>
      </c>
      <c r="E17" s="108">
        <v>1134.9999999999998</v>
      </c>
      <c r="F17" s="108">
        <v>4911.0000000000009</v>
      </c>
      <c r="G17" s="108">
        <v>4531.0000000000009</v>
      </c>
      <c r="H17" s="209">
        <v>11379.000000000002</v>
      </c>
      <c r="I17" s="149"/>
    </row>
    <row r="18" spans="1:9" ht="11.9" customHeight="1">
      <c r="A18" s="728"/>
      <c r="B18" s="152" t="s">
        <v>60</v>
      </c>
      <c r="C18" s="179"/>
      <c r="D18" s="108">
        <v>713.00000000000011</v>
      </c>
      <c r="E18" s="108">
        <v>654</v>
      </c>
      <c r="F18" s="108">
        <v>9632</v>
      </c>
      <c r="G18" s="108">
        <v>4705.9999999999991</v>
      </c>
      <c r="H18" s="209">
        <v>15704.999999999998</v>
      </c>
      <c r="I18" s="149"/>
    </row>
    <row r="19" spans="1:9" ht="11.9" customHeight="1">
      <c r="A19" s="729" t="s">
        <v>257</v>
      </c>
      <c r="B19" s="151" t="s">
        <v>57</v>
      </c>
      <c r="C19" s="160"/>
      <c r="D19" s="108">
        <v>878</v>
      </c>
      <c r="E19" s="108">
        <v>1536</v>
      </c>
      <c r="F19" s="108">
        <v>8469</v>
      </c>
      <c r="G19" s="108">
        <v>7811</v>
      </c>
      <c r="H19" s="209">
        <v>18694</v>
      </c>
      <c r="I19" s="149"/>
    </row>
    <row r="20" spans="1:9" ht="11.9" customHeight="1">
      <c r="A20" s="727"/>
      <c r="B20" s="135" t="s">
        <v>58</v>
      </c>
      <c r="C20" s="161"/>
      <c r="D20" s="112">
        <v>916</v>
      </c>
      <c r="E20" s="112">
        <v>962</v>
      </c>
      <c r="F20" s="112">
        <v>8793</v>
      </c>
      <c r="G20" s="112">
        <v>3869</v>
      </c>
      <c r="H20" s="210">
        <v>14540</v>
      </c>
      <c r="I20" s="149"/>
    </row>
    <row r="21" spans="1:9" ht="11.9" customHeight="1">
      <c r="A21" s="727"/>
      <c r="B21" s="135" t="s">
        <v>59</v>
      </c>
      <c r="C21" s="161"/>
      <c r="D21" s="112">
        <v>1078</v>
      </c>
      <c r="E21" s="112">
        <v>1774</v>
      </c>
      <c r="F21" s="112">
        <v>4346</v>
      </c>
      <c r="G21" s="112">
        <v>5062</v>
      </c>
      <c r="H21" s="210">
        <v>12260</v>
      </c>
      <c r="I21" s="149"/>
    </row>
    <row r="22" spans="1:9" ht="11.9" customHeight="1">
      <c r="A22" s="730"/>
      <c r="B22" s="153" t="s">
        <v>60</v>
      </c>
      <c r="C22" s="163"/>
      <c r="D22" s="112">
        <v>1161</v>
      </c>
      <c r="E22" s="112">
        <v>932</v>
      </c>
      <c r="F22" s="112">
        <v>5110</v>
      </c>
      <c r="G22" s="112">
        <v>5167</v>
      </c>
      <c r="H22" s="210">
        <v>12370</v>
      </c>
      <c r="I22" s="149"/>
    </row>
    <row r="23" spans="1:9" ht="11.9" customHeight="1">
      <c r="A23" s="729">
        <f>A11</f>
        <v>2022</v>
      </c>
      <c r="B23" s="107" t="s">
        <v>61</v>
      </c>
      <c r="C23" s="164"/>
      <c r="D23" s="181">
        <v>899</v>
      </c>
      <c r="E23" s="181">
        <v>248.00000000000003</v>
      </c>
      <c r="F23" s="181">
        <v>6730</v>
      </c>
      <c r="G23" s="181">
        <v>1503</v>
      </c>
      <c r="H23" s="209">
        <f>IF(SUM(C23:G23)=0,"",SUM(C23:G23))</f>
        <v>9380</v>
      </c>
      <c r="I23" s="149"/>
    </row>
    <row r="24" spans="1:9" ht="11.9" customHeight="1">
      <c r="A24" s="727"/>
      <c r="B24" s="111" t="s">
        <v>62</v>
      </c>
      <c r="C24" s="165"/>
      <c r="D24" s="136">
        <v>996</v>
      </c>
      <c r="E24" s="136">
        <v>410.00000000000006</v>
      </c>
      <c r="F24" s="136">
        <v>2769.9999999999995</v>
      </c>
      <c r="G24" s="136">
        <v>1152</v>
      </c>
      <c r="H24" s="210">
        <f t="shared" ref="H24:H58" si="0">IF(SUM(C24:G24)=0,"",SUM(C24:G24))</f>
        <v>5328</v>
      </c>
      <c r="I24" s="149"/>
    </row>
    <row r="25" spans="1:9" ht="11.9" customHeight="1">
      <c r="A25" s="731"/>
      <c r="B25" s="155" t="s">
        <v>63</v>
      </c>
      <c r="C25" s="165"/>
      <c r="D25" s="112">
        <v>1462.0000000000002</v>
      </c>
      <c r="E25" s="112">
        <v>1423</v>
      </c>
      <c r="F25" s="112">
        <v>2272.9999999999995</v>
      </c>
      <c r="G25" s="112">
        <v>4633</v>
      </c>
      <c r="H25" s="210">
        <f t="shared" si="0"/>
        <v>9791</v>
      </c>
      <c r="I25" s="149"/>
    </row>
    <row r="26" spans="1:9" ht="11.9" customHeight="1">
      <c r="A26" s="732"/>
      <c r="B26" s="111" t="s">
        <v>64</v>
      </c>
      <c r="C26" s="165"/>
      <c r="D26" s="112">
        <v>1116</v>
      </c>
      <c r="E26" s="112">
        <v>1095</v>
      </c>
      <c r="F26" s="112">
        <v>1996</v>
      </c>
      <c r="G26" s="112">
        <v>2178.0000000000005</v>
      </c>
      <c r="H26" s="210">
        <f t="shared" si="0"/>
        <v>6385</v>
      </c>
      <c r="I26" s="149"/>
    </row>
    <row r="27" spans="1:9" ht="11.9" customHeight="1">
      <c r="A27" s="727"/>
      <c r="B27" s="111" t="s">
        <v>65</v>
      </c>
      <c r="C27" s="165"/>
      <c r="D27" s="112">
        <v>988</v>
      </c>
      <c r="E27" s="112">
        <v>755</v>
      </c>
      <c r="F27" s="112">
        <v>10784</v>
      </c>
      <c r="G27" s="112">
        <v>8160</v>
      </c>
      <c r="H27" s="210">
        <f t="shared" si="0"/>
        <v>20687</v>
      </c>
      <c r="I27" s="149"/>
    </row>
    <row r="28" spans="1:9" ht="11.9" customHeight="1">
      <c r="A28" s="731"/>
      <c r="B28" s="155" t="s">
        <v>66</v>
      </c>
      <c r="C28" s="165"/>
      <c r="D28" s="112">
        <v>679</v>
      </c>
      <c r="E28" s="112">
        <v>826.00000000000011</v>
      </c>
      <c r="F28" s="112">
        <v>5195</v>
      </c>
      <c r="G28" s="112">
        <v>5120</v>
      </c>
      <c r="H28" s="210">
        <f t="shared" si="0"/>
        <v>11820</v>
      </c>
      <c r="I28" s="149"/>
    </row>
    <row r="29" spans="1:9" ht="11.9" customHeight="1">
      <c r="A29" s="731"/>
      <c r="B29" s="111" t="s">
        <v>67</v>
      </c>
      <c r="C29" s="165"/>
      <c r="D29" s="112">
        <v>738.00000000000011</v>
      </c>
      <c r="E29" s="112">
        <v>389.99999999999994</v>
      </c>
      <c r="F29" s="112">
        <v>8461</v>
      </c>
      <c r="G29" s="112">
        <v>5151</v>
      </c>
      <c r="H29" s="210">
        <f t="shared" si="0"/>
        <v>14740</v>
      </c>
      <c r="I29" s="149"/>
    </row>
    <row r="30" spans="1:9" ht="11.9" customHeight="1">
      <c r="A30" s="727"/>
      <c r="B30" s="111" t="s">
        <v>68</v>
      </c>
      <c r="C30" s="165"/>
      <c r="D30" s="136">
        <v>826.00000000000011</v>
      </c>
      <c r="E30" s="136">
        <v>760</v>
      </c>
      <c r="F30" s="136">
        <v>5334</v>
      </c>
      <c r="G30" s="136">
        <v>5939</v>
      </c>
      <c r="H30" s="210">
        <f t="shared" si="0"/>
        <v>12859</v>
      </c>
      <c r="I30" s="149"/>
    </row>
    <row r="31" spans="1:9" ht="11.9" customHeight="1">
      <c r="A31" s="727"/>
      <c r="B31" s="155" t="s">
        <v>69</v>
      </c>
      <c r="C31" s="165"/>
      <c r="D31" s="112">
        <v>518</v>
      </c>
      <c r="E31" s="112">
        <v>11</v>
      </c>
      <c r="F31" s="112">
        <v>3073</v>
      </c>
      <c r="G31" s="112">
        <v>4896</v>
      </c>
      <c r="H31" s="210">
        <f t="shared" si="0"/>
        <v>8498</v>
      </c>
      <c r="I31" s="149"/>
    </row>
    <row r="32" spans="1:9" ht="11.9" customHeight="1">
      <c r="A32" s="727"/>
      <c r="B32" s="155" t="s">
        <v>70</v>
      </c>
      <c r="C32" s="165"/>
      <c r="D32" s="112">
        <v>303.00000000000006</v>
      </c>
      <c r="E32" s="112">
        <v>720</v>
      </c>
      <c r="F32" s="112">
        <v>2517</v>
      </c>
      <c r="G32" s="112">
        <v>1730</v>
      </c>
      <c r="H32" s="210">
        <f t="shared" si="0"/>
        <v>5270</v>
      </c>
      <c r="I32" s="149"/>
    </row>
    <row r="33" spans="1:9" ht="11.9" customHeight="1">
      <c r="A33" s="727"/>
      <c r="B33" s="155" t="s">
        <v>71</v>
      </c>
      <c r="C33" s="165"/>
      <c r="D33" s="112">
        <v>422.00000000000006</v>
      </c>
      <c r="E33" s="112">
        <v>1283</v>
      </c>
      <c r="F33" s="112">
        <v>3980</v>
      </c>
      <c r="G33" s="112">
        <v>7644</v>
      </c>
      <c r="H33" s="210">
        <f t="shared" si="0"/>
        <v>13329</v>
      </c>
      <c r="I33" s="149"/>
    </row>
    <row r="34" spans="1:9" ht="11.9" customHeight="1">
      <c r="A34" s="728"/>
      <c r="B34" s="143" t="s">
        <v>72</v>
      </c>
      <c r="C34" s="180"/>
      <c r="D34" s="141">
        <v>2052</v>
      </c>
      <c r="E34" s="141">
        <v>700.00000000000011</v>
      </c>
      <c r="F34" s="141">
        <v>4710</v>
      </c>
      <c r="G34" s="141">
        <v>1650</v>
      </c>
      <c r="H34" s="213">
        <f t="shared" si="0"/>
        <v>9112</v>
      </c>
      <c r="I34" s="149"/>
    </row>
    <row r="35" spans="1:9" ht="11.9" customHeight="1">
      <c r="A35" s="666">
        <v>2023</v>
      </c>
      <c r="B35" s="107" t="s">
        <v>61</v>
      </c>
      <c r="C35" s="164"/>
      <c r="D35" s="181">
        <v>391.99999999999994</v>
      </c>
      <c r="E35" s="181">
        <v>485</v>
      </c>
      <c r="F35" s="181">
        <v>2936</v>
      </c>
      <c r="G35" s="181">
        <v>1596.9999999999998</v>
      </c>
      <c r="H35" s="205">
        <f t="shared" si="0"/>
        <v>5410</v>
      </c>
      <c r="I35" s="149"/>
    </row>
    <row r="36" spans="1:9" ht="11.9" customHeight="1">
      <c r="A36" s="727"/>
      <c r="B36" s="111" t="s">
        <v>62</v>
      </c>
      <c r="C36" s="165"/>
      <c r="D36" s="136">
        <v>462</v>
      </c>
      <c r="E36" s="136">
        <v>715.00000000000011</v>
      </c>
      <c r="F36" s="136">
        <v>4060.0000000000005</v>
      </c>
      <c r="G36" s="136">
        <v>1343.9999999999998</v>
      </c>
      <c r="H36" s="210">
        <f t="shared" si="0"/>
        <v>6581</v>
      </c>
      <c r="I36" s="149"/>
    </row>
    <row r="37" spans="1:9" ht="11.9" customHeight="1">
      <c r="A37" s="731"/>
      <c r="B37" s="155" t="s">
        <v>63</v>
      </c>
      <c r="C37" s="165"/>
      <c r="D37" s="112">
        <v>446</v>
      </c>
      <c r="E37" s="112">
        <v>364</v>
      </c>
      <c r="F37" s="112">
        <v>3643.0000000000005</v>
      </c>
      <c r="G37" s="112">
        <v>1657</v>
      </c>
      <c r="H37" s="210">
        <f t="shared" si="0"/>
        <v>6110</v>
      </c>
      <c r="I37" s="149"/>
    </row>
    <row r="38" spans="1:9" ht="11.9" customHeight="1">
      <c r="A38" s="732"/>
      <c r="B38" s="111" t="s">
        <v>64</v>
      </c>
      <c r="C38" s="165"/>
      <c r="D38" s="112">
        <v>414.00000000000006</v>
      </c>
      <c r="E38" s="112">
        <v>702</v>
      </c>
      <c r="F38" s="112">
        <v>4046.0000000000005</v>
      </c>
      <c r="G38" s="112">
        <v>4761</v>
      </c>
      <c r="H38" s="210">
        <f t="shared" si="0"/>
        <v>9923</v>
      </c>
      <c r="I38" s="149"/>
    </row>
    <row r="39" spans="1:9" ht="11.9" customHeight="1">
      <c r="A39" s="727"/>
      <c r="B39" s="111" t="s">
        <v>65</v>
      </c>
      <c r="C39" s="165"/>
      <c r="D39" s="112">
        <v>350</v>
      </c>
      <c r="E39" s="112">
        <v>142.00000000000003</v>
      </c>
      <c r="F39" s="112">
        <v>4620</v>
      </c>
      <c r="G39" s="112">
        <v>3742</v>
      </c>
      <c r="H39" s="210">
        <f t="shared" si="0"/>
        <v>8854</v>
      </c>
      <c r="I39" s="149"/>
    </row>
    <row r="40" spans="1:9" ht="11.9" customHeight="1">
      <c r="A40" s="731"/>
      <c r="B40" s="155" t="s">
        <v>66</v>
      </c>
      <c r="C40" s="165"/>
      <c r="D40" s="112">
        <v>451</v>
      </c>
      <c r="E40" s="112">
        <v>320</v>
      </c>
      <c r="F40" s="112">
        <v>13123.999999999998</v>
      </c>
      <c r="G40" s="112">
        <v>3964</v>
      </c>
      <c r="H40" s="210">
        <f t="shared" si="0"/>
        <v>17859</v>
      </c>
      <c r="I40" s="149"/>
    </row>
    <row r="41" spans="1:9" ht="11.9" customHeight="1">
      <c r="A41" s="731"/>
      <c r="B41" s="111" t="s">
        <v>67</v>
      </c>
      <c r="C41" s="165"/>
      <c r="D41" s="112">
        <v>690</v>
      </c>
      <c r="E41" s="112">
        <v>760</v>
      </c>
      <c r="F41" s="112">
        <v>4611</v>
      </c>
      <c r="G41" s="112">
        <v>4358.0000000000009</v>
      </c>
      <c r="H41" s="210">
        <f t="shared" si="0"/>
        <v>10419</v>
      </c>
      <c r="I41" s="149"/>
    </row>
    <row r="42" spans="1:9" ht="11.9" customHeight="1">
      <c r="A42" s="727"/>
      <c r="B42" s="111" t="s">
        <v>68</v>
      </c>
      <c r="C42" s="165"/>
      <c r="D42" s="136">
        <v>774</v>
      </c>
      <c r="E42" s="136">
        <v>860</v>
      </c>
      <c r="F42" s="136">
        <v>2381</v>
      </c>
      <c r="G42" s="136">
        <v>6529</v>
      </c>
      <c r="H42" s="210">
        <f t="shared" si="0"/>
        <v>10544</v>
      </c>
      <c r="I42" s="149"/>
    </row>
    <row r="43" spans="1:9" ht="11.9" customHeight="1">
      <c r="A43" s="727"/>
      <c r="B43" s="155" t="s">
        <v>69</v>
      </c>
      <c r="C43" s="165"/>
      <c r="D43" s="112">
        <v>869</v>
      </c>
      <c r="E43" s="112">
        <v>207.99999999999997</v>
      </c>
      <c r="F43" s="112">
        <v>7525</v>
      </c>
      <c r="G43" s="112">
        <v>5978.0000000000009</v>
      </c>
      <c r="H43" s="210">
        <f t="shared" si="0"/>
        <v>14580</v>
      </c>
      <c r="I43" s="149"/>
    </row>
    <row r="44" spans="1:9" ht="11.9" customHeight="1">
      <c r="A44" s="727"/>
      <c r="B44" s="155" t="s">
        <v>70</v>
      </c>
      <c r="C44" s="165"/>
      <c r="D44" s="112">
        <v>770.99999999999989</v>
      </c>
      <c r="E44" s="112">
        <v>876</v>
      </c>
      <c r="F44" s="112">
        <v>9248</v>
      </c>
      <c r="G44" s="112">
        <v>4452.9999999999991</v>
      </c>
      <c r="H44" s="210">
        <f t="shared" si="0"/>
        <v>15348</v>
      </c>
      <c r="I44" s="149"/>
    </row>
    <row r="45" spans="1:9" ht="11.9" customHeight="1">
      <c r="A45" s="727"/>
      <c r="B45" s="155" t="s">
        <v>71</v>
      </c>
      <c r="C45" s="165"/>
      <c r="D45" s="112">
        <v>784.99999999999989</v>
      </c>
      <c r="E45" s="112">
        <v>473.00000000000006</v>
      </c>
      <c r="F45" s="112">
        <v>12359</v>
      </c>
      <c r="G45" s="112">
        <v>5136</v>
      </c>
      <c r="H45" s="210">
        <f t="shared" si="0"/>
        <v>18753</v>
      </c>
      <c r="I45" s="149"/>
    </row>
    <row r="46" spans="1:9" ht="11.9" customHeight="1">
      <c r="A46" s="728"/>
      <c r="B46" s="143" t="s">
        <v>72</v>
      </c>
      <c r="C46" s="180"/>
      <c r="D46" s="141">
        <v>875.99999999999989</v>
      </c>
      <c r="E46" s="141">
        <v>440.99999999999994</v>
      </c>
      <c r="F46" s="141">
        <v>7268</v>
      </c>
      <c r="G46" s="141">
        <v>4392</v>
      </c>
      <c r="H46" s="213">
        <f t="shared" si="0"/>
        <v>12977</v>
      </c>
      <c r="I46" s="149"/>
    </row>
    <row r="47" spans="1:9" ht="11.9" customHeight="1">
      <c r="A47" s="729" t="s">
        <v>257</v>
      </c>
      <c r="B47" s="107" t="s">
        <v>61</v>
      </c>
      <c r="C47" s="164"/>
      <c r="D47" s="181">
        <v>1177</v>
      </c>
      <c r="E47" s="181">
        <v>1242</v>
      </c>
      <c r="F47" s="181">
        <v>5934</v>
      </c>
      <c r="G47" s="181">
        <v>3695.0000000000005</v>
      </c>
      <c r="H47" s="205">
        <f t="shared" si="0"/>
        <v>12048</v>
      </c>
      <c r="I47" s="149"/>
    </row>
    <row r="48" spans="1:9" ht="11.9" customHeight="1">
      <c r="A48" s="727"/>
      <c r="B48" s="111" t="s">
        <v>62</v>
      </c>
      <c r="C48" s="165"/>
      <c r="D48" s="136">
        <v>719</v>
      </c>
      <c r="E48" s="136">
        <v>194</v>
      </c>
      <c r="F48" s="136">
        <v>12039</v>
      </c>
      <c r="G48" s="136">
        <v>5084</v>
      </c>
      <c r="H48" s="210">
        <f t="shared" si="0"/>
        <v>18036</v>
      </c>
      <c r="I48" s="149"/>
    </row>
    <row r="49" spans="1:12" ht="11.9" customHeight="1">
      <c r="A49" s="731"/>
      <c r="B49" s="155" t="s">
        <v>63</v>
      </c>
      <c r="C49" s="165"/>
      <c r="D49" s="112">
        <v>332</v>
      </c>
      <c r="E49" s="112">
        <v>690</v>
      </c>
      <c r="F49" s="112">
        <v>7548</v>
      </c>
      <c r="G49" s="112">
        <v>1420.0000000000002</v>
      </c>
      <c r="H49" s="210">
        <f t="shared" si="0"/>
        <v>9990</v>
      </c>
      <c r="I49" s="149"/>
    </row>
    <row r="50" spans="1:12" ht="11.9" customHeight="1">
      <c r="A50" s="732"/>
      <c r="B50" s="111" t="s">
        <v>64</v>
      </c>
      <c r="C50" s="165"/>
      <c r="D50" s="112">
        <v>1045</v>
      </c>
      <c r="E50" s="112">
        <v>226</v>
      </c>
      <c r="F50" s="112">
        <v>7308</v>
      </c>
      <c r="G50" s="112">
        <v>3318</v>
      </c>
      <c r="H50" s="210">
        <f t="shared" si="0"/>
        <v>11897</v>
      </c>
      <c r="I50" s="149"/>
    </row>
    <row r="51" spans="1:12" ht="11.9" customHeight="1">
      <c r="A51" s="727"/>
      <c r="B51" s="111" t="s">
        <v>65</v>
      </c>
      <c r="C51" s="165"/>
      <c r="D51" s="112">
        <v>698</v>
      </c>
      <c r="E51" s="112">
        <v>1428</v>
      </c>
      <c r="F51" s="112">
        <v>8094.9999999999991</v>
      </c>
      <c r="G51" s="112">
        <v>7210</v>
      </c>
      <c r="H51" s="210">
        <f t="shared" si="0"/>
        <v>17431</v>
      </c>
      <c r="I51" s="149"/>
    </row>
    <row r="52" spans="1:12" ht="11.9" customHeight="1">
      <c r="A52" s="731"/>
      <c r="B52" s="155" t="s">
        <v>66</v>
      </c>
      <c r="C52" s="165"/>
      <c r="D52" s="112">
        <v>1096</v>
      </c>
      <c r="E52" s="112">
        <v>558</v>
      </c>
      <c r="F52" s="112">
        <v>11102</v>
      </c>
      <c r="G52" s="112">
        <v>4993</v>
      </c>
      <c r="H52" s="210">
        <f t="shared" si="0"/>
        <v>17749</v>
      </c>
      <c r="I52" s="149"/>
    </row>
    <row r="53" spans="1:12" ht="11.9" customHeight="1">
      <c r="A53" s="731"/>
      <c r="B53" s="111" t="s">
        <v>67</v>
      </c>
      <c r="C53" s="165"/>
      <c r="D53" s="112">
        <v>938</v>
      </c>
      <c r="E53" s="112">
        <v>2136</v>
      </c>
      <c r="F53" s="112">
        <v>5600</v>
      </c>
      <c r="G53" s="112">
        <v>3737.9999999999995</v>
      </c>
      <c r="H53" s="210">
        <f t="shared" si="0"/>
        <v>12412</v>
      </c>
      <c r="I53" s="149"/>
    </row>
    <row r="54" spans="1:12" ht="11.9" customHeight="1">
      <c r="A54" s="727"/>
      <c r="B54" s="111" t="s">
        <v>68</v>
      </c>
      <c r="C54" s="165"/>
      <c r="D54" s="136">
        <v>1152.0000000000002</v>
      </c>
      <c r="E54" s="136">
        <v>588</v>
      </c>
      <c r="F54" s="136">
        <v>3340.9999999999995</v>
      </c>
      <c r="G54" s="136">
        <v>7879</v>
      </c>
      <c r="H54" s="210">
        <f t="shared" si="0"/>
        <v>12960</v>
      </c>
      <c r="I54" s="149"/>
    </row>
    <row r="55" spans="1:12" ht="11.9" customHeight="1">
      <c r="A55" s="727"/>
      <c r="B55" s="155" t="s">
        <v>69</v>
      </c>
      <c r="C55" s="165"/>
      <c r="D55" s="112">
        <v>978</v>
      </c>
      <c r="E55" s="112">
        <v>400</v>
      </c>
      <c r="F55" s="112">
        <v>3892.0000000000005</v>
      </c>
      <c r="G55" s="112">
        <v>7442</v>
      </c>
      <c r="H55" s="210">
        <f t="shared" si="0"/>
        <v>12712</v>
      </c>
      <c r="I55" s="149"/>
    </row>
    <row r="56" spans="1:12" ht="11.9" customHeight="1">
      <c r="A56" s="667"/>
      <c r="B56" s="155" t="s">
        <v>70</v>
      </c>
      <c r="C56" s="165"/>
      <c r="D56" s="112">
        <v>1402.0000000000002</v>
      </c>
      <c r="E56" s="112">
        <v>1291</v>
      </c>
      <c r="F56" s="112">
        <v>4191</v>
      </c>
      <c r="G56" s="112">
        <v>4596.9999999999991</v>
      </c>
      <c r="H56" s="210">
        <f t="shared" si="0"/>
        <v>11481</v>
      </c>
      <c r="I56" s="149"/>
    </row>
    <row r="57" spans="1:12" ht="11.9" customHeight="1">
      <c r="A57" s="667"/>
      <c r="B57" s="155" t="s">
        <v>71</v>
      </c>
      <c r="C57" s="165"/>
      <c r="D57" s="112">
        <v>1565</v>
      </c>
      <c r="E57" s="112">
        <v>156</v>
      </c>
      <c r="F57" s="112">
        <v>5708</v>
      </c>
      <c r="G57" s="112">
        <v>5960</v>
      </c>
      <c r="H57" s="210">
        <f t="shared" si="0"/>
        <v>13389</v>
      </c>
      <c r="I57" s="149"/>
    </row>
    <row r="58" spans="1:12" ht="11.9" customHeight="1" thickBot="1">
      <c r="A58" s="669"/>
      <c r="B58" s="157" t="s">
        <v>72</v>
      </c>
      <c r="C58" s="167"/>
      <c r="D58" s="138">
        <v>1202</v>
      </c>
      <c r="E58" s="138">
        <v>1277.0000000000002</v>
      </c>
      <c r="F58" s="138">
        <v>5433</v>
      </c>
      <c r="G58" s="138">
        <v>4827</v>
      </c>
      <c r="H58" s="212">
        <f t="shared" si="0"/>
        <v>12739</v>
      </c>
      <c r="I58" s="149"/>
    </row>
    <row r="59" spans="1:12" s="10" customFormat="1" ht="12" customHeight="1">
      <c r="A59" s="53" t="str">
        <f>Titles!$A$12</f>
        <v>1 Data for 2021 and 2022 based on 2016 Census Definitions and data for 2023 and 2024 based on 2021 Census Definitions.</v>
      </c>
      <c r="B59" s="84"/>
      <c r="C59" s="358"/>
      <c r="D59" s="318"/>
      <c r="E59" s="54"/>
      <c r="F59" s="318"/>
      <c r="G59" s="318"/>
      <c r="H59" s="359"/>
      <c r="I59" s="228"/>
      <c r="J59" s="228"/>
      <c r="K59" s="300"/>
      <c r="L59" s="11"/>
    </row>
    <row r="60" spans="1:12" s="12" customFormat="1" ht="11.5">
      <c r="A60" s="618" t="s">
        <v>114</v>
      </c>
      <c r="B60" s="307"/>
      <c r="C60" s="307"/>
      <c r="D60" s="307"/>
      <c r="E60" s="352"/>
      <c r="F60" s="305"/>
      <c r="G60" s="305"/>
      <c r="H60" s="305"/>
      <c r="I60" s="77"/>
    </row>
    <row r="61" spans="1:12" s="306" customFormat="1" ht="10.9" customHeight="1">
      <c r="A61" s="619" t="str">
        <f>Titles!$A$10</f>
        <v>Source: CMHC Starts and Completion Survey, Market Absorption Survey</v>
      </c>
      <c r="B61" s="307"/>
      <c r="C61" s="307"/>
      <c r="D61" s="307"/>
      <c r="E61" s="320"/>
      <c r="F61" s="307"/>
      <c r="G61" s="307"/>
      <c r="H61" s="307"/>
    </row>
    <row r="62" spans="1:12" s="306" customFormat="1" ht="10.9" customHeight="1">
      <c r="A62" s="619"/>
      <c r="B62" s="170"/>
      <c r="C62" s="170"/>
      <c r="D62" s="170"/>
      <c r="E62" s="170"/>
      <c r="F62" s="320"/>
      <c r="G62" s="170"/>
      <c r="H62" s="170"/>
    </row>
    <row r="63" spans="1:12" s="354" customFormat="1" ht="10.9" customHeight="1">
      <c r="A63" s="620"/>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11:IV11" numberStoredAsText="1"/>
    <ignoredError sqref="H23:H58" unlockedFormula="1"/>
  </ignoredErrors>
</worksheet>
</file>

<file path=docMetadata/LabelInfo.xml><?xml version="1.0" encoding="utf-8"?>
<clbl:labelList xmlns:clbl="http://schemas.microsoft.com/office/2020/mipLabelMetadata">
  <clbl:label id="{6cc8ad0b-a31c-418f-b944-b1763ed17eb2}" enabled="1" method="Privileged" siteId="{38b7fc89-dbe8-4ed1-a78b-39dfb6a217a8}"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Coverage and Geography</vt:lpstr>
      <vt:lpstr>Concepts and Definitions</vt:lpstr>
      <vt:lpstr> </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2019-12-02T19:21:02Z</cp:lastPrinted>
  <dcterms:created xsi:type="dcterms:W3CDTF">2010-02-01T20:46:31Z</dcterms:created>
  <dcterms:modified xsi:type="dcterms:W3CDTF">2025-01-10T20:27:59Z</dcterms:modified>
</cp:coreProperties>
</file>