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ème année\"/>
    </mc:Choice>
  </mc:AlternateContent>
  <xr:revisionPtr revIDLastSave="0" documentId="13_ncr:1_{854AF6A1-D376-4F0C-BF12-9F4559800D5C}" xr6:coauthVersionLast="47" xr6:coauthVersionMax="47" xr10:uidLastSave="{00000000-0000-0000-0000-000000000000}"/>
  <bookViews>
    <workbookView xWindow="-110" yWindow="-110" windowWidth="19420" windowHeight="10420" xr2:uid="{A43108C2-C1CD-4EE5-AC49-8BD355C0C420}"/>
  </bookViews>
  <sheets>
    <sheet name="Nvib_moy_y" sheetId="3" r:id="rId1"/>
    <sheet name="Nvib_moy_x" sheetId="2" r:id="rId2"/>
  </sheets>
  <definedNames>
    <definedName name="DonnéesExternes_1" localSheetId="1" hidden="1">Nvib_moy_x!$A$1:$N$89</definedName>
    <definedName name="DonnéesExternes_2" localSheetId="0" hidden="1">Nvib_moy_y!$A$1:$N$70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9" i="3" l="1"/>
  <c r="T58" i="3"/>
  <c r="T57" i="3"/>
  <c r="R39" i="3"/>
  <c r="R38" i="3"/>
  <c r="R37" i="3"/>
  <c r="X5" i="3"/>
  <c r="T59" i="2"/>
  <c r="T58" i="2"/>
  <c r="T57" i="2"/>
  <c r="R24" i="2"/>
  <c r="R23" i="2"/>
  <c r="R22" i="2"/>
  <c r="X7" i="2"/>
  <c r="X6" i="2"/>
  <c r="X5" i="2"/>
  <c r="R37" i="2"/>
  <c r="R38" i="2"/>
  <c r="R39" i="2"/>
  <c r="AD98" i="3" l="1"/>
  <c r="AI99" i="3" s="1" a="1"/>
  <c r="AI99" i="3" s="1"/>
  <c r="P98" i="3"/>
  <c r="U99" i="3" s="1" a="1"/>
  <c r="U99" i="3" s="1"/>
  <c r="AI97" i="3" a="1"/>
  <c r="AI97" i="3" s="1"/>
  <c r="AI98" i="3" s="1" a="1"/>
  <c r="AI98" i="3" s="1"/>
  <c r="U97" i="3" a="1"/>
  <c r="U97" i="3" s="1"/>
  <c r="U98" i="3" s="1" a="1"/>
  <c r="U98" i="3" s="1"/>
  <c r="U101" i="3" s="1"/>
  <c r="AD82" i="3"/>
  <c r="AI83" i="3" s="1" a="1"/>
  <c r="AI83" i="3" s="1"/>
  <c r="P82" i="3"/>
  <c r="U83" i="3" s="1" a="1"/>
  <c r="U83" i="3" s="1"/>
  <c r="AI81" i="3" a="1"/>
  <c r="AI81" i="3" s="1"/>
  <c r="AI82" i="3" s="1" a="1"/>
  <c r="AI82" i="3" s="1"/>
  <c r="U81" i="3" a="1"/>
  <c r="U81" i="3" s="1"/>
  <c r="U82" i="3" s="1" a="1"/>
  <c r="U82" i="3" s="1"/>
  <c r="Y59" i="3"/>
  <c r="X59" i="3"/>
  <c r="W59" i="3"/>
  <c r="V59" i="3"/>
  <c r="U59" i="3"/>
  <c r="S59" i="3"/>
  <c r="R59" i="3"/>
  <c r="P62" i="3" s="1"/>
  <c r="Q59" i="3"/>
  <c r="Y58" i="3"/>
  <c r="X58" i="3"/>
  <c r="W58" i="3"/>
  <c r="V58" i="3"/>
  <c r="U58" i="3"/>
  <c r="S58" i="3"/>
  <c r="R58" i="3"/>
  <c r="Q58" i="3"/>
  <c r="Y57" i="3"/>
  <c r="X57" i="3"/>
  <c r="W57" i="3"/>
  <c r="V57" i="3"/>
  <c r="U57" i="3"/>
  <c r="S57" i="3"/>
  <c r="R57" i="3"/>
  <c r="Q57" i="3"/>
  <c r="X65" i="3" s="1" a="1"/>
  <c r="X65" i="3" s="1"/>
  <c r="S39" i="3"/>
  <c r="Q39" i="3"/>
  <c r="Q46" i="3" s="1"/>
  <c r="S38" i="3"/>
  <c r="Q38" i="3"/>
  <c r="S37" i="3"/>
  <c r="Q37" i="3"/>
  <c r="V42" i="3" s="1" a="1"/>
  <c r="V42" i="3" s="1"/>
  <c r="T24" i="3"/>
  <c r="S24" i="3"/>
  <c r="R24" i="3"/>
  <c r="Q24" i="3"/>
  <c r="P27" i="3" s="1"/>
  <c r="T23" i="3"/>
  <c r="S23" i="3"/>
  <c r="R23" i="3"/>
  <c r="Q23" i="3"/>
  <c r="V29" i="3" s="1" a="1"/>
  <c r="V29" i="3" s="1"/>
  <c r="T22" i="3"/>
  <c r="S22" i="3"/>
  <c r="R22" i="3"/>
  <c r="Q22" i="3"/>
  <c r="V27" i="3" s="1" a="1"/>
  <c r="V27" i="3" s="1"/>
  <c r="V28" i="3" s="1" a="1"/>
  <c r="V28" i="3" s="1"/>
  <c r="V31" i="3" s="1"/>
  <c r="AD7" i="3"/>
  <c r="AC7" i="3"/>
  <c r="AB7" i="3"/>
  <c r="AA7" i="3"/>
  <c r="Z7" i="3"/>
  <c r="Y7" i="3"/>
  <c r="X7" i="3"/>
  <c r="W7" i="3"/>
  <c r="V7" i="3"/>
  <c r="U7" i="3"/>
  <c r="T7" i="3"/>
  <c r="S7" i="3"/>
  <c r="R13" i="3" s="1"/>
  <c r="R7" i="3"/>
  <c r="Q7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V13" i="3" s="1" a="1"/>
  <c r="V13" i="3" s="1"/>
  <c r="AD5" i="3"/>
  <c r="AC5" i="3"/>
  <c r="AB5" i="3"/>
  <c r="AA5" i="3"/>
  <c r="Z5" i="3"/>
  <c r="Y5" i="3"/>
  <c r="W5" i="3"/>
  <c r="V5" i="3"/>
  <c r="U5" i="3"/>
  <c r="T5" i="3"/>
  <c r="S5" i="3"/>
  <c r="R5" i="3"/>
  <c r="V11" i="3" s="1" a="1"/>
  <c r="V11" i="3" s="1"/>
  <c r="Q5" i="3"/>
  <c r="AI85" i="3" l="1"/>
  <c r="U85" i="3"/>
  <c r="V12" i="3" a="1"/>
  <c r="V12" i="3" s="1"/>
  <c r="V16" i="3" s="1"/>
  <c r="AI101" i="3"/>
  <c r="V44" i="3" a="1"/>
  <c r="V44" i="3" s="1"/>
  <c r="X66" i="3" a="1"/>
  <c r="X66" i="3" s="1"/>
  <c r="X67" i="3" a="1"/>
  <c r="X67" i="3" s="1"/>
  <c r="V43" i="3" a="1"/>
  <c r="V43" i="3" s="1"/>
  <c r="AD98" i="2"/>
  <c r="AI99" i="2" s="1" a="1"/>
  <c r="AI99" i="2" s="1"/>
  <c r="P98" i="2"/>
  <c r="U99" i="2" s="1" a="1"/>
  <c r="U99" i="2" s="1"/>
  <c r="AI97" i="2" a="1"/>
  <c r="AI97" i="2" s="1"/>
  <c r="AI98" i="2" s="1" a="1"/>
  <c r="AI98" i="2" s="1"/>
  <c r="AI101" i="2" s="1"/>
  <c r="U97" i="2" a="1"/>
  <c r="U97" i="2" s="1"/>
  <c r="U98" i="2" s="1" a="1"/>
  <c r="U98" i="2" s="1"/>
  <c r="U101" i="2" s="1"/>
  <c r="AD82" i="2"/>
  <c r="AI83" i="2" s="1" a="1"/>
  <c r="AI83" i="2" s="1"/>
  <c r="P82" i="2"/>
  <c r="U83" i="2" s="1" a="1"/>
  <c r="U83" i="2" s="1"/>
  <c r="AI81" i="2" a="1"/>
  <c r="AI81" i="2" s="1"/>
  <c r="U81" i="2" a="1"/>
  <c r="U81" i="2" s="1"/>
  <c r="U82" i="2" s="1" a="1"/>
  <c r="U82" i="2" s="1"/>
  <c r="Y59" i="2"/>
  <c r="X59" i="2"/>
  <c r="W59" i="2"/>
  <c r="V59" i="2"/>
  <c r="U59" i="2"/>
  <c r="S59" i="2"/>
  <c r="R59" i="2"/>
  <c r="Q59" i="2"/>
  <c r="Y58" i="2"/>
  <c r="X58" i="2"/>
  <c r="W58" i="2"/>
  <c r="V58" i="2"/>
  <c r="U58" i="2"/>
  <c r="S58" i="2"/>
  <c r="R58" i="2"/>
  <c r="Q58" i="2"/>
  <c r="Y57" i="2"/>
  <c r="X57" i="2"/>
  <c r="W57" i="2"/>
  <c r="V57" i="2"/>
  <c r="U57" i="2"/>
  <c r="S57" i="2"/>
  <c r="R57" i="2"/>
  <c r="Q57" i="2"/>
  <c r="X65" i="2" s="1" a="1"/>
  <c r="X65" i="2" s="1"/>
  <c r="X66" i="2" s="1" a="1"/>
  <c r="X66" i="2" s="1"/>
  <c r="S39" i="2"/>
  <c r="Q46" i="2"/>
  <c r="Q39" i="2"/>
  <c r="V44" i="2" s="1" a="1"/>
  <c r="V44" i="2" s="1"/>
  <c r="S38" i="2"/>
  <c r="Q38" i="2"/>
  <c r="S37" i="2"/>
  <c r="Q37" i="2"/>
  <c r="V42" i="2" s="1" a="1"/>
  <c r="V42" i="2" s="1"/>
  <c r="V43" i="2" s="1" a="1"/>
  <c r="V43" i="2" s="1"/>
  <c r="T24" i="2"/>
  <c r="S24" i="2"/>
  <c r="Q24" i="2"/>
  <c r="P27" i="2" s="1"/>
  <c r="T23" i="2"/>
  <c r="S23" i="2"/>
  <c r="Q23" i="2"/>
  <c r="T22" i="2"/>
  <c r="S22" i="2"/>
  <c r="Q22" i="2"/>
  <c r="V27" i="2" s="1" a="1"/>
  <c r="V27" i="2" s="1"/>
  <c r="V28" i="2" s="1" a="1"/>
  <c r="V28" i="2" s="1"/>
  <c r="AD7" i="2"/>
  <c r="AC7" i="2"/>
  <c r="AB7" i="2"/>
  <c r="AA7" i="2"/>
  <c r="Z7" i="2"/>
  <c r="Y7" i="2"/>
  <c r="W7" i="2"/>
  <c r="V7" i="2"/>
  <c r="U7" i="2"/>
  <c r="T7" i="2"/>
  <c r="S7" i="2"/>
  <c r="R7" i="2"/>
  <c r="R13" i="2" s="1"/>
  <c r="Q7" i="2"/>
  <c r="AD6" i="2"/>
  <c r="AC6" i="2"/>
  <c r="AB6" i="2"/>
  <c r="AA6" i="2"/>
  <c r="Z6" i="2"/>
  <c r="Y6" i="2"/>
  <c r="W6" i="2"/>
  <c r="V6" i="2"/>
  <c r="U6" i="2"/>
  <c r="T6" i="2"/>
  <c r="S6" i="2"/>
  <c r="R6" i="2"/>
  <c r="Q6" i="2"/>
  <c r="AD5" i="2"/>
  <c r="AC5" i="2"/>
  <c r="AB5" i="2"/>
  <c r="AA5" i="2"/>
  <c r="Z5" i="2"/>
  <c r="Y5" i="2"/>
  <c r="W5" i="2"/>
  <c r="V5" i="2"/>
  <c r="U5" i="2"/>
  <c r="T5" i="2"/>
  <c r="S5" i="2"/>
  <c r="R5" i="2"/>
  <c r="V11" i="2" s="1" a="1"/>
  <c r="V11" i="2" s="1"/>
  <c r="Q5" i="2"/>
  <c r="V46" i="3" l="1"/>
  <c r="AI82" i="2" a="1"/>
  <c r="AI82" i="2" s="1"/>
  <c r="AI85" i="2" s="1"/>
  <c r="V12" i="2" a="1"/>
  <c r="V12" i="2" s="1"/>
  <c r="X69" i="3"/>
  <c r="V29" i="2" a="1"/>
  <c r="V29" i="2" s="1"/>
  <c r="V31" i="2" s="1"/>
  <c r="V46" i="2"/>
  <c r="U85" i="2"/>
  <c r="V13" i="2" a="1"/>
  <c r="V13" i="2" s="1"/>
  <c r="P62" i="2"/>
  <c r="X67" i="2" s="1" a="1"/>
  <c r="X67" i="2" s="1"/>
  <c r="X69" i="2" s="1"/>
  <c r="V1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86B12-A42C-4A23-86B6-F6192A1B8117}" keepAlive="1" name="Requête - Nvib_moy_x" description="Connexion à la requête « Nvib_moy_x » dans le classeur." type="5" refreshedVersion="7" background="1" saveData="1">
    <dbPr connection="Provider=Microsoft.Mashup.OleDb.1;Data Source=$Workbook$;Location=Nvib_moy_x;Extended Properties=&quot;&quot;" command="SELECT * FROM [Nvib_moy_x]"/>
  </connection>
  <connection id="2" xr16:uid="{98533E91-B755-405F-B9CD-963CDD22B7D7}" keepAlive="1" name="Requête - Nvib_moy_y" description="Connexion à la requête « Nvib_moy_y » dans le classeur." type="5" refreshedVersion="7" background="1" saveData="1">
    <dbPr connection="Provider=Microsoft.Mashup.OleDb.1;Data Source=$Workbook$;Location=Nvib_moy_y;Extended Properties=&quot;&quot;" command="SELECT * FROM [Nvib_moy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<sst xmlns="http://schemas.openxmlformats.org/spreadsheetml/2006/main" count="310" uniqueCount="80">
  <si>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</si>
  <si>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</si>
  <si>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</si>
  <si>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</si>
  <si>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</si>
  <si>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</si>
  <si>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</si>
  <si>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</si>
  <si>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</si>
  <si>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</si>
  <si>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</si>
  <si>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</si>
  <si>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</si>
  <si>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</si>
  <si>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R1-CD1</t>
  </si>
  <si>
    <t>R1-CD2</t>
  </si>
  <si>
    <t>R1-R1</t>
  </si>
  <si>
    <t>R2-CD1</t>
  </si>
  <si>
    <t>R2-CD2</t>
  </si>
  <si>
    <t>R2-JL</t>
  </si>
  <si>
    <t>R2-R1</t>
  </si>
  <si>
    <t>R2-R2</t>
  </si>
  <si>
    <t>R3-CD</t>
  </si>
  <si>
    <t>R3-R</t>
  </si>
  <si>
    <t>R4-CD1</t>
  </si>
  <si>
    <t>R4-CD2</t>
  </si>
  <si>
    <t>R4-R1</t>
  </si>
  <si>
    <t>R4-R2</t>
  </si>
  <si>
    <t>x_</t>
  </si>
  <si>
    <t>S^2</t>
  </si>
  <si>
    <t>n</t>
  </si>
  <si>
    <t xml:space="preserve">xbar = </t>
  </si>
  <si>
    <t>between =</t>
  </si>
  <si>
    <t xml:space="preserve">within = </t>
  </si>
  <si>
    <t>CR =</t>
  </si>
  <si>
    <t>R1</t>
  </si>
  <si>
    <t>R2</t>
  </si>
  <si>
    <t>R3</t>
  </si>
  <si>
    <t>R4</t>
  </si>
  <si>
    <t>x</t>
  </si>
  <si>
    <t>xbar</t>
  </si>
  <si>
    <t>between</t>
  </si>
  <si>
    <t>within</t>
  </si>
  <si>
    <t>CR</t>
  </si>
  <si>
    <t>CD</t>
  </si>
  <si>
    <t>R</t>
  </si>
  <si>
    <t>JL</t>
  </si>
  <si>
    <t>effectif</t>
  </si>
  <si>
    <t>k</t>
  </si>
  <si>
    <t>F = 1.73</t>
  </si>
  <si>
    <t>F = 2.61</t>
  </si>
  <si>
    <t>F = 3</t>
  </si>
  <si>
    <t>R1-CD</t>
  </si>
  <si>
    <t>R1-R</t>
  </si>
  <si>
    <t>R2-CD</t>
  </si>
  <si>
    <t>R2-R</t>
  </si>
  <si>
    <t>R4-CD</t>
  </si>
  <si>
    <t>R4-R</t>
  </si>
  <si>
    <t>F = 1,95</t>
  </si>
  <si>
    <t>F = 3.90</t>
  </si>
  <si>
    <t>On lit le quantile d’ordre dans une table de Fisher à (2-1; 144-2) soit (1;142) degrés de liberté :</t>
  </si>
  <si>
    <t>On lit le quantile d’ordre dans une table de Fisher à (2-1; 129-2) soit (1;127) degrés de liberté :</t>
  </si>
  <si>
    <t>On lit le quantile d’ordre dans une table de Fisher à (2-1; 204-2) soit (1;202) degrés de liberté :</t>
  </si>
  <si>
    <t>On lit le quantile d’ordre dans une table de Fisher à (2-1; 102-2) soit (1;100) degrés de liberté :</t>
  </si>
  <si>
    <t>F = 3.94</t>
  </si>
  <si>
    <t>On lit le quantile d’ordre dans une table de Fisher à (2-1; 100-2) soit (1;98) degrés de liberté :</t>
  </si>
  <si>
    <t>F = 3.04</t>
  </si>
  <si>
    <t>F = 3.92</t>
  </si>
  <si>
    <t>F = 3.03</t>
  </si>
  <si>
    <t>F = 3.89</t>
  </si>
  <si>
    <t>On lit le quantile d’ordre dans une table de Fisher à (14-1; 792-14) soit (13;778) degrés de liberté :</t>
  </si>
  <si>
    <t>On lit le quantile d’ordre dans une table de Fisher à (3-1; 792-3) soit (2;789) degrés de liberté :</t>
  </si>
  <si>
    <t>On lit le quantile d’ordre dans une table de Fisher à (4-1; 792-4) soit (3;788) degrés de liberté :</t>
  </si>
  <si>
    <t>On lit le quantile d’ordre dans une table de Fisher à (2-1; 315-3) soit (1;312) degrés de liberté :</t>
  </si>
  <si>
    <t>On lit le quantile d’ordre dans une table de Fisher à (9-1; 792-9) soit (8;783) degrés de liberté :</t>
  </si>
  <si>
    <t>On lit le quantile d’ordre dans une table de Fisher à (14-1; 592-14) soit (13;578) degrés de liberté :</t>
  </si>
  <si>
    <t>On lit le quantile d’ordre dans une table de Fisher à (4-1; 592-4) soit (3;588) degrés de liberté :</t>
  </si>
  <si>
    <t>On lit le quantile d’ordre dans une table de Fisher à (3-1; 592-3) soit (2;589) degrés de liberté :</t>
  </si>
  <si>
    <t>On lit le quantile d’ordre dans une table de Fisher à (2-1; 246-3) soit (1;243) degrés de liberté :</t>
  </si>
  <si>
    <t>On lit le quantile d’ordre dans une table de Fisher à (9-1; 592-9) soit (8;583) degrés de liberté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</si>
</sst>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29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F1E18E5A-195A-4F76-9C3F-D528C69D42B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84F04D3-0479-4051-A499-10606F8E5F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63068-FE16-46D3-ABE3-2E165B1F81D0}" name="Nvib_moy_y" displayName="Nvib_moy_y" ref="A1:N70" tableType="queryTable" totalsRowShown="0" headerRowDxfId="28">
  <autoFilter ref="A1:N70" xr:uid="{62063068-FE16-46D3-ABE3-2E165B1F81D0}"/>
  <tableColumns count="14">
    <tableColumn id="1" xr3:uid="{F6E9B6A8-A4BE-49ED-9988-5C206B3CAF04}" uniqueName="1" name="Column1" queryTableFieldId="1" dataDxfId="27"/>
    <tableColumn id="2" xr3:uid="{2C324E62-4147-40FD-89D5-5F656CECD7CA}" uniqueName="2" name="Column2" queryTableFieldId="2" dataDxfId="26"/>
    <tableColumn id="3" xr3:uid="{6100D87D-770A-42E6-B968-DD174AE66817}" uniqueName="3" name="Column3" queryTableFieldId="3" dataDxfId="25"/>
    <tableColumn id="4" xr3:uid="{BCD852C7-4E3E-4195-80E0-8094D6695C2B}" uniqueName="4" name="Column4" queryTableFieldId="4" dataDxfId="24"/>
    <tableColumn id="5" xr3:uid="{EA9B7FAA-C880-4588-98EA-33DA3F5B806F}" uniqueName="5" name="Column5" queryTableFieldId="5" dataDxfId="23"/>
    <tableColumn id="6" xr3:uid="{E7B6C473-8CA8-411F-A2B7-BF6F3616A27F}" uniqueName="6" name="Column6" queryTableFieldId="6" dataDxfId="22"/>
    <tableColumn id="7" xr3:uid="{53862390-F59A-43F8-B80A-CBBEEF43E95A}" uniqueName="7" name="Column7" queryTableFieldId="7" dataDxfId="21"/>
    <tableColumn id="8" xr3:uid="{BE6937D5-C2D7-495F-AF3A-19FD6A26BFBF}" uniqueName="8" name="Column8" queryTableFieldId="8" dataDxfId="20"/>
    <tableColumn id="9" xr3:uid="{029C5BB0-7518-4AA5-8332-DAA862FAF431}" uniqueName="9" name="Column9" queryTableFieldId="9" dataDxfId="19"/>
    <tableColumn id="10" xr3:uid="{D4BFBB40-8993-4BB4-8C8D-2D706BDBD6F7}" uniqueName="10" name="Column10" queryTableFieldId="10" dataDxfId="18"/>
    <tableColumn id="11" xr3:uid="{738F53B6-A7D4-4A42-B6F4-0BBCB77B237F}" uniqueName="11" name="Column11" queryTableFieldId="11" dataDxfId="17"/>
    <tableColumn id="12" xr3:uid="{6E1AADA8-34CB-4D45-A837-0A1E75D678FB}" uniqueName="12" name="Column12" queryTableFieldId="12" dataDxfId="16"/>
    <tableColumn id="13" xr3:uid="{B45A2661-400F-4D37-86CB-E1BB352D5782}" uniqueName="13" name="Column13" queryTableFieldId="13" dataDxfId="15"/>
    <tableColumn id="14" xr3:uid="{6588DF0E-AF5B-4FD9-A4E4-F829002AD8A7}" uniqueName="14" name="Column14" queryTableFieldId="14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03F28-559E-4AEC-87E7-CA94B0CF0331}" name="Nvib_moy_x" displayName="Nvib_moy_x" ref="A1:N89" tableType="queryTable" totalsRowShown="0">
  <autoFilter ref="A1:N89" xr:uid="{47303F28-559E-4AEC-87E7-CA94B0CF0331}"/>
  <tableColumns count="14">
    <tableColumn id="1" xr3:uid="{40140CB1-5536-4681-8022-A7233C122CAB}" uniqueName="1" name="Column1" queryTableFieldId="1" dataDxfId="13"/>
    <tableColumn id="2" xr3:uid="{59C4792D-5324-4A65-8B68-AA95FE5C2C62}" uniqueName="2" name="Column2" queryTableFieldId="2" dataDxfId="12"/>
    <tableColumn id="3" xr3:uid="{9BC93AC3-B40E-449B-ADD6-4C100144B63D}" uniqueName="3" name="Column3" queryTableFieldId="3" dataDxfId="11"/>
    <tableColumn id="4" xr3:uid="{87B6C833-1D86-4D12-8C92-F9FB551142DC}" uniqueName="4" name="Column4" queryTableFieldId="4" dataDxfId="10"/>
    <tableColumn id="5" xr3:uid="{04AD770F-1F14-4966-AC00-59B002595309}" uniqueName="5" name="Column5" queryTableFieldId="5" dataDxfId="9"/>
    <tableColumn id="6" xr3:uid="{E6EACD6C-A450-45C5-9802-734ED65FEF76}" uniqueName="6" name="Column6" queryTableFieldId="6" dataDxfId="8"/>
    <tableColumn id="7" xr3:uid="{0AAF285F-EFA6-4704-9FDD-2DD0342251C0}" uniqueName="7" name="Column7" queryTableFieldId="7" dataDxfId="7"/>
    <tableColumn id="8" xr3:uid="{0212339A-CE7C-4553-8845-FEC35367B4FF}" uniqueName="8" name="Column8" queryTableFieldId="8" dataDxfId="6"/>
    <tableColumn id="9" xr3:uid="{87D3A67F-102A-49BD-A464-F8FB37078DB6}" uniqueName="9" name="Column9" queryTableFieldId="9" dataDxfId="5"/>
    <tableColumn id="10" xr3:uid="{4326AED6-163F-46B7-8060-E31A2AFF493C}" uniqueName="10" name="Column10" queryTableFieldId="10" dataDxfId="4"/>
    <tableColumn id="11" xr3:uid="{9455A4B7-4303-459A-9F0A-131EF0040376}" uniqueName="11" name="Column11" queryTableFieldId="11" dataDxfId="3"/>
    <tableColumn id="12" xr3:uid="{57228BFA-C46E-4A40-BD06-D1BCD1C33A20}" uniqueName="12" name="Column12" queryTableFieldId="12" dataDxfId="2"/>
    <tableColumn id="13" xr3:uid="{0007479D-6A97-4626-98B1-F9946219B3E7}" uniqueName="13" name="Column13" queryTableFieldId="13" dataDxfId="1"/>
    <tableColumn id="14" xr3:uid="{8910B945-C162-4219-A49C-0C2D287588A6}" uniqueName="14" name="Column14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D04F-BD8D-4D2C-9DBF-A7F70FB5F83C}">
  <dimension ref="A1:AO103"/>
  <sheetViews>
    <sheetView tabSelected="1" topLeftCell="N52" zoomScale="61" zoomScaleNormal="55" workbookViewId="0">
      <selection activeCell="AB62" sqref="AB62"/>
    </sheetView>
  </sheetViews>
  <sheetFormatPr baseColWidth="10" defaultRowHeight="14.5" x14ac:dyDescent="0.35"/>
  <cols>
    <col min="1" max="14" width="18.453125" style="1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0" x14ac:dyDescent="0.3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30" x14ac:dyDescent="0.35">
      <c r="A3" s="5">
        <v>131.66087626586</v>
      </c>
      <c r="B3" s="5">
        <v>133.712937891005</v>
      </c>
      <c r="C3" s="5">
        <v>135.83168106789</v>
      </c>
      <c r="D3" s="5">
        <v>134.92758148874799</v>
      </c>
      <c r="E3" s="5">
        <v>132.72149618836301</v>
      </c>
      <c r="F3" s="5">
        <v>134.65293554565599</v>
      </c>
      <c r="G3" s="5">
        <v>135.051261398761</v>
      </c>
      <c r="H3" s="5">
        <v>133.87768259223799</v>
      </c>
      <c r="I3" s="5">
        <v>135.00928527990101</v>
      </c>
      <c r="J3" s="5">
        <v>135.662346355945</v>
      </c>
      <c r="K3" s="5">
        <v>134.59923425255101</v>
      </c>
      <c r="L3" s="5">
        <v>132.388713871579</v>
      </c>
      <c r="M3" s="5">
        <v>135.23991647866001</v>
      </c>
      <c r="N3" s="5">
        <v>122.61166073715</v>
      </c>
    </row>
    <row r="4" spans="1:30" x14ac:dyDescent="0.35">
      <c r="A4" s="5">
        <v>135.05873207305001</v>
      </c>
      <c r="B4" s="5">
        <v>134.38394713507699</v>
      </c>
      <c r="C4" s="5">
        <v>132.10822919732601</v>
      </c>
      <c r="D4" s="5">
        <v>132.73291742750601</v>
      </c>
      <c r="E4" s="5">
        <v>135.55161990406401</v>
      </c>
      <c r="F4" s="5">
        <v>132.31344247855299</v>
      </c>
      <c r="G4" s="5">
        <v>133.08879146720099</v>
      </c>
      <c r="H4" s="5">
        <v>131.941592021068</v>
      </c>
      <c r="I4" s="5">
        <v>132.209823382454</v>
      </c>
      <c r="J4" s="5">
        <v>130.69724547583201</v>
      </c>
      <c r="K4" s="5">
        <v>133.71314963212399</v>
      </c>
      <c r="L4" s="5">
        <v>128.718793955851</v>
      </c>
      <c r="M4" s="5">
        <v>128.53927052583899</v>
      </c>
      <c r="N4" s="5">
        <v>134.80152391751199</v>
      </c>
      <c r="P4" s="1"/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</row>
    <row r="5" spans="1:30" x14ac:dyDescent="0.35">
      <c r="A5" s="5">
        <v>133.680162979199</v>
      </c>
      <c r="B5" s="5">
        <v>133.27151589351701</v>
      </c>
      <c r="C5" s="5">
        <v>132.66913122677201</v>
      </c>
      <c r="D5" s="5">
        <v>133.04438604843699</v>
      </c>
      <c r="E5" s="5">
        <v>134.786124665486</v>
      </c>
      <c r="F5" s="5">
        <v>131.43994693826599</v>
      </c>
      <c r="G5" s="5">
        <v>133.81751529553401</v>
      </c>
      <c r="H5" s="5">
        <v>133.03241107051599</v>
      </c>
      <c r="I5" s="5">
        <v>132.218660392359</v>
      </c>
      <c r="J5" s="5">
        <v>131.41066306134999</v>
      </c>
      <c r="K5" s="5">
        <v>134.20512511865701</v>
      </c>
      <c r="L5" s="5">
        <v>132.37081638734401</v>
      </c>
      <c r="M5" s="5">
        <v>132.343923148926</v>
      </c>
      <c r="N5" s="5">
        <v>134.219301277048</v>
      </c>
      <c r="P5" s="1" t="s">
        <v>28</v>
      </c>
      <c r="Q5" s="1">
        <f>AVERAGE(A3:A56)</f>
        <v>131.23414188540792</v>
      </c>
      <c r="R5" s="1">
        <f>AVERAGE(B3:B47)</f>
        <v>130.96516405661234</v>
      </c>
      <c r="S5" s="1">
        <f>AVERAGE(C3:C62)</f>
        <v>131.62710465607347</v>
      </c>
      <c r="T5" s="1">
        <f>AVERAGE(D3:D81)</f>
        <v>130.29577604430196</v>
      </c>
      <c r="U5" s="1">
        <f>AVERAGE(E3:E81)</f>
        <v>131.4908935839785</v>
      </c>
      <c r="V5" s="1">
        <f t="shared" ref="V5:AC5" si="0">AVERAGE(F3:F81)</f>
        <v>132.29216282695782</v>
      </c>
      <c r="W5" s="1">
        <f t="shared" si="0"/>
        <v>131.58386961064775</v>
      </c>
      <c r="X5" s="1">
        <f>AVERAGE(H3:H81)</f>
        <v>132.86191021656919</v>
      </c>
      <c r="Y5" s="1">
        <f t="shared" si="0"/>
        <v>130.75222373385478</v>
      </c>
      <c r="Z5" s="1">
        <f t="shared" si="0"/>
        <v>131.16845825889604</v>
      </c>
      <c r="AA5" s="1">
        <f t="shared" si="0"/>
        <v>130.90686586434768</v>
      </c>
      <c r="AB5" s="1">
        <f t="shared" si="0"/>
        <v>130.86487791897756</v>
      </c>
      <c r="AC5" s="1">
        <f t="shared" si="0"/>
        <v>132.71754179093392</v>
      </c>
      <c r="AD5" s="1">
        <f>AVERAGE(N3:N81)</f>
        <v>131.14037900426928</v>
      </c>
    </row>
    <row r="6" spans="1:30" x14ac:dyDescent="0.35">
      <c r="A6" s="5">
        <v>133.05303508687899</v>
      </c>
      <c r="B6" s="5">
        <v>133.839530911655</v>
      </c>
      <c r="C6" s="5">
        <v>132.50724236138899</v>
      </c>
      <c r="D6" s="5">
        <v>134.827375660521</v>
      </c>
      <c r="E6" s="5">
        <v>133.514505195613</v>
      </c>
      <c r="F6" s="5">
        <v>132.60811503830399</v>
      </c>
      <c r="G6" s="5">
        <v>131.51813708467901</v>
      </c>
      <c r="H6" s="5">
        <v>134.759011790915</v>
      </c>
      <c r="I6" s="5">
        <v>132.97588170571001</v>
      </c>
      <c r="J6" s="5">
        <v>133.645759904702</v>
      </c>
      <c r="K6" s="5">
        <v>130.14854642390901</v>
      </c>
      <c r="L6" s="5">
        <v>134.914370298644</v>
      </c>
      <c r="M6" s="5">
        <v>131.19428011732001</v>
      </c>
      <c r="N6" s="5">
        <v>133.76169705947299</v>
      </c>
      <c r="P6" s="1" t="s">
        <v>29</v>
      </c>
      <c r="Q6" s="1">
        <f>_xlfn.VAR.P(A3:A56)</f>
        <v>9.3163190834692866</v>
      </c>
      <c r="R6" s="1">
        <f>_xlfn.VAR.P(B3:B47)</f>
        <v>7.4667324080800261</v>
      </c>
      <c r="S6" s="1">
        <f>_xlfn.VAR.P(C3:C62)</f>
        <v>11.65469795160012</v>
      </c>
      <c r="T6" s="1">
        <f>_xlfn.VAR.P(D3:D81)</f>
        <v>9.9374638096797554</v>
      </c>
      <c r="U6" s="1">
        <f>_xlfn.VAR.P(E3:E81)</f>
        <v>7.6305191784892301</v>
      </c>
      <c r="V6" s="1">
        <f>_xlfn.VAR.P(F3:F81)</f>
        <v>5.0227022340365615</v>
      </c>
      <c r="W6" s="1">
        <f>_xlfn.VAR.P(G3:G81)</f>
        <v>15.570261606092117</v>
      </c>
      <c r="X6" s="1">
        <f>_xlfn.VAR.P(H3:H81)</f>
        <v>7.2155985780817318</v>
      </c>
      <c r="Y6" s="1">
        <f t="shared" ref="Y6:AD6" si="1">_xlfn.VAR.P(I3:I81)</f>
        <v>5.7849580555682198</v>
      </c>
      <c r="Z6" s="1">
        <f t="shared" si="1"/>
        <v>9.6992503622802797</v>
      </c>
      <c r="AA6" s="1">
        <f t="shared" si="1"/>
        <v>9.3853095558379547</v>
      </c>
      <c r="AB6" s="1">
        <f t="shared" si="1"/>
        <v>9.9034667657887265</v>
      </c>
      <c r="AC6" s="1">
        <f t="shared" si="1"/>
        <v>12.082064822827714</v>
      </c>
      <c r="AD6" s="1">
        <f t="shared" si="1"/>
        <v>26.641491977409927</v>
      </c>
    </row>
    <row r="7" spans="1:30" x14ac:dyDescent="0.35">
      <c r="A7" s="5">
        <v>130.51917299070999</v>
      </c>
      <c r="B7" s="5">
        <v>133.04222563604199</v>
      </c>
      <c r="C7" s="5">
        <v>132.58265373598701</v>
      </c>
      <c r="D7" s="5">
        <v>135.010210063096</v>
      </c>
      <c r="E7" s="5">
        <v>134.815039023975</v>
      </c>
      <c r="F7" s="5">
        <v>132.58413658393499</v>
      </c>
      <c r="G7" s="5">
        <v>133.349505580597</v>
      </c>
      <c r="H7" s="5">
        <v>133.76260940460699</v>
      </c>
      <c r="I7" s="5">
        <v>130.629945543161</v>
      </c>
      <c r="J7" s="5">
        <v>131.665089782265</v>
      </c>
      <c r="K7" s="5">
        <v>132.42268178783999</v>
      </c>
      <c r="L7" s="5">
        <v>134.40275406799299</v>
      </c>
      <c r="M7" s="5">
        <v>131.217659176269</v>
      </c>
      <c r="N7" s="5">
        <v>137.51758106919399</v>
      </c>
      <c r="P7" s="1" t="s">
        <v>30</v>
      </c>
      <c r="Q7" s="1">
        <f t="shared" ref="Q7:AD7" si="2">COUNTA(A3:A81)</f>
        <v>35</v>
      </c>
      <c r="R7" s="1">
        <f t="shared" si="2"/>
        <v>27</v>
      </c>
      <c r="S7" s="1">
        <f t="shared" si="2"/>
        <v>40</v>
      </c>
      <c r="T7" s="1">
        <f t="shared" si="2"/>
        <v>37</v>
      </c>
      <c r="U7" s="1">
        <f t="shared" si="2"/>
        <v>54</v>
      </c>
      <c r="V7" s="1">
        <f t="shared" si="2"/>
        <v>41</v>
      </c>
      <c r="W7" s="1">
        <f t="shared" si="2"/>
        <v>46</v>
      </c>
      <c r="X7" s="1">
        <f t="shared" si="2"/>
        <v>68</v>
      </c>
      <c r="Y7" s="1">
        <f t="shared" si="2"/>
        <v>49</v>
      </c>
      <c r="Z7" s="1">
        <f t="shared" si="2"/>
        <v>51</v>
      </c>
      <c r="AA7" s="1">
        <f t="shared" si="2"/>
        <v>43</v>
      </c>
      <c r="AB7" s="1">
        <f t="shared" si="2"/>
        <v>50</v>
      </c>
      <c r="AC7" s="1">
        <f t="shared" si="2"/>
        <v>26</v>
      </c>
      <c r="AD7" s="1">
        <f t="shared" si="2"/>
        <v>25</v>
      </c>
    </row>
    <row r="8" spans="1:30" x14ac:dyDescent="0.35">
      <c r="A8" s="5">
        <v>133.56787536794701</v>
      </c>
      <c r="B8" s="5">
        <v>132.99550951166</v>
      </c>
      <c r="C8" s="5">
        <v>132.613568169747</v>
      </c>
      <c r="D8" s="5">
        <v>134.82519758815599</v>
      </c>
      <c r="E8" s="5">
        <v>133.467258689169</v>
      </c>
      <c r="F8" s="5">
        <v>130.21812090164701</v>
      </c>
      <c r="G8" s="5">
        <v>134.28785573069499</v>
      </c>
      <c r="H8" s="5">
        <v>130.86390188635701</v>
      </c>
      <c r="I8" s="5">
        <v>132.52502660584599</v>
      </c>
      <c r="J8" s="5">
        <v>130.94008284445499</v>
      </c>
      <c r="K8" s="5">
        <v>130.58810634645701</v>
      </c>
      <c r="L8" s="5">
        <v>135.923862101861</v>
      </c>
      <c r="M8" s="5">
        <v>130.88544783907</v>
      </c>
      <c r="N8" s="5">
        <v>135.71324729285601</v>
      </c>
    </row>
    <row r="9" spans="1:30" x14ac:dyDescent="0.35">
      <c r="A9" s="5">
        <v>135.84645954580199</v>
      </c>
      <c r="B9" s="5">
        <v>132.991675718294</v>
      </c>
      <c r="C9" s="5">
        <v>133.73321701117499</v>
      </c>
      <c r="D9" s="5">
        <v>134.28699086996099</v>
      </c>
      <c r="E9" s="5">
        <v>133.85654283881701</v>
      </c>
      <c r="F9" s="5">
        <v>135.45641264195501</v>
      </c>
      <c r="G9" s="5">
        <v>132.82610530150001</v>
      </c>
      <c r="H9" s="5">
        <v>133.428693525505</v>
      </c>
      <c r="I9" s="5">
        <v>132.38306423489499</v>
      </c>
      <c r="J9" s="5">
        <v>131.17218966050601</v>
      </c>
      <c r="K9" s="5">
        <v>133.67681555995699</v>
      </c>
      <c r="L9" s="5">
        <v>133.73843672314999</v>
      </c>
      <c r="M9" s="5">
        <v>132.86142116590599</v>
      </c>
      <c r="N9" s="5">
        <v>136.129775229492</v>
      </c>
    </row>
    <row r="10" spans="1:30" x14ac:dyDescent="0.35">
      <c r="A10" s="5">
        <v>134.83957578135801</v>
      </c>
      <c r="B10" s="5">
        <v>133.39312717682299</v>
      </c>
      <c r="C10" s="5">
        <v>133.06995900741001</v>
      </c>
      <c r="D10" s="5">
        <v>134.70072347094501</v>
      </c>
      <c r="E10" s="5">
        <v>133.94212085196401</v>
      </c>
      <c r="F10" s="5">
        <v>133.50948229495501</v>
      </c>
      <c r="G10" s="5">
        <v>131.99934296592301</v>
      </c>
      <c r="H10" s="5">
        <v>132.719959092322</v>
      </c>
      <c r="I10" s="5">
        <v>134.521060685024</v>
      </c>
      <c r="J10" s="5">
        <v>131.63473666774701</v>
      </c>
      <c r="K10" s="5">
        <v>132.76210997036401</v>
      </c>
      <c r="L10" s="5">
        <v>131.036620886413</v>
      </c>
      <c r="M10" s="5">
        <v>132.964777999571</v>
      </c>
      <c r="N10" s="5">
        <v>134.932099213768</v>
      </c>
    </row>
    <row r="11" spans="1:30" x14ac:dyDescent="0.35">
      <c r="A11" s="5">
        <v>132.53559553909099</v>
      </c>
      <c r="B11" s="5">
        <v>131.97084253223699</v>
      </c>
      <c r="C11" s="5">
        <v>134.77582345028799</v>
      </c>
      <c r="D11" s="5">
        <v>134.94191920406399</v>
      </c>
      <c r="E11" s="5">
        <v>134.42750288378701</v>
      </c>
      <c r="F11" s="5">
        <v>133.49843361619</v>
      </c>
      <c r="G11" s="5">
        <v>134.24302049715399</v>
      </c>
      <c r="H11" s="5">
        <v>133.06709643122099</v>
      </c>
      <c r="I11" s="5">
        <v>131.57398405251701</v>
      </c>
      <c r="J11" s="5">
        <v>131.51331338426999</v>
      </c>
      <c r="K11" s="5">
        <v>132.35119270271801</v>
      </c>
      <c r="L11" s="5">
        <v>134.71041719711599</v>
      </c>
      <c r="M11" s="5">
        <v>132.13336607314</v>
      </c>
      <c r="N11" s="5">
        <v>130.04559429216599</v>
      </c>
      <c r="U11" s="6" t="s">
        <v>31</v>
      </c>
      <c r="V11" s="1" cm="1">
        <f t="array" ref="V11">(SUM(Q5:AD5*Q7:AD7))/SUM(Q7:AD7)</f>
        <v>131.46130430001006</v>
      </c>
    </row>
    <row r="12" spans="1:30" x14ac:dyDescent="0.35">
      <c r="A12" s="5">
        <v>130.780805937812</v>
      </c>
      <c r="B12" s="5">
        <v>133.08980949829501</v>
      </c>
      <c r="C12" s="5">
        <v>133.86586899479701</v>
      </c>
      <c r="D12" s="5">
        <v>133.18905234987901</v>
      </c>
      <c r="E12" s="5">
        <v>130.752070992596</v>
      </c>
      <c r="F12" s="5">
        <v>132.793446769562</v>
      </c>
      <c r="G12" s="5">
        <v>134.01469275719199</v>
      </c>
      <c r="H12" s="5">
        <v>133.630977518516</v>
      </c>
      <c r="I12" s="5">
        <v>133.72631943002</v>
      </c>
      <c r="J12" s="5">
        <v>133.558217723116</v>
      </c>
      <c r="K12" s="5">
        <v>134.60142273504201</v>
      </c>
      <c r="L12" s="5">
        <v>130.811648093706</v>
      </c>
      <c r="M12" s="5">
        <v>131.79733278396299</v>
      </c>
      <c r="N12" s="5">
        <v>130.60877528741099</v>
      </c>
      <c r="R12" s="3" t="s">
        <v>47</v>
      </c>
      <c r="U12" s="6" t="s">
        <v>32</v>
      </c>
      <c r="V12" s="1" cm="1">
        <f t="array" ref="V12">SUM(Q7:AD7*(Q5:AD5-V11)^2)/(R15-1)</f>
        <v>25.067173428090364</v>
      </c>
    </row>
    <row r="13" spans="1:30" x14ac:dyDescent="0.35">
      <c r="A13" s="5">
        <v>131.43186175675501</v>
      </c>
      <c r="B13" s="5">
        <v>133.67440757231699</v>
      </c>
      <c r="C13" s="5">
        <v>133.575113536418</v>
      </c>
      <c r="D13" s="5">
        <v>132.67748066810799</v>
      </c>
      <c r="E13" s="5">
        <v>129.762924810865</v>
      </c>
      <c r="F13" s="5">
        <v>132.97297589087501</v>
      </c>
      <c r="G13" s="5">
        <v>133.49182344373699</v>
      </c>
      <c r="H13" s="5">
        <v>135.28259935303299</v>
      </c>
      <c r="I13" s="5">
        <v>130.86291710419599</v>
      </c>
      <c r="J13" s="5">
        <v>132.48903900974099</v>
      </c>
      <c r="K13" s="5">
        <v>134.148423964545</v>
      </c>
      <c r="L13" s="5">
        <v>134.91895393355</v>
      </c>
      <c r="M13" s="5">
        <v>134.19209198363001</v>
      </c>
      <c r="N13" s="5">
        <v>136.60444888527701</v>
      </c>
      <c r="R13" s="7">
        <f>SUM(Q7:AD7)</f>
        <v>592</v>
      </c>
      <c r="U13" s="6" t="s">
        <v>33</v>
      </c>
      <c r="V13" s="1" cm="1">
        <f t="array" ref="V13">SUM((Q7:AD7-1)*(Q6:AD6))/(R13-R15)</f>
        <v>9.8549223135200457</v>
      </c>
    </row>
    <row r="14" spans="1:30" x14ac:dyDescent="0.35">
      <c r="A14" s="5">
        <v>133.74022930665299</v>
      </c>
      <c r="B14" s="5">
        <v>131.630582410497</v>
      </c>
      <c r="C14" s="5">
        <v>128.481604644231</v>
      </c>
      <c r="D14" s="5">
        <v>133.698485963113</v>
      </c>
      <c r="E14" s="5">
        <v>134.84488923652799</v>
      </c>
      <c r="F14" s="5">
        <v>134.75611664833099</v>
      </c>
      <c r="G14" s="5">
        <v>134.37303358879501</v>
      </c>
      <c r="H14" s="5">
        <v>134.07712436975001</v>
      </c>
      <c r="I14" s="5">
        <v>134.26485463039401</v>
      </c>
      <c r="J14" s="5">
        <v>131.44825517709901</v>
      </c>
      <c r="K14" s="5">
        <v>133.80647180468699</v>
      </c>
      <c r="L14" s="5">
        <v>133.43651453739301</v>
      </c>
      <c r="M14" s="5">
        <v>133.586175262897</v>
      </c>
      <c r="N14" s="5">
        <v>136.30065586622399</v>
      </c>
      <c r="R14" s="3" t="s">
        <v>48</v>
      </c>
      <c r="U14" s="1"/>
      <c r="V14" s="1"/>
      <c r="Y14" t="s">
        <v>75</v>
      </c>
    </row>
    <row r="15" spans="1:30" x14ac:dyDescent="0.35">
      <c r="A15" s="5">
        <v>131.74325757224801</v>
      </c>
      <c r="B15" s="5">
        <v>126.76806123636899</v>
      </c>
      <c r="C15" s="5">
        <v>128.97708106143</v>
      </c>
      <c r="D15" s="5">
        <v>130.60821791713701</v>
      </c>
      <c r="E15" s="5">
        <v>133.39953479742601</v>
      </c>
      <c r="F15" s="5">
        <v>133.15428814038299</v>
      </c>
      <c r="G15" s="5">
        <v>128.586889163184</v>
      </c>
      <c r="H15" s="5">
        <v>131.06427137328001</v>
      </c>
      <c r="I15" s="5">
        <v>131.40580129093601</v>
      </c>
      <c r="J15" s="5">
        <v>131.51122469223799</v>
      </c>
      <c r="K15" s="5">
        <v>135.59067808822601</v>
      </c>
      <c r="L15" s="5">
        <v>133.52895887565501</v>
      </c>
      <c r="M15" s="5">
        <v>134.52620000159899</v>
      </c>
      <c r="N15" s="5">
        <v>137.086698364022</v>
      </c>
      <c r="R15" s="7">
        <v>14</v>
      </c>
      <c r="U15" s="1"/>
      <c r="V15" s="1"/>
    </row>
    <row r="16" spans="1:30" x14ac:dyDescent="0.35">
      <c r="A16" s="5">
        <v>130.92708906400401</v>
      </c>
      <c r="B16" s="5">
        <v>126.88679017502</v>
      </c>
      <c r="C16" s="5">
        <v>134.666577133869</v>
      </c>
      <c r="D16" s="5">
        <v>129.712745858772</v>
      </c>
      <c r="E16" s="5">
        <v>129.489702374958</v>
      </c>
      <c r="F16" s="5">
        <v>133.004646446847</v>
      </c>
      <c r="G16" s="5">
        <v>130.90995219389399</v>
      </c>
      <c r="H16" s="5">
        <v>132.69018902929801</v>
      </c>
      <c r="I16" s="5">
        <v>134.46309499863</v>
      </c>
      <c r="J16" s="5">
        <v>133.00143349970099</v>
      </c>
      <c r="K16" s="5">
        <v>132.884023727336</v>
      </c>
      <c r="L16" s="5">
        <v>133.09188732730999</v>
      </c>
      <c r="M16" s="5">
        <v>135.95727288529301</v>
      </c>
      <c r="N16" s="5">
        <v>136.56449369569</v>
      </c>
      <c r="U16" s="8" t="s">
        <v>34</v>
      </c>
      <c r="V16" s="1">
        <f>V12/V13</f>
        <v>2.5436195873102432</v>
      </c>
      <c r="Y16" t="s">
        <v>49</v>
      </c>
    </row>
    <row r="17" spans="1:40" x14ac:dyDescent="0.35">
      <c r="A17" s="5">
        <v>133.426978126519</v>
      </c>
      <c r="B17" s="5">
        <v>128.994088121489</v>
      </c>
      <c r="C17" s="5">
        <v>135.32418122321599</v>
      </c>
      <c r="D17" s="5">
        <v>127.228908175228</v>
      </c>
      <c r="E17" s="5">
        <v>131.749465807549</v>
      </c>
      <c r="F17" s="5">
        <v>132.75108898528299</v>
      </c>
      <c r="G17" s="5">
        <v>133.95668054339399</v>
      </c>
      <c r="H17" s="5">
        <v>134.18333188263699</v>
      </c>
      <c r="I17" s="5">
        <v>129.649898779035</v>
      </c>
      <c r="J17" s="5">
        <v>133.71775639805799</v>
      </c>
      <c r="K17" s="5">
        <v>134.34412369365199</v>
      </c>
      <c r="L17" s="5">
        <v>131.91245260209899</v>
      </c>
      <c r="M17" s="5">
        <v>135.700892815478</v>
      </c>
      <c r="N17" s="5">
        <v>127.19523385940001</v>
      </c>
    </row>
    <row r="18" spans="1:40" x14ac:dyDescent="0.35">
      <c r="A18" s="5">
        <v>133.527892972242</v>
      </c>
      <c r="B18" s="5">
        <v>132.369813514285</v>
      </c>
      <c r="C18" s="5">
        <v>132.091582320165</v>
      </c>
      <c r="D18" s="5">
        <v>128.495589460514</v>
      </c>
      <c r="E18" s="5">
        <v>131.251911763941</v>
      </c>
      <c r="F18" s="5">
        <v>130.99109478364599</v>
      </c>
      <c r="G18" s="5">
        <v>132.060613518769</v>
      </c>
      <c r="H18" s="5">
        <v>133.74677600128899</v>
      </c>
      <c r="I18" s="5">
        <v>129.355713653544</v>
      </c>
      <c r="J18" s="5">
        <v>132.032240351589</v>
      </c>
      <c r="K18" s="5">
        <v>132.57798574176999</v>
      </c>
      <c r="L18" s="5">
        <v>133.20906558573799</v>
      </c>
      <c r="M18" s="5">
        <v>135.55612963060599</v>
      </c>
      <c r="N18" s="5">
        <v>130.79039381381401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35">
      <c r="A19" s="5">
        <v>131.27823589569999</v>
      </c>
      <c r="B19" s="5">
        <v>129.87948757868199</v>
      </c>
      <c r="C19" s="5">
        <v>132.91311852533201</v>
      </c>
      <c r="D19" s="5">
        <v>129.44840950984701</v>
      </c>
      <c r="E19" s="5">
        <v>128.00829827560301</v>
      </c>
      <c r="F19" s="5">
        <v>132.583414643824</v>
      </c>
      <c r="G19" s="5">
        <v>131.236011340765</v>
      </c>
      <c r="H19" s="5">
        <v>131.97515284067299</v>
      </c>
      <c r="I19" s="5">
        <v>130.346901072111</v>
      </c>
      <c r="J19" s="5">
        <v>132.973775143908</v>
      </c>
      <c r="K19" s="5">
        <v>129.27951941770999</v>
      </c>
      <c r="L19" s="5">
        <v>130.45957357578601</v>
      </c>
      <c r="M19" s="5">
        <v>136.10293668385501</v>
      </c>
      <c r="N19" s="5">
        <v>135.69449086132801</v>
      </c>
    </row>
    <row r="20" spans="1:40" x14ac:dyDescent="0.35">
      <c r="A20" s="5">
        <v>132.26950505364201</v>
      </c>
      <c r="B20" s="5">
        <v>134.39936802431299</v>
      </c>
      <c r="C20" s="5">
        <v>134.43376464431299</v>
      </c>
      <c r="D20" s="5">
        <v>128.61509631750499</v>
      </c>
      <c r="E20" s="5">
        <v>133.15434901383901</v>
      </c>
      <c r="F20" s="5">
        <v>131.281919301069</v>
      </c>
      <c r="G20" s="5">
        <v>134.18990563227999</v>
      </c>
      <c r="H20" s="5">
        <v>135.292445621121</v>
      </c>
      <c r="I20" s="5">
        <v>131.85440618254401</v>
      </c>
      <c r="J20" s="5">
        <v>131.042075898972</v>
      </c>
      <c r="K20" s="5">
        <v>130.282759158646</v>
      </c>
      <c r="L20" s="5">
        <v>133.70573419437</v>
      </c>
      <c r="M20" s="5">
        <v>137.299184892829</v>
      </c>
      <c r="N20" s="5">
        <v>132.11290666629799</v>
      </c>
    </row>
    <row r="21" spans="1:40" x14ac:dyDescent="0.35">
      <c r="A21" s="5">
        <v>131.015738247131</v>
      </c>
      <c r="B21" s="5">
        <v>129.23084227280799</v>
      </c>
      <c r="C21" s="5">
        <v>133.17694804889601</v>
      </c>
      <c r="D21" s="5">
        <v>131.29391579540001</v>
      </c>
      <c r="E21" s="5">
        <v>130.06514416525201</v>
      </c>
      <c r="F21" s="5">
        <v>132.03245184403301</v>
      </c>
      <c r="G21" s="5">
        <v>130.91761495193299</v>
      </c>
      <c r="H21" s="5">
        <v>133.26041588485799</v>
      </c>
      <c r="I21" s="5">
        <v>132.03671841009</v>
      </c>
      <c r="J21" s="5">
        <v>131.71970067625401</v>
      </c>
      <c r="K21" s="5">
        <v>130.10677977958699</v>
      </c>
      <c r="L21" s="5">
        <v>137.56954565023099</v>
      </c>
      <c r="M21" s="5">
        <v>136.194466257362</v>
      </c>
      <c r="N21" s="5">
        <v>122.782485275471</v>
      </c>
      <c r="P21" s="1"/>
      <c r="Q21" s="3" t="s">
        <v>35</v>
      </c>
      <c r="R21" s="3" t="s">
        <v>36</v>
      </c>
      <c r="S21" s="3" t="s">
        <v>37</v>
      </c>
      <c r="T21" s="3" t="s">
        <v>38</v>
      </c>
    </row>
    <row r="22" spans="1:40" x14ac:dyDescent="0.35">
      <c r="A22" s="5">
        <v>130.663215471466</v>
      </c>
      <c r="B22" s="5">
        <v>132.33185010401499</v>
      </c>
      <c r="C22" s="5">
        <v>135.66822023256799</v>
      </c>
      <c r="D22" s="5">
        <v>130.823205375242</v>
      </c>
      <c r="E22" s="5">
        <v>130.01030299737999</v>
      </c>
      <c r="F22" s="5">
        <v>133.50868400686699</v>
      </c>
      <c r="G22" s="5">
        <v>135.418219294788</v>
      </c>
      <c r="H22" s="5">
        <v>134.95486466594801</v>
      </c>
      <c r="I22" s="5">
        <v>131.357234438825</v>
      </c>
      <c r="J22" s="5">
        <v>135.58934178748001</v>
      </c>
      <c r="K22" s="5">
        <v>131.24137524227899</v>
      </c>
      <c r="L22" s="5">
        <v>130.14782164961699</v>
      </c>
      <c r="M22" s="5">
        <v>134.792987239643</v>
      </c>
      <c r="N22" s="5">
        <v>123.90072447678899</v>
      </c>
      <c r="P22" s="1" t="s">
        <v>39</v>
      </c>
      <c r="Q22" s="1">
        <f>AVERAGE(A3:C62)</f>
        <v>131.31704491922304</v>
      </c>
      <c r="R22" s="1">
        <f>AVERAGE(D3:H81)</f>
        <v>131.84105097518605</v>
      </c>
      <c r="S22" s="1">
        <f>AVERAGE(I3:J78)</f>
        <v>130.96450334162583</v>
      </c>
      <c r="T22" s="1">
        <f>AVERAGE(K3:N79)</f>
        <v>131.25975479018638</v>
      </c>
    </row>
    <row r="23" spans="1:40" x14ac:dyDescent="0.35">
      <c r="A23" s="5">
        <v>125.788265114767</v>
      </c>
      <c r="B23" s="5">
        <v>132.09938935756199</v>
      </c>
      <c r="C23" s="5">
        <v>134.94607707701101</v>
      </c>
      <c r="D23" s="5">
        <v>131.36362891176501</v>
      </c>
      <c r="E23" s="5">
        <v>132.75921587738901</v>
      </c>
      <c r="F23" s="5">
        <v>131.86584318341099</v>
      </c>
      <c r="G23" s="5">
        <v>131.77175978854001</v>
      </c>
      <c r="H23" s="5">
        <v>132.89118801473401</v>
      </c>
      <c r="I23" s="5">
        <v>128.49781488981799</v>
      </c>
      <c r="J23" s="5">
        <v>136.34417920665399</v>
      </c>
      <c r="K23" s="5">
        <v>126.671909209028</v>
      </c>
      <c r="L23" s="5">
        <v>130.40008744483501</v>
      </c>
      <c r="M23" s="5">
        <v>135.86296580218101</v>
      </c>
      <c r="N23" s="5">
        <v>123.740084875238</v>
      </c>
      <c r="P23" s="1" t="s">
        <v>29</v>
      </c>
      <c r="Q23" s="1">
        <f>_xlfn.VAR.P(A3:C62)</f>
        <v>9.8165690038775058</v>
      </c>
      <c r="R23" s="1">
        <f>_xlfn.VAR.P(D3:H81)</f>
        <v>9.6332626123254492</v>
      </c>
      <c r="S23" s="1">
        <f>_xlfn.VAR.P(I3:J78)</f>
        <v>7.8245426018324693</v>
      </c>
      <c r="T23" s="1">
        <f>VAR(K3:N79)</f>
        <v>13.620096626685237</v>
      </c>
    </row>
    <row r="24" spans="1:40" x14ac:dyDescent="0.35">
      <c r="A24" s="5">
        <v>130.52145014546301</v>
      </c>
      <c r="B24" s="5">
        <v>127.239562457898</v>
      </c>
      <c r="C24" s="5">
        <v>125.822956182136</v>
      </c>
      <c r="D24" s="5">
        <v>129.879227992766</v>
      </c>
      <c r="E24" s="5">
        <v>134.54659193782001</v>
      </c>
      <c r="F24" s="5">
        <v>129.29780467521601</v>
      </c>
      <c r="G24" s="5">
        <v>129.586344323823</v>
      </c>
      <c r="H24" s="5">
        <v>131.021377027152</v>
      </c>
      <c r="I24" s="5">
        <v>130.28268859630401</v>
      </c>
      <c r="J24" s="5">
        <v>133.16606339537501</v>
      </c>
      <c r="K24" s="5">
        <v>133.75529028435199</v>
      </c>
      <c r="L24" s="5">
        <v>129.777321878305</v>
      </c>
      <c r="M24" s="5">
        <v>134.27703646268299</v>
      </c>
      <c r="N24" s="5">
        <v>129.58414457030699</v>
      </c>
      <c r="P24" s="1" t="s">
        <v>30</v>
      </c>
      <c r="Q24" s="1">
        <f>COUNTA(A3:C62)</f>
        <v>102</v>
      </c>
      <c r="R24" s="1">
        <f>COUNTA(D3:H81)</f>
        <v>246</v>
      </c>
      <c r="S24" s="1">
        <f>COUNTA(I3:J78)</f>
        <v>100</v>
      </c>
      <c r="T24" s="1">
        <f>COUNTA(K3:N79)</f>
        <v>144</v>
      </c>
    </row>
    <row r="25" spans="1:40" x14ac:dyDescent="0.35">
      <c r="A25" s="5">
        <v>131.46519876707299</v>
      </c>
      <c r="B25" s="5">
        <v>128.09583179950201</v>
      </c>
      <c r="C25" s="5">
        <v>132.19128735661101</v>
      </c>
      <c r="D25" s="5">
        <v>128.35209590117799</v>
      </c>
      <c r="E25" s="5">
        <v>128.82998109503001</v>
      </c>
      <c r="F25" s="5">
        <v>133.353071794275</v>
      </c>
      <c r="G25" s="5">
        <v>132.71451825521899</v>
      </c>
      <c r="H25" s="5">
        <v>129.256633564998</v>
      </c>
      <c r="I25" s="5">
        <v>130.75633763141099</v>
      </c>
      <c r="J25" s="5">
        <v>133.24228472994</v>
      </c>
      <c r="K25" s="5">
        <v>128.422702003224</v>
      </c>
      <c r="L25" s="5">
        <v>130.59529856729799</v>
      </c>
      <c r="M25" s="5">
        <v>132.58482255741501</v>
      </c>
      <c r="N25" s="5">
        <v>128.35531020502501</v>
      </c>
    </row>
    <row r="26" spans="1:40" x14ac:dyDescent="0.35">
      <c r="A26" s="5">
        <v>132.14000743868701</v>
      </c>
      <c r="B26" s="5">
        <v>127.474130780077</v>
      </c>
      <c r="C26" s="5">
        <v>133.13499011211201</v>
      </c>
      <c r="D26" s="5">
        <v>129.54655926285901</v>
      </c>
      <c r="E26" s="5">
        <v>132.704722320824</v>
      </c>
      <c r="F26" s="5">
        <v>130.97311401803699</v>
      </c>
      <c r="G26" s="5">
        <v>133.26814351441999</v>
      </c>
      <c r="H26" s="5">
        <v>131.97962877070299</v>
      </c>
      <c r="I26" s="5">
        <v>130.54422875168601</v>
      </c>
      <c r="J26" s="5">
        <v>134.496416758392</v>
      </c>
      <c r="K26" s="5">
        <v>128.38614050127299</v>
      </c>
      <c r="L26" s="5">
        <v>127.25330934095599</v>
      </c>
      <c r="M26" s="5">
        <v>124.274602841705</v>
      </c>
      <c r="N26" s="5">
        <v>125.38337074126601</v>
      </c>
      <c r="P26" s="3" t="s">
        <v>47</v>
      </c>
    </row>
    <row r="27" spans="1:40" x14ac:dyDescent="0.35">
      <c r="A27" s="5">
        <v>130.486913863658</v>
      </c>
      <c r="B27" s="5">
        <v>126.114045243494</v>
      </c>
      <c r="C27" s="5">
        <v>134.890382675654</v>
      </c>
      <c r="D27" s="5">
        <v>129.182022262468</v>
      </c>
      <c r="E27" s="5">
        <v>134.35535990206799</v>
      </c>
      <c r="F27" s="5">
        <v>131.37888429464999</v>
      </c>
      <c r="G27" s="5">
        <v>136.24718215738201</v>
      </c>
      <c r="H27" s="5">
        <v>132.51195574037399</v>
      </c>
      <c r="I27" s="5">
        <v>132.69454118303599</v>
      </c>
      <c r="J27" s="5">
        <v>132.86946482403701</v>
      </c>
      <c r="K27" s="5">
        <v>131.78998664138399</v>
      </c>
      <c r="L27" s="5">
        <v>130.00004117030801</v>
      </c>
      <c r="M27" s="5">
        <v>123.80619007326101</v>
      </c>
      <c r="N27" s="5">
        <v>122.072777574512</v>
      </c>
      <c r="P27" s="7">
        <f>SUM(Q24:T24)</f>
        <v>592</v>
      </c>
      <c r="U27" s="6" t="s">
        <v>40</v>
      </c>
      <c r="V27" s="1" cm="1">
        <f t="array" ref="V27">(SUM(Q22:T22*Q24:T24))/SUM(Q24:T24)</f>
        <v>131.46130430001003</v>
      </c>
    </row>
    <row r="28" spans="1:40" x14ac:dyDescent="0.35">
      <c r="A28" s="5">
        <v>133.63216760569699</v>
      </c>
      <c r="B28" s="5">
        <v>129.39911290969201</v>
      </c>
      <c r="C28" s="5">
        <v>131.33957007551899</v>
      </c>
      <c r="D28" s="5">
        <v>127.149582389423</v>
      </c>
      <c r="E28" s="5">
        <v>133.666658071923</v>
      </c>
      <c r="F28" s="5">
        <v>132.529060114125</v>
      </c>
      <c r="G28" s="5">
        <v>132.781659083877</v>
      </c>
      <c r="H28" s="5">
        <v>133.16988712466301</v>
      </c>
      <c r="I28" s="5">
        <v>131.61248262294899</v>
      </c>
      <c r="J28" s="5">
        <v>135.04976670622901</v>
      </c>
      <c r="K28" s="5">
        <v>131.13385785084901</v>
      </c>
      <c r="L28" s="5">
        <v>130.12818248984999</v>
      </c>
      <c r="M28" s="5">
        <v>126.764735865181</v>
      </c>
      <c r="N28" s="5"/>
      <c r="P28" s="3" t="s">
        <v>48</v>
      </c>
      <c r="U28" s="6" t="s">
        <v>41</v>
      </c>
      <c r="V28" s="1" cm="1">
        <f t="array" ref="V28">SUM(Q24:T24*(Q22:T22-V27)^2)/(P29-1)</f>
        <v>22.709489780728202</v>
      </c>
      <c r="Y28" t="s">
        <v>76</v>
      </c>
    </row>
    <row r="29" spans="1:40" x14ac:dyDescent="0.35">
      <c r="A29" s="5">
        <v>134.333988990275</v>
      </c>
      <c r="B29" s="5">
        <v>126.780944065909</v>
      </c>
      <c r="C29" s="5">
        <v>132.44879856627099</v>
      </c>
      <c r="D29" s="5">
        <v>129.00221966994499</v>
      </c>
      <c r="E29" s="5">
        <v>133.48504895753501</v>
      </c>
      <c r="F29" s="5">
        <v>134.964770956276</v>
      </c>
      <c r="G29" s="5">
        <v>132.52500820856</v>
      </c>
      <c r="H29" s="5">
        <v>135.716426024821</v>
      </c>
      <c r="I29" s="5">
        <v>130.45907449839299</v>
      </c>
      <c r="J29" s="5">
        <v>124.885439708772</v>
      </c>
      <c r="K29" s="5">
        <v>134.02605546333001</v>
      </c>
      <c r="L29" s="5">
        <v>129.534072661061</v>
      </c>
      <c r="M29" s="5"/>
      <c r="N29" s="5"/>
      <c r="P29" s="7">
        <v>4</v>
      </c>
      <c r="U29" s="6" t="s">
        <v>42</v>
      </c>
      <c r="V29" s="1" cm="1">
        <f t="array" ref="V29">SUM((Q24:T24-1)*(Q23:T23))/(R13-P29)</f>
        <v>10.32980670851831</v>
      </c>
    </row>
    <row r="30" spans="1:40" x14ac:dyDescent="0.35">
      <c r="A30" s="5">
        <v>132.82942910333099</v>
      </c>
      <c r="B30" s="5"/>
      <c r="C30" s="5">
        <v>134.297017938957</v>
      </c>
      <c r="D30" s="5">
        <v>131.95258186586</v>
      </c>
      <c r="E30" s="5">
        <v>132.436985946395</v>
      </c>
      <c r="F30" s="5">
        <v>131.88303686287799</v>
      </c>
      <c r="G30" s="5">
        <v>134.76548828109401</v>
      </c>
      <c r="H30" s="5">
        <v>135.919960612978</v>
      </c>
      <c r="I30" s="5">
        <v>136.407868030809</v>
      </c>
      <c r="J30" s="5">
        <v>134.170709231784</v>
      </c>
      <c r="K30" s="5">
        <v>129.18151542836699</v>
      </c>
      <c r="L30" s="5">
        <v>131.55648025034699</v>
      </c>
      <c r="M30" s="5"/>
      <c r="N30" s="5"/>
      <c r="U30" s="1"/>
      <c r="V30" s="1"/>
    </row>
    <row r="31" spans="1:40" x14ac:dyDescent="0.35">
      <c r="A31" s="5">
        <v>130.37676735566899</v>
      </c>
      <c r="B31" s="5"/>
      <c r="C31" s="5">
        <v>132.54217841163799</v>
      </c>
      <c r="D31" s="5">
        <v>126.361981856716</v>
      </c>
      <c r="E31" s="5">
        <v>130.320895036194</v>
      </c>
      <c r="F31" s="5">
        <v>135.165335985534</v>
      </c>
      <c r="G31" s="5">
        <v>134.583738789932</v>
      </c>
      <c r="H31" s="5">
        <v>134.89223140379599</v>
      </c>
      <c r="I31" s="5">
        <v>130.012219844849</v>
      </c>
      <c r="J31" s="5">
        <v>128.77205815834799</v>
      </c>
      <c r="K31" s="5">
        <v>129.12128217873499</v>
      </c>
      <c r="L31" s="5">
        <v>133.405731427403</v>
      </c>
      <c r="M31" s="5"/>
      <c r="N31" s="5"/>
      <c r="U31" s="1" t="s">
        <v>43</v>
      </c>
      <c r="V31" s="1">
        <f>V28/V29</f>
        <v>2.1984428577933781</v>
      </c>
      <c r="Y31" t="s">
        <v>50</v>
      </c>
    </row>
    <row r="32" spans="1:40" x14ac:dyDescent="0.35">
      <c r="A32" s="5">
        <v>119.98059350579101</v>
      </c>
      <c r="B32" s="5"/>
      <c r="C32" s="5">
        <v>133.73155783361099</v>
      </c>
      <c r="D32" s="5">
        <v>126.726973195775</v>
      </c>
      <c r="E32" s="5">
        <v>132.29091448724799</v>
      </c>
      <c r="F32" s="5">
        <v>134.14731694458399</v>
      </c>
      <c r="G32" s="5">
        <v>133.50952986023901</v>
      </c>
      <c r="H32" s="5">
        <v>133.63866581960099</v>
      </c>
      <c r="I32" s="5">
        <v>130.17778177648401</v>
      </c>
      <c r="J32" s="5">
        <v>129.192083592735</v>
      </c>
      <c r="K32" s="5">
        <v>130.409881834023</v>
      </c>
      <c r="L32" s="5">
        <v>137.27679170203399</v>
      </c>
      <c r="M32" s="5"/>
      <c r="N32" s="5"/>
    </row>
    <row r="33" spans="1:40" x14ac:dyDescent="0.35">
      <c r="A33" s="5">
        <v>129.84169801399699</v>
      </c>
      <c r="B33" s="5"/>
      <c r="C33" s="5">
        <v>135.43898892707199</v>
      </c>
      <c r="D33" s="5">
        <v>128.66923363392601</v>
      </c>
      <c r="E33" s="5">
        <v>131.89921197353999</v>
      </c>
      <c r="F33" s="5">
        <v>133.045814492136</v>
      </c>
      <c r="G33" s="5">
        <v>137.11916310984199</v>
      </c>
      <c r="H33" s="5">
        <v>135.898406020555</v>
      </c>
      <c r="I33" s="5">
        <v>129.77408362251199</v>
      </c>
      <c r="J33" s="5">
        <v>130.380358751036</v>
      </c>
      <c r="K33" s="5">
        <v>132.29749332880399</v>
      </c>
      <c r="L33" s="5">
        <v>129.294108788778</v>
      </c>
      <c r="M33" s="5"/>
      <c r="N33" s="5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5">
      <c r="A34" s="5">
        <v>128.43648147191701</v>
      </c>
      <c r="B34" s="5"/>
      <c r="C34" s="5">
        <v>127.940726577333</v>
      </c>
      <c r="D34" s="5">
        <v>128.73636676838399</v>
      </c>
      <c r="E34" s="5">
        <v>128.164513047778</v>
      </c>
      <c r="F34" s="5">
        <v>131.31241110725199</v>
      </c>
      <c r="G34" s="5">
        <v>134.13335534989301</v>
      </c>
      <c r="H34" s="5">
        <v>130.62008525017299</v>
      </c>
      <c r="I34" s="5">
        <v>130.276541800872</v>
      </c>
      <c r="J34" s="5">
        <v>136.05296092030301</v>
      </c>
      <c r="K34" s="5">
        <v>130.47766703642699</v>
      </c>
      <c r="L34" s="5">
        <v>131.030921997967</v>
      </c>
      <c r="M34" s="5"/>
      <c r="N34" s="5"/>
    </row>
    <row r="35" spans="1:40" x14ac:dyDescent="0.35">
      <c r="A35" s="5">
        <v>128.67187093414501</v>
      </c>
      <c r="B35" s="5"/>
      <c r="C35" s="5">
        <v>132.79812032096001</v>
      </c>
      <c r="D35" s="5">
        <v>128.571736882772</v>
      </c>
      <c r="E35" s="5">
        <v>130.64302886967101</v>
      </c>
      <c r="F35" s="5">
        <v>132.82445805109401</v>
      </c>
      <c r="G35" s="5">
        <v>134.931916350915</v>
      </c>
      <c r="H35" s="5">
        <v>136.40887711066401</v>
      </c>
      <c r="I35" s="5">
        <v>130.474457989098</v>
      </c>
      <c r="J35" s="5">
        <v>133.10761961153301</v>
      </c>
      <c r="K35" s="5">
        <v>133.63228341943099</v>
      </c>
      <c r="L35" s="5">
        <v>130.746823722312</v>
      </c>
      <c r="M35" s="5"/>
      <c r="N35" s="5"/>
    </row>
    <row r="36" spans="1:40" x14ac:dyDescent="0.35">
      <c r="A36" s="5">
        <v>128.10790747392099</v>
      </c>
      <c r="B36" s="5"/>
      <c r="C36" s="5">
        <v>126.85873158031301</v>
      </c>
      <c r="D36" s="5">
        <v>125.302284455666</v>
      </c>
      <c r="E36" s="5">
        <v>129.85093597235999</v>
      </c>
      <c r="F36" s="5">
        <v>134.30714730129401</v>
      </c>
      <c r="G36" s="5">
        <v>136.08059522334</v>
      </c>
      <c r="H36" s="5">
        <v>135.29449944548099</v>
      </c>
      <c r="I36" s="5">
        <v>131.103846202802</v>
      </c>
      <c r="J36" s="5">
        <v>131.180778845427</v>
      </c>
      <c r="K36" s="5">
        <v>129.02175601488099</v>
      </c>
      <c r="L36" s="5">
        <v>130.317694944084</v>
      </c>
      <c r="M36" s="5"/>
      <c r="N36" s="5"/>
      <c r="P36" s="1"/>
      <c r="Q36" s="3" t="s">
        <v>44</v>
      </c>
      <c r="R36" s="3" t="s">
        <v>45</v>
      </c>
      <c r="S36" s="3" t="s">
        <v>46</v>
      </c>
    </row>
    <row r="37" spans="1:40" x14ac:dyDescent="0.35">
      <c r="A37" s="5">
        <v>125.015931170817</v>
      </c>
      <c r="B37" s="5"/>
      <c r="C37" s="5">
        <v>125.232391296743</v>
      </c>
      <c r="D37" s="5">
        <v>123.6286962306</v>
      </c>
      <c r="E37" s="5">
        <v>132.084164548426</v>
      </c>
      <c r="F37" s="5">
        <v>129.55610589437001</v>
      </c>
      <c r="G37" s="5">
        <v>134.283158360084</v>
      </c>
      <c r="H37" s="5">
        <v>136.57465541088101</v>
      </c>
      <c r="I37" s="5">
        <v>131.89958805688701</v>
      </c>
      <c r="J37" s="5">
        <v>128.938191106907</v>
      </c>
      <c r="K37" s="5">
        <v>130.00684905936001</v>
      </c>
      <c r="L37" s="5">
        <v>132.32878160198001</v>
      </c>
      <c r="M37" s="5"/>
      <c r="N37" s="5"/>
      <c r="P37" s="1" t="s">
        <v>39</v>
      </c>
      <c r="Q37" s="1">
        <f>AVERAGE(A3:B56,D3:E81,I3:I78,K3:L78)</f>
        <v>130.94848967378496</v>
      </c>
      <c r="R37" s="1">
        <f>AVERAGE(G3:H70,C3:C62,M3:N67,J3:J74)</f>
        <v>131.91917584349281</v>
      </c>
      <c r="S37" s="1">
        <f>AVERAGE(F3:F66)</f>
        <v>132.29216282695782</v>
      </c>
    </row>
    <row r="38" spans="1:40" x14ac:dyDescent="0.35">
      <c r="A38" s="5"/>
      <c r="B38" s="5"/>
      <c r="C38" s="5">
        <v>125.31276102596399</v>
      </c>
      <c r="D38" s="5">
        <v>125.402009845002</v>
      </c>
      <c r="E38" s="5">
        <v>131.75607610583501</v>
      </c>
      <c r="F38" s="5">
        <v>132.23333433860199</v>
      </c>
      <c r="G38" s="5">
        <v>135.28620133617301</v>
      </c>
      <c r="H38" s="5">
        <v>131.867345181784</v>
      </c>
      <c r="I38" s="5">
        <v>130.48515973718099</v>
      </c>
      <c r="J38" s="5">
        <v>128.32247399808301</v>
      </c>
      <c r="K38" s="5">
        <v>129.333648734657</v>
      </c>
      <c r="L38" s="5">
        <v>129.20487261362601</v>
      </c>
      <c r="M38" s="5"/>
      <c r="N38" s="5"/>
      <c r="P38" s="1" t="s">
        <v>29</v>
      </c>
      <c r="Q38" s="1">
        <f>_xlfn.VAR.P(A3:B56,D3:E81,I3:I78,K3:L78)</f>
        <v>8.564192844890119</v>
      </c>
      <c r="R38" s="1">
        <f>_xlfn.VAR.P(G3:H70,C3:C62,M3:N67,J3:J74)</f>
        <v>12.802382507911899</v>
      </c>
      <c r="S38" s="1">
        <f>_xlfn.VAR.P(F3:F66)</f>
        <v>5.0227022340365615</v>
      </c>
    </row>
    <row r="39" spans="1:40" x14ac:dyDescent="0.35">
      <c r="A39" s="5"/>
      <c r="B39" s="5"/>
      <c r="C39" s="5">
        <v>125.795486545142</v>
      </c>
      <c r="D39" s="5">
        <v>126.028103301888</v>
      </c>
      <c r="E39" s="5">
        <v>132.28223701708001</v>
      </c>
      <c r="F39" s="5">
        <v>136.10664995825101</v>
      </c>
      <c r="G39" s="5">
        <v>127.490235653133</v>
      </c>
      <c r="H39" s="5">
        <v>135.010638898194</v>
      </c>
      <c r="I39" s="5">
        <v>133.24440605544601</v>
      </c>
      <c r="J39" s="5">
        <v>131.56174624413401</v>
      </c>
      <c r="K39" s="5">
        <v>131.39706782101999</v>
      </c>
      <c r="L39" s="5">
        <v>130.49467362334599</v>
      </c>
      <c r="M39" s="5"/>
      <c r="N39" s="5"/>
      <c r="P39" s="1" t="s">
        <v>30</v>
      </c>
      <c r="Q39" s="1">
        <f>COUNTA(A3:B56,D3:E81,I3:I78,K3:L78)</f>
        <v>295</v>
      </c>
      <c r="R39" s="1">
        <f>COUNTA(G3:H70,C3:C62,M3:N67,J3:J74)</f>
        <v>256</v>
      </c>
      <c r="S39" s="1">
        <f>COUNTA(F3:F66)</f>
        <v>41</v>
      </c>
    </row>
    <row r="40" spans="1:40" x14ac:dyDescent="0.35">
      <c r="A40" s="5"/>
      <c r="B40" s="5"/>
      <c r="C40" s="5">
        <v>124.669194818766</v>
      </c>
      <c r="D40" s="5"/>
      <c r="E40" s="5">
        <v>133.600356572175</v>
      </c>
      <c r="F40" s="5">
        <v>133.87134285496501</v>
      </c>
      <c r="G40" s="5">
        <v>124.393823212702</v>
      </c>
      <c r="H40" s="5">
        <v>134.82058140221801</v>
      </c>
      <c r="I40" s="5">
        <v>129.559179674912</v>
      </c>
      <c r="J40" s="5">
        <v>133.12309376652499</v>
      </c>
      <c r="K40" s="5">
        <v>130.83334686323099</v>
      </c>
      <c r="L40" s="5">
        <v>127.542104012037</v>
      </c>
      <c r="M40" s="5"/>
      <c r="N40" s="5"/>
    </row>
    <row r="41" spans="1:40" x14ac:dyDescent="0.35">
      <c r="A41" s="5"/>
      <c r="B41" s="5"/>
      <c r="C41" s="5">
        <v>124.311731126181</v>
      </c>
      <c r="D41" s="5"/>
      <c r="E41" s="5">
        <v>134.87944090145299</v>
      </c>
      <c r="F41" s="5">
        <v>125.39990436646301</v>
      </c>
      <c r="G41" s="5">
        <v>125.179770655936</v>
      </c>
      <c r="H41" s="5">
        <v>127.984697056944</v>
      </c>
      <c r="I41" s="5">
        <v>132.30031412992</v>
      </c>
      <c r="J41" s="5">
        <v>130.27913478120001</v>
      </c>
      <c r="K41" s="5">
        <v>130.16281713585201</v>
      </c>
      <c r="L41" s="5">
        <v>131.02201600950499</v>
      </c>
      <c r="M41" s="5"/>
      <c r="N41" s="5"/>
    </row>
    <row r="42" spans="1:40" x14ac:dyDescent="0.35">
      <c r="A42" s="5"/>
      <c r="B42" s="5"/>
      <c r="C42" s="5">
        <v>128.315672201724</v>
      </c>
      <c r="D42" s="5"/>
      <c r="E42" s="5">
        <v>130.290225670935</v>
      </c>
      <c r="F42" s="5">
        <v>126.71115329887201</v>
      </c>
      <c r="G42" s="5">
        <v>123.67572337599</v>
      </c>
      <c r="H42" s="5">
        <v>127.389936231975</v>
      </c>
      <c r="I42" s="5">
        <v>127.343064034593</v>
      </c>
      <c r="J42" s="5">
        <v>129.338946323691</v>
      </c>
      <c r="K42" s="5">
        <v>122.863985434051</v>
      </c>
      <c r="L42" s="5">
        <v>130.40494617861501</v>
      </c>
      <c r="M42" s="5"/>
      <c r="N42" s="5"/>
      <c r="U42" s="6" t="s">
        <v>40</v>
      </c>
      <c r="V42" s="1" cm="1">
        <f t="array" ref="V42">(SUM(Q37:S37*Q39:S39))/SUM(Q39:S39)</f>
        <v>131.46130430001011</v>
      </c>
    </row>
    <row r="43" spans="1:40" x14ac:dyDescent="0.35">
      <c r="A43" s="5"/>
      <c r="B43" s="5"/>
      <c r="C43" s="5"/>
      <c r="D43" s="5"/>
      <c r="E43" s="5">
        <v>129.33656185716899</v>
      </c>
      <c r="F43" s="5">
        <v>126.94096191280499</v>
      </c>
      <c r="G43" s="5">
        <v>121.42665796103</v>
      </c>
      <c r="H43" s="5">
        <v>126.62971785144499</v>
      </c>
      <c r="I43" s="5">
        <v>129.57631394994499</v>
      </c>
      <c r="J43" s="5">
        <v>133.860579923676</v>
      </c>
      <c r="K43" s="5">
        <v>122.49040610766799</v>
      </c>
      <c r="L43" s="5">
        <v>133.11298430570099</v>
      </c>
      <c r="M43" s="5"/>
      <c r="N43" s="5"/>
      <c r="U43" s="6" t="s">
        <v>41</v>
      </c>
      <c r="V43" s="1" cm="1">
        <f t="array" ref="V43">SUM(Q39:S39*(Q37:S37-V42)^2)/(Q48-1)</f>
        <v>79.77579265272216</v>
      </c>
      <c r="Y43" t="s">
        <v>77</v>
      </c>
    </row>
    <row r="44" spans="1:40" x14ac:dyDescent="0.35">
      <c r="A44" s="5"/>
      <c r="B44" s="5"/>
      <c r="C44" s="5"/>
      <c r="D44" s="5"/>
      <c r="E44" s="5">
        <v>134.27439934778599</v>
      </c>
      <c r="F44" s="5"/>
      <c r="G44" s="5">
        <v>127.17834553931201</v>
      </c>
      <c r="H44" s="5">
        <v>124.27149949052</v>
      </c>
      <c r="I44" s="5">
        <v>125.66347426588899</v>
      </c>
      <c r="J44" s="5">
        <v>133.858994740258</v>
      </c>
      <c r="K44" s="5">
        <v>126.362745127886</v>
      </c>
      <c r="L44" s="5">
        <v>121.895578733485</v>
      </c>
      <c r="M44" s="5"/>
      <c r="N44" s="5"/>
      <c r="U44" s="6" t="s">
        <v>42</v>
      </c>
      <c r="V44" s="1" cm="1">
        <f t="array" ref="V44">SUM((Q39:S39-1)*(Q38:S38))/(P27-Q48)</f>
        <v>10.15855403272783</v>
      </c>
    </row>
    <row r="45" spans="1:40" x14ac:dyDescent="0.35">
      <c r="A45" s="5"/>
      <c r="B45" s="5"/>
      <c r="C45" s="5"/>
      <c r="D45" s="5"/>
      <c r="E45" s="5">
        <v>134.66160056201201</v>
      </c>
      <c r="F45" s="5"/>
      <c r="G45" s="5">
        <v>126.073166431689</v>
      </c>
      <c r="H45" s="5">
        <v>127.702398646106</v>
      </c>
      <c r="I45" s="5">
        <v>126.503659716774</v>
      </c>
      <c r="J45" s="5">
        <v>123.606264949033</v>
      </c>
      <c r="K45" s="5">
        <v>123.886019541061</v>
      </c>
      <c r="L45" s="5">
        <v>124.346568036845</v>
      </c>
      <c r="M45" s="5"/>
      <c r="N45" s="5"/>
      <c r="Q45" s="3" t="s">
        <v>47</v>
      </c>
      <c r="U45" s="1"/>
      <c r="V45" s="1"/>
    </row>
    <row r="46" spans="1:40" x14ac:dyDescent="0.35">
      <c r="A46" s="5"/>
      <c r="B46" s="5"/>
      <c r="C46" s="5"/>
      <c r="D46" s="5"/>
      <c r="E46" s="5">
        <v>132.88401003158501</v>
      </c>
      <c r="F46" s="5"/>
      <c r="G46" s="5">
        <v>128.037286336476</v>
      </c>
      <c r="H46" s="5">
        <v>124.506900336198</v>
      </c>
      <c r="I46" s="5">
        <v>126.799948009838</v>
      </c>
      <c r="J46" s="5">
        <v>132.04861499900699</v>
      </c>
      <c r="K46" s="5"/>
      <c r="L46" s="5">
        <v>125.974549618027</v>
      </c>
      <c r="M46" s="5"/>
      <c r="N46" s="5"/>
      <c r="Q46" s="7">
        <f>SUM(Q39:S39)</f>
        <v>592</v>
      </c>
      <c r="U46" s="1" t="s">
        <v>43</v>
      </c>
      <c r="V46" s="1">
        <f>V43/V44</f>
        <v>7.8530657410206572</v>
      </c>
      <c r="Y46" t="s">
        <v>51</v>
      </c>
    </row>
    <row r="47" spans="1:40" x14ac:dyDescent="0.35">
      <c r="A47" s="5"/>
      <c r="B47" s="5"/>
      <c r="C47" s="5"/>
      <c r="D47" s="5"/>
      <c r="E47" s="5">
        <v>133.761721499733</v>
      </c>
      <c r="F47" s="5"/>
      <c r="G47" s="5">
        <v>124.14882754576099</v>
      </c>
      <c r="H47" s="5">
        <v>128.96512222764301</v>
      </c>
      <c r="I47" s="5">
        <v>128.03952187355699</v>
      </c>
      <c r="J47" s="5">
        <v>124.31873809701599</v>
      </c>
      <c r="K47" s="5"/>
      <c r="L47" s="5">
        <v>126.778846378179</v>
      </c>
      <c r="M47" s="5"/>
      <c r="N47" s="5"/>
      <c r="Q47" s="3" t="s">
        <v>48</v>
      </c>
    </row>
    <row r="48" spans="1:40" x14ac:dyDescent="0.35">
      <c r="A48" s="5"/>
      <c r="B48" s="5"/>
      <c r="C48" s="5"/>
      <c r="D48" s="5"/>
      <c r="E48" s="5">
        <v>129.12618542640601</v>
      </c>
      <c r="F48" s="5"/>
      <c r="G48" s="5">
        <v>122.329431633659</v>
      </c>
      <c r="H48" s="5">
        <v>135.82721713602299</v>
      </c>
      <c r="I48" s="5">
        <v>126.467635340247</v>
      </c>
      <c r="J48" s="5">
        <v>126.80988946427701</v>
      </c>
      <c r="K48" s="5"/>
      <c r="L48" s="5">
        <v>125.752861977072</v>
      </c>
      <c r="M48" s="5"/>
      <c r="N48" s="5"/>
      <c r="Q48" s="7">
        <v>3</v>
      </c>
    </row>
    <row r="49" spans="1:41" x14ac:dyDescent="0.35">
      <c r="A49" s="5"/>
      <c r="B49" s="5"/>
      <c r="C49" s="5"/>
      <c r="D49" s="5"/>
      <c r="E49" s="5">
        <v>125.647835757547</v>
      </c>
      <c r="F49" s="5"/>
      <c r="G49" s="5"/>
      <c r="H49" s="5">
        <v>133.636203497433</v>
      </c>
      <c r="I49" s="5">
        <v>129.230334437057</v>
      </c>
      <c r="J49" s="5">
        <v>125.941103682817</v>
      </c>
      <c r="K49" s="5"/>
      <c r="L49" s="5">
        <v>128.18357416330201</v>
      </c>
      <c r="M49" s="5"/>
      <c r="N49" s="5"/>
    </row>
    <row r="50" spans="1:41" x14ac:dyDescent="0.35">
      <c r="A50" s="5"/>
      <c r="B50" s="5"/>
      <c r="C50" s="5"/>
      <c r="D50" s="5"/>
      <c r="E50" s="5">
        <v>126.054161066864</v>
      </c>
      <c r="F50" s="5"/>
      <c r="G50" s="5"/>
      <c r="H50" s="5">
        <v>135.442081752555</v>
      </c>
      <c r="I50" s="5">
        <v>127.994958760841</v>
      </c>
      <c r="J50" s="5">
        <v>125.428738793319</v>
      </c>
      <c r="K50" s="5"/>
      <c r="L50" s="5">
        <v>128.64611515868901</v>
      </c>
      <c r="M50" s="5"/>
      <c r="N50" s="5"/>
    </row>
    <row r="51" spans="1:41" x14ac:dyDescent="0.35">
      <c r="A51" s="5"/>
      <c r="B51" s="5"/>
      <c r="C51" s="5"/>
      <c r="D51" s="5"/>
      <c r="E51" s="5">
        <v>127.808879242298</v>
      </c>
      <c r="F51" s="5"/>
      <c r="G51" s="5"/>
      <c r="H51" s="5">
        <v>136.01372357934599</v>
      </c>
      <c r="I51" s="5">
        <v>125.306845602583</v>
      </c>
      <c r="J51" s="5">
        <v>126.95274098346999</v>
      </c>
      <c r="K51" s="5"/>
      <c r="L51" s="5">
        <v>128.04072925226899</v>
      </c>
      <c r="M51" s="5"/>
      <c r="N51" s="5"/>
    </row>
    <row r="52" spans="1:41" x14ac:dyDescent="0.35">
      <c r="A52" s="5"/>
      <c r="B52" s="5"/>
      <c r="C52" s="5"/>
      <c r="D52" s="5"/>
      <c r="E52" s="5">
        <v>124.221173560822</v>
      </c>
      <c r="F52" s="5"/>
      <c r="G52" s="5"/>
      <c r="H52" s="5">
        <v>134.086445363058</v>
      </c>
      <c r="I52" s="5"/>
      <c r="J52" s="5">
        <v>125.19152826283801</v>
      </c>
      <c r="K52" s="5"/>
      <c r="L52" s="5">
        <v>127.20088638525399</v>
      </c>
      <c r="M52" s="5"/>
      <c r="N52" s="5"/>
    </row>
    <row r="53" spans="1:41" x14ac:dyDescent="0.35">
      <c r="A53" s="5"/>
      <c r="B53" s="5"/>
      <c r="C53" s="5"/>
      <c r="D53" s="5"/>
      <c r="E53" s="5">
        <v>126.47183179264201</v>
      </c>
      <c r="F53" s="5"/>
      <c r="G53" s="5"/>
      <c r="H53" s="5">
        <v>131.680099742126</v>
      </c>
      <c r="I53" s="5"/>
      <c r="J53" s="5">
        <v>129.67591915165499</v>
      </c>
      <c r="K53" s="5"/>
      <c r="L53" s="5"/>
      <c r="M53" s="5"/>
      <c r="N53" s="5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35">
      <c r="A54" s="5"/>
      <c r="B54" s="5"/>
      <c r="C54" s="5"/>
      <c r="D54" s="5"/>
      <c r="E54" s="5">
        <v>126.827711173754</v>
      </c>
      <c r="F54" s="5"/>
      <c r="G54" s="5"/>
      <c r="H54" s="5">
        <v>133.43670284810099</v>
      </c>
      <c r="I54" s="5"/>
      <c r="J54" s="5"/>
      <c r="K54" s="5"/>
      <c r="L54" s="5"/>
      <c r="M54" s="5"/>
      <c r="N54" s="5"/>
    </row>
    <row r="55" spans="1:41" x14ac:dyDescent="0.35">
      <c r="A55" s="5"/>
      <c r="B55" s="5"/>
      <c r="C55" s="5"/>
      <c r="D55" s="5"/>
      <c r="E55" s="5">
        <v>131.722077816086</v>
      </c>
      <c r="F55" s="5"/>
      <c r="G55" s="5"/>
      <c r="H55" s="5">
        <v>134.012440068704</v>
      </c>
      <c r="I55" s="5"/>
      <c r="J55" s="5"/>
      <c r="K55" s="5"/>
      <c r="L55" s="5"/>
      <c r="M55" s="5"/>
      <c r="N55" s="5"/>
    </row>
    <row r="56" spans="1:41" x14ac:dyDescent="0.35">
      <c r="A56" s="5"/>
      <c r="B56" s="5"/>
      <c r="C56" s="5"/>
      <c r="D56" s="5"/>
      <c r="E56" s="5">
        <v>127.292735611282</v>
      </c>
      <c r="F56" s="5"/>
      <c r="G56" s="5"/>
      <c r="H56" s="5">
        <v>137.091886857622</v>
      </c>
      <c r="I56" s="5"/>
      <c r="J56" s="5"/>
      <c r="K56" s="5"/>
      <c r="L56" s="5"/>
      <c r="M56" s="5"/>
      <c r="N56" s="5"/>
      <c r="P56" s="1"/>
      <c r="Q56" s="3" t="s">
        <v>52</v>
      </c>
      <c r="R56" s="3" t="s">
        <v>53</v>
      </c>
      <c r="S56" s="3" t="s">
        <v>54</v>
      </c>
      <c r="T56" s="3" t="s">
        <v>55</v>
      </c>
      <c r="U56" s="3" t="s">
        <v>19</v>
      </c>
      <c r="V56" s="3" t="s">
        <v>22</v>
      </c>
      <c r="W56" s="3" t="s">
        <v>23</v>
      </c>
      <c r="X56" s="3" t="s">
        <v>56</v>
      </c>
      <c r="Y56" s="3" t="s">
        <v>57</v>
      </c>
    </row>
    <row r="57" spans="1:41" x14ac:dyDescent="0.35">
      <c r="A57" s="5"/>
      <c r="B57" s="5"/>
      <c r="C57" s="5"/>
      <c r="D57" s="5"/>
      <c r="E57" s="5"/>
      <c r="F57" s="5"/>
      <c r="G57" s="5"/>
      <c r="H57" s="5">
        <v>132.469235449042</v>
      </c>
      <c r="I57" s="5"/>
      <c r="J57" s="5"/>
      <c r="K57" s="5"/>
      <c r="L57" s="5"/>
      <c r="M57" s="5"/>
      <c r="N57" s="5"/>
      <c r="P57" s="1" t="s">
        <v>39</v>
      </c>
      <c r="Q57" s="1">
        <f>AVERAGE(A3:B56)</f>
        <v>131.11700637931949</v>
      </c>
      <c r="R57" s="1">
        <f>AVERAGE(C3:C62)</f>
        <v>131.62710465607347</v>
      </c>
      <c r="S57" s="1">
        <f>AVERAGE(D3:E81)</f>
        <v>131.00496667224184</v>
      </c>
      <c r="T57" s="1">
        <f>AVERAGE(G3:H80)</f>
        <v>132.34620962119735</v>
      </c>
      <c r="U57" s="1">
        <f>AVERAGE(F3:F66)</f>
        <v>132.29216282695782</v>
      </c>
      <c r="V57" s="1">
        <f>AVERAGE(I3:I78)</f>
        <v>130.75222373385478</v>
      </c>
      <c r="W57" s="1">
        <f>AVERAGE(J3:J78)</f>
        <v>131.16845825889604</v>
      </c>
      <c r="X57" s="1">
        <f>AVERAGE(K3:L78)</f>
        <v>130.88429170017014</v>
      </c>
      <c r="Y57" s="1">
        <f>AVERAGE(M3:N66)</f>
        <v>131.944422777863</v>
      </c>
    </row>
    <row r="58" spans="1:41" x14ac:dyDescent="0.35">
      <c r="A58" s="5"/>
      <c r="B58" s="5"/>
      <c r="C58" s="5"/>
      <c r="D58" s="5"/>
      <c r="E58" s="5"/>
      <c r="F58" s="5"/>
      <c r="G58" s="5"/>
      <c r="H58" s="5">
        <v>132.58062195645701</v>
      </c>
      <c r="I58" s="5"/>
      <c r="J58" s="5"/>
      <c r="K58" s="5"/>
      <c r="L58" s="5"/>
      <c r="M58" s="5"/>
      <c r="N58" s="5"/>
      <c r="P58" s="1" t="s">
        <v>29</v>
      </c>
      <c r="Q58" s="1">
        <f>_xlfn.VAR.P(A3:B56)</f>
        <v>8.5286400456963509</v>
      </c>
      <c r="R58" s="1">
        <f>_xlfn.VAR.P(C3:C62)</f>
        <v>11.65469795160012</v>
      </c>
      <c r="S58" s="1">
        <f>_xlfn.VAR.P(D3:E81)</f>
        <v>8.9131224665747748</v>
      </c>
      <c r="T58" s="1">
        <f>_xlfn.VAR.P(G3:H80)</f>
        <v>10.979917593717882</v>
      </c>
      <c r="U58" s="1">
        <f>_xlfn.VAR.P(F3:F66)</f>
        <v>5.0227022340365615</v>
      </c>
      <c r="V58" s="1">
        <f>_xlfn.VAR.P(I3:I78)</f>
        <v>5.7849580555682198</v>
      </c>
      <c r="W58" s="1">
        <f>_xlfn.VAR.P(J3:J78)</f>
        <v>9.6992503622802797</v>
      </c>
      <c r="X58" s="1">
        <f>_xlfn.VAR.P(K3:L78)</f>
        <v>9.6643269508567258</v>
      </c>
      <c r="Y58" s="1">
        <f>_xlfn.VAR.P(M3:N66)</f>
        <v>19.840660446917781</v>
      </c>
    </row>
    <row r="59" spans="1:41" x14ac:dyDescent="0.35">
      <c r="A59" s="5"/>
      <c r="B59" s="5"/>
      <c r="C59" s="5"/>
      <c r="D59" s="5"/>
      <c r="E59" s="5"/>
      <c r="F59" s="5"/>
      <c r="G59" s="5"/>
      <c r="H59" s="5">
        <v>131.957878982647</v>
      </c>
      <c r="I59" s="5"/>
      <c r="J59" s="5"/>
      <c r="K59" s="5"/>
      <c r="L59" s="5"/>
      <c r="M59" s="5"/>
      <c r="N59" s="5"/>
      <c r="P59" s="1" t="s">
        <v>30</v>
      </c>
      <c r="Q59" s="1">
        <f>COUNTA(A3:B56)</f>
        <v>62</v>
      </c>
      <c r="R59" s="1">
        <f>COUNTA(C3:C62)</f>
        <v>40</v>
      </c>
      <c r="S59" s="1">
        <f>COUNTA(D3:E81)</f>
        <v>91</v>
      </c>
      <c r="T59" s="1">
        <f>COUNTA(G3:H80)</f>
        <v>114</v>
      </c>
      <c r="U59" s="1">
        <f>COUNTA(F3:F66)</f>
        <v>41</v>
      </c>
      <c r="V59" s="1">
        <f>COUNTA(I3:I78)</f>
        <v>49</v>
      </c>
      <c r="W59" s="1">
        <f>COUNTA(J3:J78)</f>
        <v>51</v>
      </c>
      <c r="X59" s="1">
        <f>COUNTA(K3:L78)</f>
        <v>93</v>
      </c>
      <c r="Y59" s="1">
        <f>COUNTA(M3:N66)</f>
        <v>51</v>
      </c>
    </row>
    <row r="60" spans="1:41" x14ac:dyDescent="0.35">
      <c r="A60" s="5"/>
      <c r="B60" s="5"/>
      <c r="C60" s="5"/>
      <c r="D60" s="5"/>
      <c r="E60" s="5"/>
      <c r="F60" s="5"/>
      <c r="G60" s="5"/>
      <c r="H60" s="5">
        <v>131.17528497035701</v>
      </c>
      <c r="I60" s="5"/>
      <c r="J60" s="5"/>
      <c r="K60" s="5"/>
      <c r="L60" s="5"/>
      <c r="M60" s="5"/>
      <c r="N60" s="5"/>
    </row>
    <row r="61" spans="1:41" x14ac:dyDescent="0.35">
      <c r="A61" s="5"/>
      <c r="B61" s="5"/>
      <c r="C61" s="5"/>
      <c r="D61" s="5"/>
      <c r="E61" s="5"/>
      <c r="F61" s="5"/>
      <c r="G61" s="5"/>
      <c r="H61" s="5">
        <v>131.004871824324</v>
      </c>
      <c r="I61" s="5"/>
      <c r="J61" s="5"/>
      <c r="K61" s="5"/>
      <c r="L61" s="5"/>
      <c r="M61" s="5"/>
      <c r="N61" s="5"/>
      <c r="P61" s="3" t="s">
        <v>47</v>
      </c>
      <c r="AB61" t="s">
        <v>79</v>
      </c>
    </row>
    <row r="62" spans="1:41" x14ac:dyDescent="0.35">
      <c r="A62" s="5"/>
      <c r="B62" s="5"/>
      <c r="C62" s="5"/>
      <c r="D62" s="5"/>
      <c r="E62" s="5"/>
      <c r="F62" s="5"/>
      <c r="G62" s="5"/>
      <c r="H62" s="5">
        <v>134.93653943581501</v>
      </c>
      <c r="I62" s="5"/>
      <c r="J62" s="5"/>
      <c r="K62" s="5"/>
      <c r="L62" s="5"/>
      <c r="M62" s="5"/>
      <c r="N62" s="5"/>
      <c r="P62" s="7">
        <f>SUM(Q59:Y59)</f>
        <v>592</v>
      </c>
    </row>
    <row r="63" spans="1:41" x14ac:dyDescent="0.35">
      <c r="A63" s="5"/>
      <c r="B63" s="5"/>
      <c r="C63" s="5"/>
      <c r="D63" s="5"/>
      <c r="E63" s="5"/>
      <c r="F63" s="5"/>
      <c r="G63" s="5"/>
      <c r="H63" s="5">
        <v>133.01876102632099</v>
      </c>
      <c r="I63" s="5"/>
      <c r="J63" s="5"/>
      <c r="K63" s="5"/>
      <c r="L63" s="5"/>
      <c r="M63" s="5"/>
      <c r="N63" s="5"/>
      <c r="P63" s="3" t="s">
        <v>48</v>
      </c>
    </row>
    <row r="64" spans="1:41" x14ac:dyDescent="0.35">
      <c r="A64" s="5"/>
      <c r="B64" s="5"/>
      <c r="C64" s="5"/>
      <c r="D64" s="5"/>
      <c r="E64" s="5"/>
      <c r="F64" s="5"/>
      <c r="G64" s="5"/>
      <c r="H64" s="5">
        <v>131.354869251868</v>
      </c>
      <c r="I64" s="5"/>
      <c r="J64" s="5"/>
      <c r="K64" s="5"/>
      <c r="L64" s="5"/>
      <c r="M64" s="5"/>
      <c r="N64" s="5"/>
      <c r="P64" s="7">
        <v>9</v>
      </c>
      <c r="AB64" t="s">
        <v>58</v>
      </c>
    </row>
    <row r="65" spans="1:41" x14ac:dyDescent="0.35">
      <c r="A65" s="5"/>
      <c r="B65" s="5"/>
      <c r="C65" s="5"/>
      <c r="D65" s="5"/>
      <c r="E65" s="5"/>
      <c r="F65" s="5"/>
      <c r="G65" s="5"/>
      <c r="H65" s="5">
        <v>131.04513846253201</v>
      </c>
      <c r="I65" s="5"/>
      <c r="J65" s="5"/>
      <c r="K65" s="5"/>
      <c r="L65" s="5"/>
      <c r="M65" s="5"/>
      <c r="N65" s="5"/>
      <c r="W65" s="6" t="s">
        <v>40</v>
      </c>
      <c r="X65" s="1" cm="1">
        <f t="array" ref="X65">(SUM(Q57:Y57*Q59:Y59))/SUM(Q59:Y59)</f>
        <v>131.46130430001003</v>
      </c>
    </row>
    <row r="66" spans="1:41" x14ac:dyDescent="0.35">
      <c r="A66" s="5"/>
      <c r="B66" s="5"/>
      <c r="C66" s="5"/>
      <c r="D66" s="5"/>
      <c r="E66" s="5"/>
      <c r="F66" s="5"/>
      <c r="G66" s="5"/>
      <c r="H66" s="5">
        <v>132.96909551097801</v>
      </c>
      <c r="I66" s="5"/>
      <c r="J66" s="5"/>
      <c r="K66" s="5"/>
      <c r="L66" s="5"/>
      <c r="M66" s="5"/>
      <c r="N66" s="5"/>
      <c r="W66" s="6" t="s">
        <v>41</v>
      </c>
      <c r="X66" s="1" cm="1">
        <f t="array" ref="X66">SUM(Q59:Y59*(Q57:Y57-X65)^2)/(P64-1)</f>
        <v>27.106155389070871</v>
      </c>
    </row>
    <row r="67" spans="1:41" x14ac:dyDescent="0.35">
      <c r="A67" s="5"/>
      <c r="B67" s="5"/>
      <c r="C67" s="5"/>
      <c r="D67" s="5"/>
      <c r="E67" s="5"/>
      <c r="F67" s="5"/>
      <c r="G67" s="5"/>
      <c r="H67" s="5">
        <v>134.82560862163899</v>
      </c>
      <c r="I67" s="5"/>
      <c r="J67" s="5"/>
      <c r="K67" s="5"/>
      <c r="L67" s="5"/>
      <c r="M67" s="5"/>
      <c r="N67" s="5"/>
      <c r="W67" s="6" t="s">
        <v>42</v>
      </c>
      <c r="X67" s="1" cm="1">
        <f t="array" ref="X67">SUM((Q59:Y59-1)*(Q58:Y58))/(P62-P64)</f>
        <v>10.055560324098101</v>
      </c>
    </row>
    <row r="68" spans="1:41" x14ac:dyDescent="0.35">
      <c r="A68" s="5"/>
      <c r="B68" s="5"/>
      <c r="C68" s="5"/>
      <c r="D68" s="5"/>
      <c r="E68" s="5"/>
      <c r="F68" s="5"/>
      <c r="G68" s="5"/>
      <c r="H68" s="5">
        <v>136.10367233014199</v>
      </c>
      <c r="I68" s="5"/>
      <c r="J68" s="5"/>
      <c r="K68" s="5"/>
      <c r="L68" s="5"/>
      <c r="M68" s="5"/>
      <c r="N68" s="5"/>
      <c r="W68" s="1"/>
      <c r="X68" s="1"/>
    </row>
    <row r="69" spans="1:41" x14ac:dyDescent="0.35">
      <c r="A69" s="5"/>
      <c r="B69" s="5"/>
      <c r="C69" s="5"/>
      <c r="D69" s="5"/>
      <c r="E69" s="5"/>
      <c r="F69" s="5"/>
      <c r="G69" s="5"/>
      <c r="H69" s="5">
        <v>133.57358425009099</v>
      </c>
      <c r="I69" s="5"/>
      <c r="J69" s="5"/>
      <c r="K69" s="5"/>
      <c r="L69" s="5"/>
      <c r="M69" s="5"/>
      <c r="N69" s="5"/>
      <c r="W69" s="8" t="s">
        <v>43</v>
      </c>
      <c r="X69" s="1">
        <f>X66/X67</f>
        <v>2.6956384841241618</v>
      </c>
    </row>
    <row r="70" spans="1:41" x14ac:dyDescent="0.35">
      <c r="A70" s="5"/>
      <c r="B70" s="5"/>
      <c r="C70" s="5"/>
      <c r="D70" s="5"/>
      <c r="E70" s="5"/>
      <c r="F70" s="5"/>
      <c r="G70" s="5"/>
      <c r="H70" s="5">
        <v>133.81351078976701</v>
      </c>
      <c r="I70" s="5"/>
      <c r="J70" s="5"/>
      <c r="K70" s="5"/>
      <c r="L70" s="5"/>
      <c r="M70" s="5"/>
      <c r="N70" s="5"/>
    </row>
    <row r="72" spans="1:41" x14ac:dyDescent="0.35"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x14ac:dyDescent="0.35">
      <c r="AB73" s="9"/>
    </row>
    <row r="74" spans="1:41" x14ac:dyDescent="0.35">
      <c r="AB74" s="9"/>
    </row>
    <row r="75" spans="1:41" x14ac:dyDescent="0.35">
      <c r="P75" s="1"/>
      <c r="Q75" s="8" t="s">
        <v>52</v>
      </c>
      <c r="R75" s="8" t="s">
        <v>53</v>
      </c>
      <c r="T75" t="s">
        <v>63</v>
      </c>
      <c r="AB75" s="9"/>
      <c r="AD75" s="1"/>
      <c r="AE75" s="8" t="s">
        <v>54</v>
      </c>
      <c r="AF75" s="8" t="s">
        <v>55</v>
      </c>
      <c r="AG75" s="8" t="s">
        <v>19</v>
      </c>
      <c r="AI75" t="s">
        <v>78</v>
      </c>
    </row>
    <row r="76" spans="1:41" x14ac:dyDescent="0.35">
      <c r="P76" s="1" t="s">
        <v>39</v>
      </c>
      <c r="Q76" s="1">
        <v>131.11700637931949</v>
      </c>
      <c r="R76" s="1">
        <v>131.62710465607347</v>
      </c>
      <c r="AB76" s="9"/>
      <c r="AD76" s="1" t="s">
        <v>39</v>
      </c>
      <c r="AE76" s="1">
        <v>131.00496667224184</v>
      </c>
      <c r="AF76" s="1">
        <v>132.34620962119735</v>
      </c>
      <c r="AG76" s="1">
        <v>132.29216282695782</v>
      </c>
    </row>
    <row r="77" spans="1:41" x14ac:dyDescent="0.35">
      <c r="P77" s="1" t="s">
        <v>29</v>
      </c>
      <c r="Q77" s="1">
        <v>8.5286400456963509</v>
      </c>
      <c r="R77" s="1">
        <v>11.65469795160012</v>
      </c>
      <c r="AB77" s="9"/>
      <c r="AD77" s="1" t="s">
        <v>29</v>
      </c>
      <c r="AE77" s="1">
        <v>8.9131224665747748</v>
      </c>
      <c r="AF77" s="1">
        <v>10.979917593717882</v>
      </c>
      <c r="AG77" s="1">
        <v>5.0227022340365615</v>
      </c>
    </row>
    <row r="78" spans="1:41" x14ac:dyDescent="0.35">
      <c r="P78" s="1" t="s">
        <v>30</v>
      </c>
      <c r="Q78" s="1">
        <v>62</v>
      </c>
      <c r="R78" s="1">
        <v>40</v>
      </c>
      <c r="T78" t="s">
        <v>64</v>
      </c>
      <c r="AB78" s="9"/>
      <c r="AD78" s="1" t="s">
        <v>30</v>
      </c>
      <c r="AE78" s="1">
        <v>91</v>
      </c>
      <c r="AF78" s="1">
        <v>114</v>
      </c>
      <c r="AG78" s="1">
        <v>41</v>
      </c>
      <c r="AI78" t="s">
        <v>66</v>
      </c>
    </row>
    <row r="79" spans="1:41" x14ac:dyDescent="0.35">
      <c r="AB79" s="9"/>
    </row>
    <row r="80" spans="1:41" x14ac:dyDescent="0.35">
      <c r="AB80" s="9"/>
    </row>
    <row r="81" spans="16:41" x14ac:dyDescent="0.35">
      <c r="P81" s="3" t="s">
        <v>47</v>
      </c>
      <c r="T81" s="6" t="s">
        <v>40</v>
      </c>
      <c r="U81" s="1" cm="1">
        <f t="array" ref="U81">(SUM(Q76:R76*Q78:R78))/SUM(Q78:R78)</f>
        <v>131.31704491922301</v>
      </c>
      <c r="AB81" s="9"/>
      <c r="AD81" s="3" t="s">
        <v>47</v>
      </c>
      <c r="AH81" s="6" t="s">
        <v>40</v>
      </c>
      <c r="AI81" s="1" cm="1">
        <f t="array" ref="AI81">(SUM(AE76:AG76*AE78:AG78))/SUM(AE78:AG78)</f>
        <v>131.84105097518608</v>
      </c>
    </row>
    <row r="82" spans="16:41" x14ac:dyDescent="0.35">
      <c r="P82" s="7">
        <f>SUM(Q78:R78)</f>
        <v>102</v>
      </c>
      <c r="T82" s="6" t="s">
        <v>41</v>
      </c>
      <c r="U82" s="1" cm="1">
        <f t="array" ref="U82">SUM(Q78:R78*(Q76:R76-U81)^2)/(P84-1)</f>
        <v>6.3264374983284295</v>
      </c>
      <c r="AB82" s="9"/>
      <c r="AD82" s="7">
        <f>SUM(AE78:AG78)</f>
        <v>246</v>
      </c>
      <c r="AH82" s="6" t="s">
        <v>41</v>
      </c>
      <c r="AI82" s="1" cm="1">
        <f t="array" ref="AI82">SUM(AE78:AG78*(AE76:AG76-AI81)^2)/(AD84-1)</f>
        <v>50.523530447213631</v>
      </c>
    </row>
    <row r="83" spans="16:41" x14ac:dyDescent="0.35">
      <c r="P83" s="3" t="s">
        <v>48</v>
      </c>
      <c r="T83" s="6" t="s">
        <v>42</v>
      </c>
      <c r="U83" s="1" cm="1">
        <f t="array" ref="U83">SUM((Q78:R78-1)*(Q77:R77))/(P82-P84)</f>
        <v>9.7478026289988211</v>
      </c>
      <c r="AB83" s="9"/>
      <c r="AD83" s="3" t="s">
        <v>48</v>
      </c>
      <c r="AH83" s="6" t="s">
        <v>42</v>
      </c>
      <c r="AI83" s="1" cm="1">
        <f t="array" ref="AI83">SUM((AE78:AG78-1)*(AE77:AG77))/(AD82-AD84)</f>
        <v>9.2338263351576675</v>
      </c>
    </row>
    <row r="84" spans="16:41" x14ac:dyDescent="0.35">
      <c r="P84" s="7">
        <v>2</v>
      </c>
      <c r="T84" s="1"/>
      <c r="U84" s="1"/>
      <c r="AB84" s="9"/>
      <c r="AD84" s="7">
        <v>3</v>
      </c>
      <c r="AH84" s="1"/>
      <c r="AI84" s="1"/>
    </row>
    <row r="85" spans="16:41" x14ac:dyDescent="0.35">
      <c r="T85" s="8" t="s">
        <v>43</v>
      </c>
      <c r="U85" s="1">
        <f>U82/U83</f>
        <v>0.6490116530989104</v>
      </c>
      <c r="AB85" s="9"/>
      <c r="AH85" s="8" t="s">
        <v>43</v>
      </c>
      <c r="AI85" s="1">
        <f>AI82/AI83</f>
        <v>5.4715703559255795</v>
      </c>
    </row>
    <row r="86" spans="16:41" x14ac:dyDescent="0.35">
      <c r="AB86" s="9"/>
    </row>
    <row r="87" spans="16:41" x14ac:dyDescent="0.35">
      <c r="AB87" s="9"/>
    </row>
    <row r="88" spans="16:41" x14ac:dyDescent="0.35"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6:41" x14ac:dyDescent="0.35">
      <c r="AB89" s="9"/>
    </row>
    <row r="90" spans="16:41" x14ac:dyDescent="0.35">
      <c r="AB90" s="9"/>
    </row>
    <row r="91" spans="16:41" x14ac:dyDescent="0.35">
      <c r="P91" s="1"/>
      <c r="Q91" s="8" t="s">
        <v>22</v>
      </c>
      <c r="R91" s="8" t="s">
        <v>23</v>
      </c>
      <c r="T91" t="s">
        <v>65</v>
      </c>
      <c r="AB91" s="9"/>
      <c r="AD91" s="1"/>
      <c r="AE91" s="8" t="s">
        <v>56</v>
      </c>
      <c r="AF91" s="8" t="s">
        <v>57</v>
      </c>
      <c r="AH91" t="s">
        <v>60</v>
      </c>
    </row>
    <row r="92" spans="16:41" x14ac:dyDescent="0.35">
      <c r="P92" s="1" t="s">
        <v>39</v>
      </c>
      <c r="Q92" s="1">
        <v>130.75222373385478</v>
      </c>
      <c r="R92" s="1">
        <v>131.16845825889604</v>
      </c>
      <c r="AB92" s="9"/>
      <c r="AD92" s="1" t="s">
        <v>39</v>
      </c>
      <c r="AE92" s="1">
        <v>130.88429170017014</v>
      </c>
      <c r="AF92" s="1">
        <v>131.944422777863</v>
      </c>
    </row>
    <row r="93" spans="16:41" x14ac:dyDescent="0.35">
      <c r="P93" s="1" t="s">
        <v>29</v>
      </c>
      <c r="Q93" s="1">
        <v>5.7849580555682198</v>
      </c>
      <c r="R93" s="1">
        <v>9.6992503622802797</v>
      </c>
      <c r="AB93" s="9"/>
      <c r="AD93" s="1" t="s">
        <v>29</v>
      </c>
      <c r="AE93" s="1">
        <v>9.6643269508567258</v>
      </c>
      <c r="AF93" s="1">
        <v>19.840660446917781</v>
      </c>
    </row>
    <row r="94" spans="16:41" x14ac:dyDescent="0.35">
      <c r="P94" s="1" t="s">
        <v>30</v>
      </c>
      <c r="Q94" s="1">
        <v>49</v>
      </c>
      <c r="R94" s="1">
        <v>51</v>
      </c>
      <c r="T94" t="s">
        <v>64</v>
      </c>
      <c r="AB94" s="9"/>
      <c r="AD94" s="1" t="s">
        <v>30</v>
      </c>
      <c r="AE94" s="1">
        <v>93</v>
      </c>
      <c r="AF94" s="1">
        <v>51</v>
      </c>
      <c r="AH94" t="s">
        <v>59</v>
      </c>
    </row>
    <row r="95" spans="16:41" x14ac:dyDescent="0.35">
      <c r="AB95" s="9"/>
    </row>
    <row r="96" spans="16:41" x14ac:dyDescent="0.35">
      <c r="AB96" s="9"/>
    </row>
    <row r="97" spans="16:41" x14ac:dyDescent="0.35">
      <c r="P97" s="3" t="s">
        <v>47</v>
      </c>
      <c r="T97" s="6" t="s">
        <v>40</v>
      </c>
      <c r="U97" s="1" cm="1">
        <f t="array" ref="U97">(SUM(Q92:R92*Q94:R94))/SUM(Q94:R94)</f>
        <v>130.96450334162583</v>
      </c>
      <c r="AB97" s="9"/>
      <c r="AD97" s="3" t="s">
        <v>47</v>
      </c>
      <c r="AH97" s="6" t="s">
        <v>40</v>
      </c>
      <c r="AI97" s="1" cm="1">
        <f t="array" ref="AI97">(SUM(AE92:AF92*AE94:AF94))/SUM(AE94:AF94)</f>
        <v>131.25975479018635</v>
      </c>
    </row>
    <row r="98" spans="16:41" x14ac:dyDescent="0.35">
      <c r="P98" s="7">
        <f>SUM(Q94:R94)</f>
        <v>100</v>
      </c>
      <c r="T98" s="6" t="s">
        <v>41</v>
      </c>
      <c r="U98" s="1" cm="1">
        <f t="array" ref="U98">SUM(Q94:R94*(Q92:R92-U97)^2)/(P100-1)</f>
        <v>4.3295469841097471</v>
      </c>
      <c r="AB98" s="9"/>
      <c r="AD98" s="7">
        <f>SUM(AE94:AF94)</f>
        <v>144</v>
      </c>
      <c r="AH98" s="6" t="s">
        <v>41</v>
      </c>
      <c r="AI98" s="1" cm="1">
        <f t="array" ref="AI98">SUM(AE94:AF94*(AE92:AF92-AI97)^2)/(P100-1)</f>
        <v>37.017728393509174</v>
      </c>
    </row>
    <row r="99" spans="16:41" x14ac:dyDescent="0.35">
      <c r="P99" s="3" t="s">
        <v>48</v>
      </c>
      <c r="T99" s="6" t="s">
        <v>42</v>
      </c>
      <c r="U99" s="1" cm="1">
        <f t="array" ref="U99">SUM((Q94:R94-1)*(Q93:R93))/(P98-P100)</f>
        <v>7.7820459671560052</v>
      </c>
      <c r="AB99" s="9"/>
      <c r="AD99" s="3" t="s">
        <v>48</v>
      </c>
      <c r="AH99" s="6" t="s">
        <v>42</v>
      </c>
      <c r="AI99" s="1" cm="1">
        <f t="array" ref="AI99">SUM((AE94:AF94-1)*(AE93:AF93))/(AD98-AD100)</f>
        <v>13.247542970596534</v>
      </c>
    </row>
    <row r="100" spans="16:41" x14ac:dyDescent="0.35">
      <c r="P100" s="7">
        <v>2</v>
      </c>
      <c r="T100" s="1"/>
      <c r="U100" s="1"/>
      <c r="AB100" s="9"/>
      <c r="AD100" s="7">
        <v>2</v>
      </c>
      <c r="AH100" s="1"/>
      <c r="AI100" s="1"/>
    </row>
    <row r="101" spans="16:41" x14ac:dyDescent="0.35">
      <c r="T101" s="8" t="s">
        <v>43</v>
      </c>
      <c r="U101" s="1">
        <f>U98/U99</f>
        <v>0.55635073377650657</v>
      </c>
      <c r="AB101" s="9"/>
      <c r="AH101" s="8" t="s">
        <v>43</v>
      </c>
      <c r="AI101" s="1">
        <f>AI98/AI99</f>
        <v>2.7943089881400303</v>
      </c>
    </row>
    <row r="102" spans="16:41" x14ac:dyDescent="0.35">
      <c r="AB102" s="9"/>
    </row>
    <row r="103" spans="16:41" x14ac:dyDescent="0.35"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25DC-B743-43DF-A0C6-72CEE6869666}">
  <dimension ref="A1:AO103"/>
  <sheetViews>
    <sheetView topLeftCell="P75" zoomScale="56" zoomScaleNormal="85" workbookViewId="0">
      <selection activeCell="AB62" sqref="AB62"/>
    </sheetView>
  </sheetViews>
  <sheetFormatPr baseColWidth="10" defaultRowHeight="14.5" x14ac:dyDescent="0.35"/>
  <cols>
    <col min="1" max="14" width="18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0" x14ac:dyDescent="0.3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30" x14ac:dyDescent="0.35">
      <c r="A3" s="5">
        <v>138.10377011405899</v>
      </c>
      <c r="B3" s="5">
        <v>138.08903267178499</v>
      </c>
      <c r="C3" s="5">
        <v>137.67576962355099</v>
      </c>
      <c r="D3" s="5">
        <v>136.41960581070299</v>
      </c>
      <c r="E3" s="5">
        <v>135.89239655237</v>
      </c>
      <c r="F3" s="5">
        <v>138.177281858421</v>
      </c>
      <c r="G3" s="5">
        <v>137.01906314732199</v>
      </c>
      <c r="H3" s="5">
        <v>137.21556611501799</v>
      </c>
      <c r="I3" s="5">
        <v>137.042063539835</v>
      </c>
      <c r="J3" s="5">
        <v>137.302904186874</v>
      </c>
      <c r="K3" s="5">
        <v>137.87618515307801</v>
      </c>
      <c r="L3" s="5">
        <v>138.17407272903301</v>
      </c>
      <c r="M3" s="5">
        <v>137.86010286178799</v>
      </c>
      <c r="N3" s="5">
        <v>134.26353747984899</v>
      </c>
    </row>
    <row r="4" spans="1:30" x14ac:dyDescent="0.35">
      <c r="A4" s="5">
        <v>136.89574774335901</v>
      </c>
      <c r="B4" s="5">
        <v>136.70334880217101</v>
      </c>
      <c r="C4" s="5">
        <v>136.72311045432599</v>
      </c>
      <c r="D4" s="5">
        <v>136.03522130744199</v>
      </c>
      <c r="E4" s="5">
        <v>135.749038728713</v>
      </c>
      <c r="F4" s="5">
        <v>138.13483275581299</v>
      </c>
      <c r="G4" s="5">
        <v>135.51844896094701</v>
      </c>
      <c r="H4" s="5">
        <v>135.54222583811199</v>
      </c>
      <c r="I4" s="5">
        <v>134.806918010228</v>
      </c>
      <c r="J4" s="5">
        <v>138.63131233735501</v>
      </c>
      <c r="K4" s="5">
        <v>137.64205946259801</v>
      </c>
      <c r="L4" s="5">
        <v>138.949089466506</v>
      </c>
      <c r="M4" s="5">
        <v>137.83414445804999</v>
      </c>
      <c r="N4" s="5">
        <v>134.74720158667699</v>
      </c>
      <c r="P4" s="1"/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</row>
    <row r="5" spans="1:30" x14ac:dyDescent="0.35">
      <c r="A5" s="5">
        <v>137.22120307440599</v>
      </c>
      <c r="B5" s="5">
        <v>135.42162365491001</v>
      </c>
      <c r="C5" s="5">
        <v>134.715802160473</v>
      </c>
      <c r="D5" s="5">
        <v>134.582751027885</v>
      </c>
      <c r="E5" s="5">
        <v>133.20473290323801</v>
      </c>
      <c r="F5" s="5">
        <v>137.102607940041</v>
      </c>
      <c r="G5" s="5">
        <v>136.531057561393</v>
      </c>
      <c r="H5" s="5">
        <v>137.26049277101799</v>
      </c>
      <c r="I5" s="5">
        <v>137.30211623287499</v>
      </c>
      <c r="J5" s="5">
        <v>137.92266591984901</v>
      </c>
      <c r="K5" s="5">
        <v>136.362821235019</v>
      </c>
      <c r="L5" s="5">
        <v>137.85035887544601</v>
      </c>
      <c r="M5" s="5">
        <v>136.744480679085</v>
      </c>
      <c r="N5" s="5">
        <v>134.06430227478299</v>
      </c>
      <c r="P5" s="1" t="s">
        <v>28</v>
      </c>
      <c r="Q5" s="1">
        <f>AVERAGE(A3:A56)</f>
        <v>135.9591178336874</v>
      </c>
      <c r="R5" s="1">
        <f>AVERAGE(B3:B47)</f>
        <v>135.88602126519942</v>
      </c>
      <c r="S5" s="1">
        <f>AVERAGE(C3:C62)</f>
        <v>135.5404594287231</v>
      </c>
      <c r="T5" s="1">
        <f>AVERAGE(D3:D81)</f>
        <v>135.75234068535656</v>
      </c>
      <c r="U5" s="1">
        <f>AVERAGE(E3:E81)</f>
        <v>135.51965650588193</v>
      </c>
      <c r="V5" s="1">
        <f t="shared" ref="V5:AC5" si="0">AVERAGE(F3:F81)</f>
        <v>136.49926520791925</v>
      </c>
      <c r="W5" s="1">
        <f t="shared" si="0"/>
        <v>136.43042781115449</v>
      </c>
      <c r="X5" s="1">
        <f>AVERAGE(H3:H89)</f>
        <v>136.6260481046109</v>
      </c>
      <c r="Y5" s="1">
        <f t="shared" si="0"/>
        <v>135.99757251242551</v>
      </c>
      <c r="Z5" s="1">
        <f t="shared" si="0"/>
        <v>135.97508173135066</v>
      </c>
      <c r="AA5" s="1">
        <f t="shared" si="0"/>
        <v>137.03446197647574</v>
      </c>
      <c r="AB5" s="1">
        <f t="shared" si="0"/>
        <v>136.29660989541429</v>
      </c>
      <c r="AC5" s="1">
        <f t="shared" si="0"/>
        <v>136.23972750264639</v>
      </c>
      <c r="AD5" s="1">
        <f>AVERAGE(N3:N81)</f>
        <v>135.53414604606598</v>
      </c>
    </row>
    <row r="6" spans="1:30" x14ac:dyDescent="0.35">
      <c r="A6" s="5">
        <v>136.95337121527399</v>
      </c>
      <c r="B6" s="5">
        <v>135.57789791008</v>
      </c>
      <c r="C6" s="5">
        <v>138.377002592818</v>
      </c>
      <c r="D6" s="5">
        <v>134.076674024901</v>
      </c>
      <c r="E6" s="5">
        <v>131.618925767066</v>
      </c>
      <c r="F6" s="5">
        <v>137.84428198644</v>
      </c>
      <c r="G6" s="5">
        <v>137.13045381687601</v>
      </c>
      <c r="H6" s="5">
        <v>137.302683277292</v>
      </c>
      <c r="I6" s="5">
        <v>137.88114424828601</v>
      </c>
      <c r="J6" s="5">
        <v>135.498841755835</v>
      </c>
      <c r="K6" s="5">
        <v>138.62609709727701</v>
      </c>
      <c r="L6" s="5">
        <v>136.651954647987</v>
      </c>
      <c r="M6" s="5">
        <v>138.072537071661</v>
      </c>
      <c r="N6" s="5">
        <v>136.21221159504299</v>
      </c>
      <c r="P6" s="1" t="s">
        <v>29</v>
      </c>
      <c r="Q6" s="1">
        <f>_xlfn.VAR.P(A3:A56)</f>
        <v>4.2080140733881173</v>
      </c>
      <c r="R6" s="1">
        <f>_xlfn.VAR.P(B3:B47)</f>
        <v>3.2672966300470678</v>
      </c>
      <c r="S6" s="1">
        <f>_xlfn.VAR.P(C3:C62)</f>
        <v>6.8112988279012123</v>
      </c>
      <c r="T6" s="1">
        <f>_xlfn.VAR.P(D3:D81)</f>
        <v>1.4105811579482741</v>
      </c>
      <c r="U6" s="1">
        <f>_xlfn.VAR.P(E3:E81)</f>
        <v>2.919247469418234</v>
      </c>
      <c r="V6" s="1">
        <f>_xlfn.VAR.P(F3:F81)</f>
        <v>1.8095561051972258</v>
      </c>
      <c r="W6" s="1">
        <f>_xlfn.VAR.P(G3:G81)</f>
        <v>1.7655771038808525</v>
      </c>
      <c r="X6" s="1">
        <f>_xlfn.VAR.P(H3:H89)</f>
        <v>2.2082599678143717</v>
      </c>
      <c r="Y6" s="1">
        <f t="shared" ref="Y6:AD6" si="1">_xlfn.VAR.P(I3:I81)</f>
        <v>2.2515011786244949</v>
      </c>
      <c r="Z6" s="1">
        <f t="shared" si="1"/>
        <v>4.9510372308645305</v>
      </c>
      <c r="AA6" s="1">
        <f t="shared" si="1"/>
        <v>1.0920443756060378</v>
      </c>
      <c r="AB6" s="1">
        <f t="shared" si="1"/>
        <v>1.6204891610190595</v>
      </c>
      <c r="AC6" s="1">
        <f t="shared" si="1"/>
        <v>2.93211453544113</v>
      </c>
      <c r="AD6" s="1">
        <f t="shared" si="1"/>
        <v>3.5049824110452694</v>
      </c>
    </row>
    <row r="7" spans="1:30" x14ac:dyDescent="0.35">
      <c r="A7" s="5">
        <v>136.52704105010099</v>
      </c>
      <c r="B7" s="5">
        <v>137.16134671717401</v>
      </c>
      <c r="C7" s="5">
        <v>138.304062183035</v>
      </c>
      <c r="D7" s="5">
        <v>135.35695995855599</v>
      </c>
      <c r="E7" s="5">
        <v>136.03038155677299</v>
      </c>
      <c r="F7" s="5">
        <v>137.306578891161</v>
      </c>
      <c r="G7" s="5">
        <v>136.56156028843299</v>
      </c>
      <c r="H7" s="5">
        <v>137.37458187602701</v>
      </c>
      <c r="I7" s="5">
        <v>137.785862483893</v>
      </c>
      <c r="J7" s="5">
        <v>138.27767040767799</v>
      </c>
      <c r="K7" s="5">
        <v>137.80080102737199</v>
      </c>
      <c r="L7" s="5">
        <v>137.23407406698499</v>
      </c>
      <c r="M7" s="5">
        <v>138.17608167357801</v>
      </c>
      <c r="N7" s="5">
        <v>135.78679709768099</v>
      </c>
      <c r="P7" s="1" t="s">
        <v>30</v>
      </c>
      <c r="Q7" s="1">
        <f t="shared" ref="Q7:AD7" si="2">COUNTA(A3:A81)</f>
        <v>45</v>
      </c>
      <c r="R7" s="1">
        <f t="shared" si="2"/>
        <v>42</v>
      </c>
      <c r="S7" s="1">
        <f t="shared" si="2"/>
        <v>57</v>
      </c>
      <c r="T7" s="1">
        <f t="shared" si="2"/>
        <v>46</v>
      </c>
      <c r="U7" s="1">
        <f t="shared" si="2"/>
        <v>65</v>
      </c>
      <c r="V7" s="1">
        <f t="shared" si="2"/>
        <v>59</v>
      </c>
      <c r="W7" s="1">
        <f t="shared" si="2"/>
        <v>58</v>
      </c>
      <c r="X7" s="1">
        <f>COUNTA(H3:H89)</f>
        <v>87</v>
      </c>
      <c r="Y7" s="1">
        <f t="shared" si="2"/>
        <v>69</v>
      </c>
      <c r="Z7" s="1">
        <f t="shared" si="2"/>
        <v>60</v>
      </c>
      <c r="AA7" s="1">
        <f t="shared" si="2"/>
        <v>61</v>
      </c>
      <c r="AB7" s="1">
        <f t="shared" si="2"/>
        <v>70</v>
      </c>
      <c r="AC7" s="1">
        <f t="shared" si="2"/>
        <v>42</v>
      </c>
      <c r="AD7" s="1">
        <f t="shared" si="2"/>
        <v>31</v>
      </c>
    </row>
    <row r="8" spans="1:30" x14ac:dyDescent="0.35">
      <c r="A8" s="5">
        <v>135.737277108851</v>
      </c>
      <c r="B8" s="5">
        <v>136.878256892102</v>
      </c>
      <c r="C8" s="5">
        <v>137.238975487896</v>
      </c>
      <c r="D8" s="5">
        <v>133.27376655257899</v>
      </c>
      <c r="E8" s="5">
        <v>135.54667817071399</v>
      </c>
      <c r="F8" s="5">
        <v>135.42437854499099</v>
      </c>
      <c r="G8" s="5">
        <v>136.406924584687</v>
      </c>
      <c r="H8" s="5">
        <v>136.69053256399201</v>
      </c>
      <c r="I8" s="5">
        <v>134.595022103389</v>
      </c>
      <c r="J8" s="5">
        <v>139.146989346705</v>
      </c>
      <c r="K8" s="5">
        <v>137.81245575169299</v>
      </c>
      <c r="L8" s="5">
        <v>135.40775186989001</v>
      </c>
      <c r="M8" s="5">
        <v>137.618500947635</v>
      </c>
      <c r="N8" s="5">
        <v>133.31723397004501</v>
      </c>
    </row>
    <row r="9" spans="1:30" x14ac:dyDescent="0.35">
      <c r="A9" s="5">
        <v>135.011945494348</v>
      </c>
      <c r="B9" s="5">
        <v>137.80299251662399</v>
      </c>
      <c r="C9" s="5">
        <v>137.652126451014</v>
      </c>
      <c r="D9" s="5">
        <v>134.412764010579</v>
      </c>
      <c r="E9" s="5">
        <v>134.562592886461</v>
      </c>
      <c r="F9" s="5">
        <v>134.63923521042301</v>
      </c>
      <c r="G9" s="5">
        <v>137.034438917438</v>
      </c>
      <c r="H9" s="5">
        <v>137.94222845467601</v>
      </c>
      <c r="I9" s="5">
        <v>135.92800195867099</v>
      </c>
      <c r="J9" s="5">
        <v>138.41106726915399</v>
      </c>
      <c r="K9" s="5">
        <v>137.01462913563901</v>
      </c>
      <c r="L9" s="5">
        <v>136.989596287963</v>
      </c>
      <c r="M9" s="5">
        <v>138.281069910425</v>
      </c>
      <c r="N9" s="5">
        <v>131.64823135309601</v>
      </c>
    </row>
    <row r="10" spans="1:30" x14ac:dyDescent="0.35">
      <c r="A10" s="5">
        <v>133.14594970264201</v>
      </c>
      <c r="B10" s="5">
        <v>136.46806401762601</v>
      </c>
      <c r="C10" s="5">
        <v>138.42645463099001</v>
      </c>
      <c r="D10" s="5">
        <v>136.43014432144699</v>
      </c>
      <c r="E10" s="5">
        <v>136.578700021408</v>
      </c>
      <c r="F10" s="5">
        <v>137.284158646159</v>
      </c>
      <c r="G10" s="5">
        <v>137.413635135258</v>
      </c>
      <c r="H10" s="5">
        <v>137.6073043042</v>
      </c>
      <c r="I10" s="5">
        <v>136.11935592564899</v>
      </c>
      <c r="J10" s="5">
        <v>135.38594248260699</v>
      </c>
      <c r="K10" s="5">
        <v>138.224597223214</v>
      </c>
      <c r="L10" s="5">
        <v>135.77210408168</v>
      </c>
      <c r="M10" s="5">
        <v>138.267932622887</v>
      </c>
      <c r="N10" s="5">
        <v>134.674299936626</v>
      </c>
    </row>
    <row r="11" spans="1:30" x14ac:dyDescent="0.35">
      <c r="A11" s="5">
        <v>136.89186526144499</v>
      </c>
      <c r="B11" s="5">
        <v>136.936708315495</v>
      </c>
      <c r="C11" s="5">
        <v>136.42506553519399</v>
      </c>
      <c r="D11" s="5">
        <v>135.96673883640801</v>
      </c>
      <c r="E11" s="5">
        <v>136.09702677098599</v>
      </c>
      <c r="F11" s="5">
        <v>137.30723419194399</v>
      </c>
      <c r="G11" s="5">
        <v>137.96788170261399</v>
      </c>
      <c r="H11" s="5">
        <v>137.287262367133</v>
      </c>
      <c r="I11" s="5">
        <v>137.30452006758799</v>
      </c>
      <c r="J11" s="5">
        <v>138.354149334521</v>
      </c>
      <c r="K11" s="5">
        <v>136.502583720297</v>
      </c>
      <c r="L11" s="5">
        <v>136.05550093354501</v>
      </c>
      <c r="M11" s="5">
        <v>138.64055061859199</v>
      </c>
      <c r="N11" s="5">
        <v>134.29990178246999</v>
      </c>
      <c r="U11" s="6" t="s">
        <v>31</v>
      </c>
      <c r="V11" s="1" cm="1">
        <f t="array" ref="V11">(SUM(Q5:AD5*Q7:AD7))/SUM(Q7:AD7)</f>
        <v>136.14050724234497</v>
      </c>
    </row>
    <row r="12" spans="1:30" x14ac:dyDescent="0.35">
      <c r="A12" s="5">
        <v>137.449923170408</v>
      </c>
      <c r="B12" s="5">
        <v>136.12760152578599</v>
      </c>
      <c r="C12" s="5">
        <v>137.218181298465</v>
      </c>
      <c r="D12" s="5">
        <v>135.904472186785</v>
      </c>
      <c r="E12" s="5">
        <v>138.30615252548699</v>
      </c>
      <c r="F12" s="5">
        <v>137.413505687606</v>
      </c>
      <c r="G12" s="5">
        <v>135.69224589194701</v>
      </c>
      <c r="H12" s="5">
        <v>136.49066591550101</v>
      </c>
      <c r="I12" s="5">
        <v>136.51215208056999</v>
      </c>
      <c r="J12" s="5">
        <v>136.88788177962601</v>
      </c>
      <c r="K12" s="5">
        <v>137.75882783742</v>
      </c>
      <c r="L12" s="5">
        <v>136.74188187978399</v>
      </c>
      <c r="M12" s="5">
        <v>138.67002512730301</v>
      </c>
      <c r="N12" s="5">
        <v>131.200950929329</v>
      </c>
      <c r="R12" s="3" t="s">
        <v>47</v>
      </c>
      <c r="U12" s="6" t="s">
        <v>32</v>
      </c>
      <c r="V12" s="1" cm="1">
        <f t="array" ref="V12">SUM(Q7:AD7*(Q5:AD5-V11)^2)/(R15-1)</f>
        <v>11.923524832747621</v>
      </c>
    </row>
    <row r="13" spans="1:30" x14ac:dyDescent="0.35">
      <c r="A13" s="5">
        <v>136.18129202748401</v>
      </c>
      <c r="B13" s="5">
        <v>137.278938472074</v>
      </c>
      <c r="C13" s="5">
        <v>137.78020934129</v>
      </c>
      <c r="D13" s="5">
        <v>135.858621934772</v>
      </c>
      <c r="E13" s="5">
        <v>137.32320589638101</v>
      </c>
      <c r="F13" s="5">
        <v>136.53890728021801</v>
      </c>
      <c r="G13" s="5">
        <v>137.379257485198</v>
      </c>
      <c r="H13" s="5">
        <v>136.58461521005299</v>
      </c>
      <c r="I13" s="5">
        <v>135.27098946998001</v>
      </c>
      <c r="J13" s="5">
        <v>138.00955863271</v>
      </c>
      <c r="K13" s="5">
        <v>136.05602886942299</v>
      </c>
      <c r="L13" s="5">
        <v>136.00642428282299</v>
      </c>
      <c r="M13" s="5">
        <v>136.88770593020101</v>
      </c>
      <c r="N13" s="5">
        <v>134.529676017122</v>
      </c>
      <c r="R13" s="7">
        <f>SUM(Q7:AD7)</f>
        <v>792</v>
      </c>
      <c r="U13" s="6" t="s">
        <v>33</v>
      </c>
      <c r="V13" s="1" cm="1">
        <f t="array" ref="V13">SUM((Q7:AD7-1)*(Q6:AD6))/(R13-R15)</f>
        <v>2.8203995777984479</v>
      </c>
    </row>
    <row r="14" spans="1:30" x14ac:dyDescent="0.35">
      <c r="A14" s="5">
        <v>138.045861772015</v>
      </c>
      <c r="B14" s="5">
        <v>138.52930195303799</v>
      </c>
      <c r="C14" s="5">
        <v>136.63167820551601</v>
      </c>
      <c r="D14" s="5">
        <v>134.36174591053401</v>
      </c>
      <c r="E14" s="5">
        <v>135.79510929176001</v>
      </c>
      <c r="F14" s="5">
        <v>137.48665709871801</v>
      </c>
      <c r="G14" s="5">
        <v>136.82101792544799</v>
      </c>
      <c r="H14" s="5">
        <v>137.44582380101301</v>
      </c>
      <c r="I14" s="5">
        <v>136.42405537324399</v>
      </c>
      <c r="J14" s="5">
        <v>137.510552460274</v>
      </c>
      <c r="K14" s="5">
        <v>136.443949038597</v>
      </c>
      <c r="L14" s="5">
        <v>137.105231686541</v>
      </c>
      <c r="M14" s="5">
        <v>138.079825759362</v>
      </c>
      <c r="N14" s="5">
        <v>131.02179212793499</v>
      </c>
      <c r="R14" s="3" t="s">
        <v>48</v>
      </c>
      <c r="U14" s="1"/>
      <c r="V14" s="1"/>
      <c r="Y14" t="s">
        <v>70</v>
      </c>
    </row>
    <row r="15" spans="1:30" x14ac:dyDescent="0.35">
      <c r="A15" s="5">
        <v>137.36979274799</v>
      </c>
      <c r="B15" s="5">
        <v>136.732271441244</v>
      </c>
      <c r="C15" s="5">
        <v>134.470436419283</v>
      </c>
      <c r="D15" s="5">
        <v>138.39849250464999</v>
      </c>
      <c r="E15" s="5">
        <v>133.264241001534</v>
      </c>
      <c r="F15" s="5">
        <v>138.642502709258</v>
      </c>
      <c r="G15" s="5">
        <v>138.20096415665199</v>
      </c>
      <c r="H15" s="5">
        <v>136.55648972597999</v>
      </c>
      <c r="I15" s="5">
        <v>134.932909629562</v>
      </c>
      <c r="J15" s="5">
        <v>137.25005150405499</v>
      </c>
      <c r="K15" s="5">
        <v>135.39287046155999</v>
      </c>
      <c r="L15" s="5">
        <v>134.98316883848801</v>
      </c>
      <c r="M15" s="5">
        <v>138.38368708223101</v>
      </c>
      <c r="N15" s="5">
        <v>133.33661781910899</v>
      </c>
      <c r="R15" s="7">
        <v>14</v>
      </c>
      <c r="U15" s="1"/>
      <c r="V15" s="1"/>
    </row>
    <row r="16" spans="1:30" x14ac:dyDescent="0.35">
      <c r="A16" s="5">
        <v>137.34559010824699</v>
      </c>
      <c r="B16" s="5">
        <v>135.363974814231</v>
      </c>
      <c r="C16" s="5">
        <v>138.740475177127</v>
      </c>
      <c r="D16" s="5">
        <v>136.62378775175901</v>
      </c>
      <c r="E16" s="5">
        <v>133.52382162449601</v>
      </c>
      <c r="F16" s="5">
        <v>136.39454499447399</v>
      </c>
      <c r="G16" s="5">
        <v>137.19200294380599</v>
      </c>
      <c r="H16" s="5">
        <v>137.09505242763399</v>
      </c>
      <c r="I16" s="5">
        <v>137.58047762059701</v>
      </c>
      <c r="J16" s="5">
        <v>138.05475573531399</v>
      </c>
      <c r="K16" s="5">
        <v>134.90039920675</v>
      </c>
      <c r="L16" s="5">
        <v>136.96007917045699</v>
      </c>
      <c r="M16" s="5">
        <v>135.676386677446</v>
      </c>
      <c r="N16" s="5">
        <v>137.02892995753601</v>
      </c>
      <c r="U16" s="8" t="s">
        <v>34</v>
      </c>
      <c r="V16" s="1">
        <f>V12/V13</f>
        <v>4.2276012684893765</v>
      </c>
      <c r="Y16" t="s">
        <v>49</v>
      </c>
    </row>
    <row r="17" spans="1:40" x14ac:dyDescent="0.35">
      <c r="A17" s="5">
        <v>138.44787563000099</v>
      </c>
      <c r="B17" s="5">
        <v>135.683367330099</v>
      </c>
      <c r="C17" s="5">
        <v>135.26037017060901</v>
      </c>
      <c r="D17" s="5">
        <v>137.015742168223</v>
      </c>
      <c r="E17" s="5">
        <v>136.279343917582</v>
      </c>
      <c r="F17" s="5">
        <v>138.42894392187699</v>
      </c>
      <c r="G17" s="5">
        <v>138.042031281996</v>
      </c>
      <c r="H17" s="5">
        <v>137.574853784759</v>
      </c>
      <c r="I17" s="5">
        <v>138.14398211980401</v>
      </c>
      <c r="J17" s="5">
        <v>137.16968268487301</v>
      </c>
      <c r="K17" s="5">
        <v>137.448143758063</v>
      </c>
      <c r="L17" s="5">
        <v>137.32035413510599</v>
      </c>
      <c r="M17" s="5">
        <v>135.90034436303901</v>
      </c>
      <c r="N17" s="5">
        <v>136.851619678361</v>
      </c>
    </row>
    <row r="18" spans="1:40" x14ac:dyDescent="0.35">
      <c r="A18" s="5">
        <v>136.58814788031799</v>
      </c>
      <c r="B18" s="5">
        <v>133.44885818310999</v>
      </c>
      <c r="C18" s="5">
        <v>135.783079296496</v>
      </c>
      <c r="D18" s="5">
        <v>136.16953025422399</v>
      </c>
      <c r="E18" s="5">
        <v>135.898878149757</v>
      </c>
      <c r="F18" s="5">
        <v>136.24547927201601</v>
      </c>
      <c r="G18" s="5">
        <v>136.980033130469</v>
      </c>
      <c r="H18" s="5">
        <v>138.13631417293499</v>
      </c>
      <c r="I18" s="5">
        <v>138.27722498362601</v>
      </c>
      <c r="J18" s="5">
        <v>134.894182781474</v>
      </c>
      <c r="K18" s="5">
        <v>135.90812277576501</v>
      </c>
      <c r="L18" s="5">
        <v>137.81905982624301</v>
      </c>
      <c r="M18" s="5">
        <v>135.52713382364499</v>
      </c>
      <c r="N18" s="5">
        <v>136.280845101528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35">
      <c r="A19" s="5">
        <v>133.42128547021801</v>
      </c>
      <c r="B19" s="5">
        <v>133.11190725837099</v>
      </c>
      <c r="C19" s="5">
        <v>128.42949821638001</v>
      </c>
      <c r="D19" s="5">
        <v>135.65979361752099</v>
      </c>
      <c r="E19" s="5">
        <v>135.355508613642</v>
      </c>
      <c r="F19" s="5">
        <v>137.83907345606701</v>
      </c>
      <c r="G19" s="5">
        <v>138.147279344879</v>
      </c>
      <c r="H19" s="5">
        <v>133.71073376422601</v>
      </c>
      <c r="I19" s="5">
        <v>135.43687837758799</v>
      </c>
      <c r="J19" s="5">
        <v>132.55168581779199</v>
      </c>
      <c r="K19" s="5">
        <v>138.33287004705301</v>
      </c>
      <c r="L19" s="5">
        <v>136.602563815655</v>
      </c>
      <c r="M19" s="5">
        <v>134.70684994423999</v>
      </c>
      <c r="N19" s="5">
        <v>136.81691979702401</v>
      </c>
    </row>
    <row r="20" spans="1:40" x14ac:dyDescent="0.35">
      <c r="A20" s="5">
        <v>132.135570585853</v>
      </c>
      <c r="B20" s="5">
        <v>132.94659545719699</v>
      </c>
      <c r="C20" s="5">
        <v>129.97554063551399</v>
      </c>
      <c r="D20" s="5">
        <v>136.10114529385001</v>
      </c>
      <c r="E20" s="5">
        <v>133.20766329323399</v>
      </c>
      <c r="F20" s="5">
        <v>136.50687399276799</v>
      </c>
      <c r="G20" s="5">
        <v>135.12039935917099</v>
      </c>
      <c r="H20" s="5">
        <v>135.69219715397901</v>
      </c>
      <c r="I20" s="5">
        <v>132.546857315599</v>
      </c>
      <c r="J20" s="5">
        <v>130.76347022317199</v>
      </c>
      <c r="K20" s="5">
        <v>138.321035773262</v>
      </c>
      <c r="L20" s="5">
        <v>137.63991751435501</v>
      </c>
      <c r="M20" s="5">
        <v>133.953877281903</v>
      </c>
      <c r="N20" s="5">
        <v>136.966406981305</v>
      </c>
    </row>
    <row r="21" spans="1:40" x14ac:dyDescent="0.35">
      <c r="A21" s="5">
        <v>133.58307275938</v>
      </c>
      <c r="B21" s="5">
        <v>133.191209256376</v>
      </c>
      <c r="C21" s="5">
        <v>130.455491225619</v>
      </c>
      <c r="D21" s="5">
        <v>134.24784664204901</v>
      </c>
      <c r="E21" s="5">
        <v>136.98955402837399</v>
      </c>
      <c r="F21" s="5">
        <v>135.708743307806</v>
      </c>
      <c r="G21" s="5">
        <v>137.65139778214601</v>
      </c>
      <c r="H21" s="5">
        <v>135.75858870779101</v>
      </c>
      <c r="I21" s="5">
        <v>133.18823474810199</v>
      </c>
      <c r="J21" s="5">
        <v>134.36802284092599</v>
      </c>
      <c r="K21" s="5">
        <v>137.424617044196</v>
      </c>
      <c r="L21" s="5">
        <v>134.321136143898</v>
      </c>
      <c r="M21" s="5">
        <v>133.854659584015</v>
      </c>
      <c r="N21" s="5">
        <v>136.428329286402</v>
      </c>
      <c r="P21" s="1"/>
      <c r="Q21" s="3" t="s">
        <v>35</v>
      </c>
      <c r="R21" s="3" t="s">
        <v>36</v>
      </c>
      <c r="S21" s="3" t="s">
        <v>37</v>
      </c>
      <c r="T21" s="3" t="s">
        <v>38</v>
      </c>
    </row>
    <row r="22" spans="1:40" x14ac:dyDescent="0.35">
      <c r="A22" s="5">
        <v>130.544640920609</v>
      </c>
      <c r="B22" s="5">
        <v>132.47960852162501</v>
      </c>
      <c r="C22" s="5">
        <v>131.61780480105199</v>
      </c>
      <c r="D22" s="5">
        <v>134.94986886890999</v>
      </c>
      <c r="E22" s="5">
        <v>135.000777526272</v>
      </c>
      <c r="F22" s="5">
        <v>135.531221968431</v>
      </c>
      <c r="G22" s="5">
        <v>136.38881279104999</v>
      </c>
      <c r="H22" s="5">
        <v>137.65510512769501</v>
      </c>
      <c r="I22" s="5">
        <v>133.469656547749</v>
      </c>
      <c r="J22" s="5">
        <v>130.705129807014</v>
      </c>
      <c r="K22" s="5">
        <v>138.35940007983501</v>
      </c>
      <c r="L22" s="5">
        <v>137.04883743744401</v>
      </c>
      <c r="M22" s="5">
        <v>133.45248246201601</v>
      </c>
      <c r="N22" s="5">
        <v>137.882797699901</v>
      </c>
      <c r="P22" s="1" t="s">
        <v>39</v>
      </c>
      <c r="Q22" s="1">
        <f>AVERAGE(A3:C62)</f>
        <v>135.77207904924671</v>
      </c>
      <c r="R22" s="1">
        <f>AVERAGE(D3:H89)</f>
        <v>136.21039044388607</v>
      </c>
      <c r="S22" s="1">
        <f>AVERAGE(I3:J78)</f>
        <v>135.98711168401857</v>
      </c>
      <c r="T22" s="1">
        <f>AVERAGE(K3:N79)</f>
        <v>136.38966644991774</v>
      </c>
    </row>
    <row r="23" spans="1:40" x14ac:dyDescent="0.35">
      <c r="A23" s="5">
        <v>130.41151967048401</v>
      </c>
      <c r="B23" s="5">
        <v>132.817813556056</v>
      </c>
      <c r="C23" s="5">
        <v>134.692558572857</v>
      </c>
      <c r="D23" s="5">
        <v>136.782705724468</v>
      </c>
      <c r="E23" s="5">
        <v>134.97984180304601</v>
      </c>
      <c r="F23" s="5">
        <v>137.04333503937801</v>
      </c>
      <c r="G23" s="5">
        <v>135.856067849097</v>
      </c>
      <c r="H23" s="5">
        <v>136.97403701255999</v>
      </c>
      <c r="I23" s="5">
        <v>134.82715531163899</v>
      </c>
      <c r="J23" s="5">
        <v>129.14443858558201</v>
      </c>
      <c r="K23" s="5">
        <v>137.42083273408801</v>
      </c>
      <c r="L23" s="5">
        <v>136.25444935646601</v>
      </c>
      <c r="M23" s="5">
        <v>133.98254861694701</v>
      </c>
      <c r="N23" s="5">
        <v>136.650496877134</v>
      </c>
      <c r="P23" s="1" t="s">
        <v>29</v>
      </c>
      <c r="Q23" s="1">
        <f>_xlfn.VAR.P(A3:C62)</f>
        <v>5.0000595662200906</v>
      </c>
      <c r="R23" s="1">
        <f>_xlfn.VAR.P(D3:H89)</f>
        <v>2.2836509629617061</v>
      </c>
      <c r="S23" s="1">
        <f>_xlfn.VAR.P(I3:J78)</f>
        <v>3.5072251857276715</v>
      </c>
      <c r="T23" s="1">
        <f>VAR(K3:N79)</f>
        <v>2.2731695488116106</v>
      </c>
    </row>
    <row r="24" spans="1:40" x14ac:dyDescent="0.35">
      <c r="A24" s="5">
        <v>134.30997008926099</v>
      </c>
      <c r="B24" s="5">
        <v>134.545044896234</v>
      </c>
      <c r="C24" s="5">
        <v>130.709008284535</v>
      </c>
      <c r="D24" s="5">
        <v>135.58739742526001</v>
      </c>
      <c r="E24" s="5">
        <v>134.673480305852</v>
      </c>
      <c r="F24" s="5">
        <v>132.247984990682</v>
      </c>
      <c r="G24" s="5">
        <v>132.39232003031699</v>
      </c>
      <c r="H24" s="5">
        <v>135.11525460573799</v>
      </c>
      <c r="I24" s="5">
        <v>135.30890359996499</v>
      </c>
      <c r="J24" s="5">
        <v>131.882632638714</v>
      </c>
      <c r="K24" s="5">
        <v>136.775428891807</v>
      </c>
      <c r="L24" s="5">
        <v>137.574420509368</v>
      </c>
      <c r="M24" s="5">
        <v>136.09482141415899</v>
      </c>
      <c r="N24" s="5">
        <v>136.01222231965801</v>
      </c>
      <c r="P24" s="1" t="s">
        <v>30</v>
      </c>
      <c r="Q24" s="1">
        <f>COUNTA(A3:C62)</f>
        <v>144</v>
      </c>
      <c r="R24" s="1">
        <f>COUNTA(D3:H89)</f>
        <v>315</v>
      </c>
      <c r="S24" s="1">
        <f>COUNTA(I3:J78)</f>
        <v>129</v>
      </c>
      <c r="T24" s="1">
        <f>COUNTA(K3:N79)</f>
        <v>204</v>
      </c>
    </row>
    <row r="25" spans="1:40" x14ac:dyDescent="0.35">
      <c r="A25" s="5">
        <v>132.10887993838199</v>
      </c>
      <c r="B25" s="5">
        <v>133.01445399592799</v>
      </c>
      <c r="C25" s="5">
        <v>128.967895859262</v>
      </c>
      <c r="D25" s="5">
        <v>137.682231237753</v>
      </c>
      <c r="E25" s="5">
        <v>137.42383300959401</v>
      </c>
      <c r="F25" s="5">
        <v>135.05009988859999</v>
      </c>
      <c r="G25" s="5">
        <v>136.35784922439001</v>
      </c>
      <c r="H25" s="5">
        <v>136.047281361823</v>
      </c>
      <c r="I25" s="5">
        <v>136.65211455179801</v>
      </c>
      <c r="J25" s="5">
        <v>131.73297667861701</v>
      </c>
      <c r="K25" s="5">
        <v>136.967864911888</v>
      </c>
      <c r="L25" s="5">
        <v>136.23991196581801</v>
      </c>
      <c r="M25" s="5">
        <v>133.46366223366601</v>
      </c>
      <c r="N25" s="5">
        <v>136.91520523409699</v>
      </c>
    </row>
    <row r="26" spans="1:40" x14ac:dyDescent="0.35">
      <c r="A26" s="5">
        <v>134.248703347674</v>
      </c>
      <c r="B26" s="5">
        <v>134.69537819465401</v>
      </c>
      <c r="C26" s="5">
        <v>132.50644395830901</v>
      </c>
      <c r="D26" s="5">
        <v>135.80602537972101</v>
      </c>
      <c r="E26" s="5">
        <v>137.32679725709201</v>
      </c>
      <c r="F26" s="5">
        <v>136.00928578232799</v>
      </c>
      <c r="G26" s="5">
        <v>136.355476207002</v>
      </c>
      <c r="H26" s="5">
        <v>136.788446571501</v>
      </c>
      <c r="I26" s="5">
        <v>132.99524062660601</v>
      </c>
      <c r="J26" s="5">
        <v>132.83639384402801</v>
      </c>
      <c r="K26" s="5">
        <v>137.120581198754</v>
      </c>
      <c r="L26" s="5">
        <v>136.53856210479</v>
      </c>
      <c r="M26" s="5">
        <v>132.88695506790199</v>
      </c>
      <c r="N26" s="5">
        <v>137.891593332778</v>
      </c>
      <c r="P26" s="3" t="s">
        <v>47</v>
      </c>
    </row>
    <row r="27" spans="1:40" x14ac:dyDescent="0.35">
      <c r="A27" s="5">
        <v>133.848822067566</v>
      </c>
      <c r="B27" s="5">
        <v>134.32852073244501</v>
      </c>
      <c r="C27" s="5">
        <v>132.842986959885</v>
      </c>
      <c r="D27" s="5">
        <v>135.16154891427999</v>
      </c>
      <c r="E27" s="5">
        <v>137.23032397535999</v>
      </c>
      <c r="F27" s="5">
        <v>136.82310311121901</v>
      </c>
      <c r="G27" s="5">
        <v>137.05764808173501</v>
      </c>
      <c r="H27" s="5">
        <v>137.088113782676</v>
      </c>
      <c r="I27" s="5">
        <v>136.284500360225</v>
      </c>
      <c r="J27" s="5">
        <v>133.42298562575101</v>
      </c>
      <c r="K27" s="5">
        <v>136.50402263535199</v>
      </c>
      <c r="L27" s="5">
        <v>136.19248988186601</v>
      </c>
      <c r="M27" s="5">
        <v>133.784024792862</v>
      </c>
      <c r="N27" s="5">
        <v>137.320884684997</v>
      </c>
      <c r="P27" s="7">
        <f>SUM(Q24:T24)</f>
        <v>792</v>
      </c>
      <c r="U27" s="6" t="s">
        <v>40</v>
      </c>
      <c r="V27" s="1" cm="1">
        <f t="array" ref="V27">(SUM(Q22:T22*Q24:T24))/SUM(Q24:T24)</f>
        <v>136.14050724234502</v>
      </c>
    </row>
    <row r="28" spans="1:40" x14ac:dyDescent="0.35">
      <c r="A28" s="5">
        <v>135.02447384138</v>
      </c>
      <c r="B28" s="5">
        <v>135.28252132187899</v>
      </c>
      <c r="C28" s="5">
        <v>129.87336131069799</v>
      </c>
      <c r="D28" s="5">
        <v>135.59354021407799</v>
      </c>
      <c r="E28" s="5">
        <v>136.02392009046699</v>
      </c>
      <c r="F28" s="5">
        <v>135.74939476782899</v>
      </c>
      <c r="G28" s="5">
        <v>137.09092155066401</v>
      </c>
      <c r="H28" s="5">
        <v>137.82403761162399</v>
      </c>
      <c r="I28" s="5">
        <v>135.25397321871199</v>
      </c>
      <c r="J28" s="5">
        <v>132.96668065422199</v>
      </c>
      <c r="K28" s="5">
        <v>138.56579901872101</v>
      </c>
      <c r="L28" s="5">
        <v>135.84862950827701</v>
      </c>
      <c r="M28" s="5">
        <v>135.32533017705899</v>
      </c>
      <c r="N28" s="5">
        <v>135.87791287483199</v>
      </c>
      <c r="P28" s="3" t="s">
        <v>48</v>
      </c>
      <c r="U28" s="6" t="s">
        <v>41</v>
      </c>
      <c r="V28" s="1" cm="1">
        <f t="array" ref="V28">SUM(Q24:T24*(Q22:T22-V27)^2)/(P29-1)</f>
        <v>12.261532114951871</v>
      </c>
      <c r="Y28" t="s">
        <v>72</v>
      </c>
    </row>
    <row r="29" spans="1:40" x14ac:dyDescent="0.35">
      <c r="A29" s="5">
        <v>135.823076045552</v>
      </c>
      <c r="B29" s="5">
        <v>133.703616415548</v>
      </c>
      <c r="C29" s="5">
        <v>134.08528663557101</v>
      </c>
      <c r="D29" s="5">
        <v>134.419421935949</v>
      </c>
      <c r="E29" s="5">
        <v>135.180397510196</v>
      </c>
      <c r="F29" s="5">
        <v>135.68412396167199</v>
      </c>
      <c r="G29" s="5">
        <v>136.95478674841101</v>
      </c>
      <c r="H29" s="5">
        <v>138.52937217383399</v>
      </c>
      <c r="I29" s="5">
        <v>134.51942214507901</v>
      </c>
      <c r="J29" s="5">
        <v>132.893651451024</v>
      </c>
      <c r="K29" s="5">
        <v>135.143513992148</v>
      </c>
      <c r="L29" s="5">
        <v>136.90550725990599</v>
      </c>
      <c r="M29" s="5">
        <v>134.032097323377</v>
      </c>
      <c r="N29" s="5">
        <v>136.700991560299</v>
      </c>
      <c r="P29" s="7">
        <v>4</v>
      </c>
      <c r="U29" s="6" t="s">
        <v>42</v>
      </c>
      <c r="V29" s="1" cm="1">
        <f t="array" ref="V29">SUM((Q24:T24-1)*(Q23:T23))/(R13-P29)</f>
        <v>2.9726562976159228</v>
      </c>
    </row>
    <row r="30" spans="1:40" x14ac:dyDescent="0.35">
      <c r="A30" s="5">
        <v>134.43061401404</v>
      </c>
      <c r="B30" s="5">
        <v>132.301063093653</v>
      </c>
      <c r="C30" s="5">
        <v>131.134286758759</v>
      </c>
      <c r="D30" s="5">
        <v>135.84725678261501</v>
      </c>
      <c r="E30" s="5">
        <v>129.932074808321</v>
      </c>
      <c r="F30" s="5">
        <v>137.72344379980899</v>
      </c>
      <c r="G30" s="5">
        <v>138.559419151566</v>
      </c>
      <c r="H30" s="5">
        <v>134.47043840615501</v>
      </c>
      <c r="I30" s="5">
        <v>135.52231868645501</v>
      </c>
      <c r="J30" s="5">
        <v>134.580478107407</v>
      </c>
      <c r="K30" s="5">
        <v>137.61613046225199</v>
      </c>
      <c r="L30" s="5">
        <v>137.959617940188</v>
      </c>
      <c r="M30" s="5">
        <v>134.50436104322301</v>
      </c>
      <c r="N30" s="5">
        <v>136.757657212308</v>
      </c>
      <c r="U30" s="1"/>
      <c r="V30" s="1"/>
    </row>
    <row r="31" spans="1:40" x14ac:dyDescent="0.35">
      <c r="A31" s="5">
        <v>133.49431855862301</v>
      </c>
      <c r="B31" s="5">
        <v>137.80583337240199</v>
      </c>
      <c r="C31" s="5">
        <v>138.48019018218301</v>
      </c>
      <c r="D31" s="5">
        <v>134.01737993006299</v>
      </c>
      <c r="E31" s="5">
        <v>129.946961029189</v>
      </c>
      <c r="F31" s="5">
        <v>136.74758916616699</v>
      </c>
      <c r="G31" s="5">
        <v>135.63553281491599</v>
      </c>
      <c r="H31" s="5">
        <v>136.55668438642701</v>
      </c>
      <c r="I31" s="5">
        <v>133.27351582681499</v>
      </c>
      <c r="J31" s="5">
        <v>138.157855222769</v>
      </c>
      <c r="K31" s="5">
        <v>136.55079483468199</v>
      </c>
      <c r="L31" s="5">
        <v>136.27448612196099</v>
      </c>
      <c r="M31" s="5">
        <v>133.23909603491799</v>
      </c>
      <c r="N31" s="5">
        <v>135.84088035597699</v>
      </c>
      <c r="U31" s="1" t="s">
        <v>43</v>
      </c>
      <c r="V31" s="1">
        <f>V28/V29</f>
        <v>4.1247728924415679</v>
      </c>
      <c r="Y31" t="s">
        <v>50</v>
      </c>
    </row>
    <row r="32" spans="1:40" x14ac:dyDescent="0.35">
      <c r="A32" s="5">
        <v>137.70911315249899</v>
      </c>
      <c r="B32" s="5">
        <v>137.72260130068199</v>
      </c>
      <c r="C32" s="5">
        <v>135.786412585535</v>
      </c>
      <c r="D32" s="5">
        <v>132.60938176334301</v>
      </c>
      <c r="E32" s="5">
        <v>134.68249941093001</v>
      </c>
      <c r="F32" s="5">
        <v>135.50051573431301</v>
      </c>
      <c r="G32" s="5">
        <v>135.86036897249701</v>
      </c>
      <c r="H32" s="5">
        <v>133.08313602532201</v>
      </c>
      <c r="I32" s="5">
        <v>135.18991715225201</v>
      </c>
      <c r="J32" s="5">
        <v>137.22337087232799</v>
      </c>
      <c r="K32" s="5">
        <v>136.499296992187</v>
      </c>
      <c r="L32" s="5">
        <v>136.37129963424499</v>
      </c>
      <c r="M32" s="5">
        <v>135.13968154534999</v>
      </c>
      <c r="N32" s="5">
        <v>136.18464302366701</v>
      </c>
    </row>
    <row r="33" spans="1:40" x14ac:dyDescent="0.35">
      <c r="A33" s="5">
        <v>137.61946514247299</v>
      </c>
      <c r="B33" s="5">
        <v>136.95796190020801</v>
      </c>
      <c r="C33" s="5">
        <v>136.91517825394899</v>
      </c>
      <c r="D33" s="5">
        <v>135.20381088829399</v>
      </c>
      <c r="E33" s="5">
        <v>135.0416634554</v>
      </c>
      <c r="F33" s="5">
        <v>137.79900721723899</v>
      </c>
      <c r="G33" s="5">
        <v>136.53405560245201</v>
      </c>
      <c r="H33" s="5">
        <v>133.929233123138</v>
      </c>
      <c r="I33" s="5">
        <v>133.33157753242099</v>
      </c>
      <c r="J33" s="5">
        <v>135.48578838804301</v>
      </c>
      <c r="K33" s="5">
        <v>135.75059525859399</v>
      </c>
      <c r="L33" s="5">
        <v>136.40481991561199</v>
      </c>
      <c r="M33" s="5">
        <v>138.05285208485199</v>
      </c>
      <c r="N33" s="5">
        <v>138.04743748047599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5">
      <c r="A34" s="5">
        <v>137.437892323997</v>
      </c>
      <c r="B34" s="5">
        <v>137.20637893578299</v>
      </c>
      <c r="C34" s="5">
        <v>137.39329747932001</v>
      </c>
      <c r="D34" s="5">
        <v>134.71122651889601</v>
      </c>
      <c r="E34" s="5">
        <v>136.577877799882</v>
      </c>
      <c r="F34" s="5">
        <v>135.297706499323</v>
      </c>
      <c r="G34" s="5">
        <v>132.94037241727699</v>
      </c>
      <c r="H34" s="5">
        <v>134.58992159081001</v>
      </c>
      <c r="I34" s="5">
        <v>134.40855647799901</v>
      </c>
      <c r="J34" s="5">
        <v>137.81015656692099</v>
      </c>
      <c r="K34" s="5">
        <v>135.35875184816101</v>
      </c>
      <c r="L34" s="5">
        <v>136.53754701684801</v>
      </c>
      <c r="M34" s="5">
        <v>137.07074854782499</v>
      </c>
      <c r="N34" s="5"/>
    </row>
    <row r="35" spans="1:40" x14ac:dyDescent="0.35">
      <c r="A35" s="5">
        <v>137.704542916896</v>
      </c>
      <c r="B35" s="5">
        <v>136.869252599623</v>
      </c>
      <c r="C35" s="5">
        <v>135.923888105179</v>
      </c>
      <c r="D35" s="5">
        <v>137.52355892408301</v>
      </c>
      <c r="E35" s="5">
        <v>134.91320682304601</v>
      </c>
      <c r="F35" s="5">
        <v>136.78146817382901</v>
      </c>
      <c r="G35" s="5">
        <v>135.07409738440899</v>
      </c>
      <c r="H35" s="5">
        <v>134.63852925311201</v>
      </c>
      <c r="I35" s="5">
        <v>133.86420268501399</v>
      </c>
      <c r="J35" s="5">
        <v>136.32716992517101</v>
      </c>
      <c r="K35" s="5">
        <v>137.19571710344201</v>
      </c>
      <c r="L35" s="5">
        <v>137.23365123099299</v>
      </c>
      <c r="M35" s="5">
        <v>137.39769059122699</v>
      </c>
      <c r="N35" s="5"/>
    </row>
    <row r="36" spans="1:40" x14ac:dyDescent="0.35">
      <c r="A36" s="5">
        <v>136.94846815106899</v>
      </c>
      <c r="B36" s="5">
        <v>137.48592011300099</v>
      </c>
      <c r="C36" s="5">
        <v>137.56954029423599</v>
      </c>
      <c r="D36" s="5">
        <v>136.47129276902399</v>
      </c>
      <c r="E36" s="5">
        <v>134.55330978146799</v>
      </c>
      <c r="F36" s="5">
        <v>135.58587402757399</v>
      </c>
      <c r="G36" s="5">
        <v>131.82578165447001</v>
      </c>
      <c r="H36" s="5">
        <v>134.61739482298799</v>
      </c>
      <c r="I36" s="5">
        <v>133.83370379612299</v>
      </c>
      <c r="J36" s="5">
        <v>133.827729283499</v>
      </c>
      <c r="K36" s="5">
        <v>138.18054811632101</v>
      </c>
      <c r="L36" s="5">
        <v>136.064145577484</v>
      </c>
      <c r="M36" s="5">
        <v>136.69212248894399</v>
      </c>
      <c r="N36" s="5"/>
      <c r="P36" s="1"/>
      <c r="Q36" s="3" t="s">
        <v>44</v>
      </c>
      <c r="R36" s="3" t="s">
        <v>45</v>
      </c>
      <c r="S36" s="3" t="s">
        <v>46</v>
      </c>
    </row>
    <row r="37" spans="1:40" x14ac:dyDescent="0.35">
      <c r="A37" s="5">
        <v>136.94529754565099</v>
      </c>
      <c r="B37" s="5">
        <v>136.95948164011099</v>
      </c>
      <c r="C37" s="5">
        <v>138.24182343367201</v>
      </c>
      <c r="D37" s="5">
        <v>135.75102459564201</v>
      </c>
      <c r="E37" s="5">
        <v>135.589395124107</v>
      </c>
      <c r="F37" s="5">
        <v>135.24480226703699</v>
      </c>
      <c r="G37" s="5">
        <v>135.81339722955701</v>
      </c>
      <c r="H37" s="5">
        <v>134.07947003583601</v>
      </c>
      <c r="I37" s="5">
        <v>136.14059237734699</v>
      </c>
      <c r="J37" s="5">
        <v>134.496276131755</v>
      </c>
      <c r="K37" s="5">
        <v>138.36041365432601</v>
      </c>
      <c r="L37" s="5">
        <v>133.31487460246299</v>
      </c>
      <c r="M37" s="5">
        <v>136.65211323496999</v>
      </c>
      <c r="N37" s="5"/>
      <c r="P37" s="1" t="s">
        <v>39</v>
      </c>
      <c r="Q37" s="1">
        <f>AVERAGE(A3:B56,D3:E81,I3:I78,K3:L78)</f>
        <v>136.08657265493568</v>
      </c>
      <c r="R37" s="1">
        <f>AVERAGE(G3:H89,C3:C62,M3:N67,J3:J74)</f>
        <v>136.14140051344947</v>
      </c>
      <c r="S37" s="1">
        <f>AVERAGE(F3:F66)</f>
        <v>136.49926520791925</v>
      </c>
    </row>
    <row r="38" spans="1:40" x14ac:dyDescent="0.35">
      <c r="A38" s="5">
        <v>136.697688586635</v>
      </c>
      <c r="B38" s="5">
        <v>137.566476481699</v>
      </c>
      <c r="C38" s="5">
        <v>137.32412367023301</v>
      </c>
      <c r="D38" s="5">
        <v>136.04853276899601</v>
      </c>
      <c r="E38" s="5">
        <v>133.601833396704</v>
      </c>
      <c r="F38" s="5">
        <v>135.430852011383</v>
      </c>
      <c r="G38" s="5">
        <v>134.92205231015799</v>
      </c>
      <c r="H38" s="5">
        <v>134.74271352293701</v>
      </c>
      <c r="I38" s="5">
        <v>136.39812267991201</v>
      </c>
      <c r="J38" s="5">
        <v>137.125872203011</v>
      </c>
      <c r="K38" s="5">
        <v>137.78096042182</v>
      </c>
      <c r="L38" s="5">
        <v>135.23618198769199</v>
      </c>
      <c r="M38" s="5">
        <v>136.60311886417199</v>
      </c>
      <c r="N38" s="5"/>
      <c r="P38" s="1" t="s">
        <v>29</v>
      </c>
      <c r="Q38" s="1">
        <f>_xlfn.VAR.P(A3:B56,D3:E81,I3:I78,K3:L78)</f>
        <v>2.5214066084425832</v>
      </c>
      <c r="R38" s="1">
        <f>_xlfn.VAR.P(G3:H89,C3:C62,M3:N67,J3:J74)</f>
        <v>3.7940098492674434</v>
      </c>
      <c r="S38" s="1">
        <f>_xlfn.VAR.P(F3:F66)</f>
        <v>1.8095561051972258</v>
      </c>
    </row>
    <row r="39" spans="1:40" x14ac:dyDescent="0.35">
      <c r="A39" s="5">
        <v>136.195691343151</v>
      </c>
      <c r="B39" s="5">
        <v>137.23026703219199</v>
      </c>
      <c r="C39" s="5">
        <v>135.57656234018299</v>
      </c>
      <c r="D39" s="5">
        <v>136.75479018880901</v>
      </c>
      <c r="E39" s="5">
        <v>133.60699975586601</v>
      </c>
      <c r="F39" s="5">
        <v>135.812637559634</v>
      </c>
      <c r="G39" s="5">
        <v>135.24874028262499</v>
      </c>
      <c r="H39" s="5">
        <v>132.13613181140801</v>
      </c>
      <c r="I39" s="5">
        <v>136.18580479146399</v>
      </c>
      <c r="J39" s="5">
        <v>136.006976589994</v>
      </c>
      <c r="K39" s="5">
        <v>136.005325121113</v>
      </c>
      <c r="L39" s="5">
        <v>134.794457731037</v>
      </c>
      <c r="M39" s="5">
        <v>136.71347646964301</v>
      </c>
      <c r="N39" s="5"/>
      <c r="P39" s="1" t="s">
        <v>30</v>
      </c>
      <c r="Q39" s="1">
        <f>COUNTA(A3:B56,D3:E81,I3:I78,K3:L78)</f>
        <v>398</v>
      </c>
      <c r="R39" s="1">
        <f>COUNTA(G3:H89,C3:C62,M3:N67,J3:J74)</f>
        <v>335</v>
      </c>
      <c r="S39" s="1">
        <f>COUNTA(F3:F66)</f>
        <v>59</v>
      </c>
    </row>
    <row r="40" spans="1:40" x14ac:dyDescent="0.35">
      <c r="A40" s="5">
        <v>137.34699052629301</v>
      </c>
      <c r="B40" s="5">
        <v>136.268320381769</v>
      </c>
      <c r="C40" s="5">
        <v>135.89664558949801</v>
      </c>
      <c r="D40" s="5">
        <v>136.06502667383501</v>
      </c>
      <c r="E40" s="5">
        <v>135.321417022936</v>
      </c>
      <c r="F40" s="5">
        <v>132.96738021755101</v>
      </c>
      <c r="G40" s="5">
        <v>135.271801872932</v>
      </c>
      <c r="H40" s="5">
        <v>135.061003253005</v>
      </c>
      <c r="I40" s="5">
        <v>136.90117135159801</v>
      </c>
      <c r="J40" s="5">
        <v>134.95893273897499</v>
      </c>
      <c r="K40" s="5">
        <v>137.12989507364099</v>
      </c>
      <c r="L40" s="5">
        <v>135.106124235972</v>
      </c>
      <c r="M40" s="5">
        <v>136.30487343464901</v>
      </c>
      <c r="N40" s="5"/>
    </row>
    <row r="41" spans="1:40" x14ac:dyDescent="0.35">
      <c r="A41" s="5">
        <v>136.87550134308799</v>
      </c>
      <c r="B41" s="5">
        <v>135.21425554950699</v>
      </c>
      <c r="C41" s="5">
        <v>136.830247512471</v>
      </c>
      <c r="D41" s="5">
        <v>135.983744011921</v>
      </c>
      <c r="E41" s="5">
        <v>134.757168305166</v>
      </c>
      <c r="F41" s="5">
        <v>133.94601820811101</v>
      </c>
      <c r="G41" s="5">
        <v>136.11299009433401</v>
      </c>
      <c r="H41" s="5">
        <v>132.44634950718901</v>
      </c>
      <c r="I41" s="5">
        <v>137.655730056534</v>
      </c>
      <c r="J41" s="5">
        <v>136.31952573671799</v>
      </c>
      <c r="K41" s="5">
        <v>135.51283363243201</v>
      </c>
      <c r="L41" s="5">
        <v>133.95928447966801</v>
      </c>
      <c r="M41" s="5">
        <v>136.729656446939</v>
      </c>
      <c r="N41" s="5"/>
    </row>
    <row r="42" spans="1:40" x14ac:dyDescent="0.35">
      <c r="A42" s="5">
        <v>137.628280551003</v>
      </c>
      <c r="B42" s="5">
        <v>137.587222738885</v>
      </c>
      <c r="C42" s="5">
        <v>133.47715785530499</v>
      </c>
      <c r="D42" s="5">
        <v>134.055155215637</v>
      </c>
      <c r="E42" s="5">
        <v>134.56991168931401</v>
      </c>
      <c r="F42" s="5">
        <v>134.73271579286299</v>
      </c>
      <c r="G42" s="5">
        <v>134.51397029998</v>
      </c>
      <c r="H42" s="5">
        <v>136.674029459916</v>
      </c>
      <c r="I42" s="5">
        <v>137.41012804940601</v>
      </c>
      <c r="J42" s="5">
        <v>137.13709454765601</v>
      </c>
      <c r="K42" s="5">
        <v>138.288303004195</v>
      </c>
      <c r="L42" s="5">
        <v>135.27357530293901</v>
      </c>
      <c r="M42" s="5">
        <v>137.922459034692</v>
      </c>
      <c r="N42" s="5"/>
      <c r="U42" s="6" t="s">
        <v>40</v>
      </c>
      <c r="V42" s="1" cm="1">
        <f t="array" ref="V42">(SUM(Q37:S37*Q39:S39))/SUM(Q39:S39)</f>
        <v>136.14050724234497</v>
      </c>
    </row>
    <row r="43" spans="1:40" x14ac:dyDescent="0.35">
      <c r="A43" s="5">
        <v>137.49021363665099</v>
      </c>
      <c r="B43" s="5">
        <v>138.44744182531599</v>
      </c>
      <c r="C43" s="5">
        <v>137.33086334939301</v>
      </c>
      <c r="D43" s="5">
        <v>137.42927663089199</v>
      </c>
      <c r="E43" s="5">
        <v>134.289722312968</v>
      </c>
      <c r="F43" s="5">
        <v>134.675558347204</v>
      </c>
      <c r="G43" s="5">
        <v>135.32559401245399</v>
      </c>
      <c r="H43" s="5">
        <v>136.83174294041299</v>
      </c>
      <c r="I43" s="5">
        <v>134.28102737512199</v>
      </c>
      <c r="J43" s="5">
        <v>137.69813801729899</v>
      </c>
      <c r="K43" s="5">
        <v>134.45983808300599</v>
      </c>
      <c r="L43" s="5">
        <v>133.65053551115901</v>
      </c>
      <c r="M43" s="5">
        <v>136.719958518765</v>
      </c>
      <c r="N43" s="5"/>
      <c r="U43" s="6" t="s">
        <v>41</v>
      </c>
      <c r="V43" s="1" cm="1">
        <f t="array" ref="V43">SUM(Q39:S39*(Q37:S37-V42)^2)/(Q48-1)</f>
        <v>4.3758773548635608</v>
      </c>
      <c r="Y43" t="s">
        <v>71</v>
      </c>
    </row>
    <row r="44" spans="1:40" x14ac:dyDescent="0.35">
      <c r="A44" s="5">
        <v>137.85193012232</v>
      </c>
      <c r="B44" s="5">
        <v>137.27016134968099</v>
      </c>
      <c r="C44" s="5">
        <v>135.82472881237899</v>
      </c>
      <c r="D44" s="5">
        <v>137.29858745770099</v>
      </c>
      <c r="E44" s="5">
        <v>136.372292825351</v>
      </c>
      <c r="F44" s="5">
        <v>135.603648027513</v>
      </c>
      <c r="G44" s="5">
        <v>137.102927180465</v>
      </c>
      <c r="H44" s="5">
        <v>133.45039688964201</v>
      </c>
      <c r="I44" s="5">
        <v>137.576854681323</v>
      </c>
      <c r="J44" s="5">
        <v>137.88341763589401</v>
      </c>
      <c r="K44" s="5">
        <v>136.37640115360199</v>
      </c>
      <c r="L44" s="5">
        <v>134.382574833284</v>
      </c>
      <c r="M44" s="5">
        <v>136.16852826590599</v>
      </c>
      <c r="N44" s="5"/>
      <c r="U44" s="6" t="s">
        <v>42</v>
      </c>
      <c r="V44" s="1" cm="1">
        <f t="array" ref="V44">SUM((Q39:S39-1)*(Q38:S38))/(P27-Q48)</f>
        <v>3.0077971702261981</v>
      </c>
    </row>
    <row r="45" spans="1:40" x14ac:dyDescent="0.35">
      <c r="A45" s="5">
        <v>138.26479896637699</v>
      </c>
      <c r="B45" s="5"/>
      <c r="C45" s="5">
        <v>137.85966870613299</v>
      </c>
      <c r="D45" s="5">
        <v>136.24740206243999</v>
      </c>
      <c r="E45" s="5">
        <v>136.062427208548</v>
      </c>
      <c r="F45" s="5">
        <v>134.86845669258699</v>
      </c>
      <c r="G45" s="5">
        <v>138.28442232715901</v>
      </c>
      <c r="H45" s="5">
        <v>138.11775677170399</v>
      </c>
      <c r="I45" s="5">
        <v>133.58231736142301</v>
      </c>
      <c r="J45" s="5">
        <v>135.17353032799801</v>
      </c>
      <c r="K45" s="5">
        <v>136.48086791149299</v>
      </c>
      <c r="L45" s="5">
        <v>134.27136664748099</v>
      </c>
      <c r="M45" s="5"/>
      <c r="N45" s="5"/>
      <c r="Q45" s="3" t="s">
        <v>47</v>
      </c>
      <c r="U45" s="1"/>
      <c r="V45" s="1"/>
    </row>
    <row r="46" spans="1:40" x14ac:dyDescent="0.35">
      <c r="A46" s="5">
        <v>136.73841590985299</v>
      </c>
      <c r="B46" s="5"/>
      <c r="C46" s="5">
        <v>136.523407733249</v>
      </c>
      <c r="D46" s="5">
        <v>136.05359325666299</v>
      </c>
      <c r="E46" s="5">
        <v>136.08735045083799</v>
      </c>
      <c r="F46" s="5">
        <v>138.05973820416301</v>
      </c>
      <c r="G46" s="5">
        <v>137.32593655327301</v>
      </c>
      <c r="H46" s="5">
        <v>136.985463366272</v>
      </c>
      <c r="I46" s="5">
        <v>137.51011602869201</v>
      </c>
      <c r="J46" s="5">
        <v>136.850104082652</v>
      </c>
      <c r="K46" s="5">
        <v>134.93610442458899</v>
      </c>
      <c r="L46" s="5">
        <v>133.66655970373199</v>
      </c>
      <c r="M46" s="5"/>
      <c r="N46" s="5"/>
      <c r="Q46" s="7">
        <f>SUM(Q39:S39)</f>
        <v>792</v>
      </c>
      <c r="U46" s="1" t="s">
        <v>43</v>
      </c>
      <c r="V46" s="1">
        <f>V43/V44</f>
        <v>1.4548445613885852</v>
      </c>
      <c r="Y46" t="s">
        <v>51</v>
      </c>
    </row>
    <row r="47" spans="1:40" x14ac:dyDescent="0.35">
      <c r="A47" s="5">
        <v>137.40441088800699</v>
      </c>
      <c r="B47" s="5"/>
      <c r="C47" s="5">
        <v>134.526960941829</v>
      </c>
      <c r="D47" s="5">
        <v>136.543245342934</v>
      </c>
      <c r="E47" s="5">
        <v>135.56655290951599</v>
      </c>
      <c r="F47" s="5">
        <v>137.42637775617601</v>
      </c>
      <c r="G47" s="5">
        <v>136.17314681510399</v>
      </c>
      <c r="H47" s="5">
        <v>136.094952731429</v>
      </c>
      <c r="I47" s="5">
        <v>137.363244413692</v>
      </c>
      <c r="J47" s="5">
        <v>138.123769213733</v>
      </c>
      <c r="K47" s="5">
        <v>134.88506231364201</v>
      </c>
      <c r="L47" s="5">
        <v>136.00017766049299</v>
      </c>
      <c r="M47" s="5"/>
      <c r="N47" s="5"/>
      <c r="Q47" s="3" t="s">
        <v>48</v>
      </c>
    </row>
    <row r="48" spans="1:40" x14ac:dyDescent="0.35">
      <c r="A48" s="5"/>
      <c r="B48" s="5"/>
      <c r="C48" s="5">
        <v>136.89749717369</v>
      </c>
      <c r="D48" s="5">
        <v>137.114841929329</v>
      </c>
      <c r="E48" s="5">
        <v>133.75295814721699</v>
      </c>
      <c r="F48" s="5">
        <v>138.098524096907</v>
      </c>
      <c r="G48" s="5">
        <v>135.61444669561999</v>
      </c>
      <c r="H48" s="5">
        <v>137.05598213789901</v>
      </c>
      <c r="I48" s="5">
        <v>134.19007776712701</v>
      </c>
      <c r="J48" s="5">
        <v>136.815191726253</v>
      </c>
      <c r="K48" s="5">
        <v>137.53876118650601</v>
      </c>
      <c r="L48" s="5">
        <v>133.75462190377399</v>
      </c>
      <c r="M48" s="5"/>
      <c r="N48" s="5"/>
      <c r="Q48" s="7">
        <v>3</v>
      </c>
    </row>
    <row r="49" spans="1:41" x14ac:dyDescent="0.35">
      <c r="A49" s="5"/>
      <c r="B49" s="5"/>
      <c r="C49" s="5">
        <v>137.16496756875901</v>
      </c>
      <c r="D49" s="5"/>
      <c r="E49" s="5">
        <v>136.72521038625001</v>
      </c>
      <c r="F49" s="5">
        <v>136.73445005360901</v>
      </c>
      <c r="G49" s="5">
        <v>137.42751345426501</v>
      </c>
      <c r="H49" s="5">
        <v>136.46285772506999</v>
      </c>
      <c r="I49" s="5">
        <v>138.001103873289</v>
      </c>
      <c r="J49" s="5">
        <v>136.787080903564</v>
      </c>
      <c r="K49" s="5">
        <v>138.01622404075201</v>
      </c>
      <c r="L49" s="5">
        <v>135.349611613425</v>
      </c>
      <c r="M49" s="5"/>
      <c r="N49" s="5"/>
    </row>
    <row r="50" spans="1:41" x14ac:dyDescent="0.35">
      <c r="A50" s="5"/>
      <c r="B50" s="5"/>
      <c r="C50" s="5">
        <v>136.67522966460999</v>
      </c>
      <c r="D50" s="5"/>
      <c r="E50" s="5">
        <v>137.357726518997</v>
      </c>
      <c r="F50" s="5">
        <v>138.06585478933499</v>
      </c>
      <c r="G50" s="5">
        <v>137.76227249559</v>
      </c>
      <c r="H50" s="5">
        <v>135.62677846336399</v>
      </c>
      <c r="I50" s="5">
        <v>135.21599374300601</v>
      </c>
      <c r="J50" s="5">
        <v>134.833492993677</v>
      </c>
      <c r="K50" s="5">
        <v>137.57679590550899</v>
      </c>
      <c r="L50" s="5">
        <v>135.32280444686401</v>
      </c>
      <c r="M50" s="5"/>
      <c r="N50" s="5"/>
    </row>
    <row r="51" spans="1:41" x14ac:dyDescent="0.35">
      <c r="A51" s="5"/>
      <c r="B51" s="5"/>
      <c r="C51" s="5">
        <v>136.22663244918499</v>
      </c>
      <c r="D51" s="5"/>
      <c r="E51" s="5">
        <v>137.686999347669</v>
      </c>
      <c r="F51" s="5">
        <v>136.04338152051099</v>
      </c>
      <c r="G51" s="5">
        <v>137.55401616993001</v>
      </c>
      <c r="H51" s="5">
        <v>136.07145873782801</v>
      </c>
      <c r="I51" s="5">
        <v>136.14521617792499</v>
      </c>
      <c r="J51" s="5">
        <v>137.05508958982301</v>
      </c>
      <c r="K51" s="5">
        <v>137.85800908781101</v>
      </c>
      <c r="L51" s="5">
        <v>135.05332782086401</v>
      </c>
      <c r="M51" s="5"/>
      <c r="N51" s="5"/>
    </row>
    <row r="52" spans="1:41" x14ac:dyDescent="0.35">
      <c r="A52" s="5"/>
      <c r="B52" s="5"/>
      <c r="C52" s="5">
        <v>136.82311100022301</v>
      </c>
      <c r="D52" s="5"/>
      <c r="E52" s="5">
        <v>134.40244808483499</v>
      </c>
      <c r="F52" s="5">
        <v>136.70671775059901</v>
      </c>
      <c r="G52" s="5">
        <v>136.25950164247899</v>
      </c>
      <c r="H52" s="5">
        <v>136.65048980367399</v>
      </c>
      <c r="I52" s="5">
        <v>135.41200163827901</v>
      </c>
      <c r="J52" s="5">
        <v>138.38942765787601</v>
      </c>
      <c r="K52" s="5">
        <v>138.29830733629899</v>
      </c>
      <c r="L52" s="5">
        <v>134.92814404834499</v>
      </c>
      <c r="M52" s="5"/>
      <c r="N52" s="5"/>
    </row>
    <row r="53" spans="1:41" x14ac:dyDescent="0.35">
      <c r="A53" s="5"/>
      <c r="B53" s="5"/>
      <c r="C53" s="5">
        <v>136.63117096769599</v>
      </c>
      <c r="D53" s="5"/>
      <c r="E53" s="5">
        <v>134.12258031981699</v>
      </c>
      <c r="F53" s="5">
        <v>137.09441702510401</v>
      </c>
      <c r="G53" s="5">
        <v>137.50808248186399</v>
      </c>
      <c r="H53" s="5">
        <v>135.39724132301799</v>
      </c>
      <c r="I53" s="5">
        <v>137.59496876576401</v>
      </c>
      <c r="J53" s="5">
        <v>137.40490791877701</v>
      </c>
      <c r="K53" s="5">
        <v>137.41391042329201</v>
      </c>
      <c r="L53" s="5">
        <v>133.45735516133101</v>
      </c>
      <c r="M53" s="5"/>
      <c r="N53" s="5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35">
      <c r="A54" s="5"/>
      <c r="B54" s="5"/>
      <c r="C54" s="5">
        <v>135.611390903993</v>
      </c>
      <c r="D54" s="5"/>
      <c r="E54" s="5">
        <v>137.76819175314199</v>
      </c>
      <c r="F54" s="5">
        <v>136.64057062892499</v>
      </c>
      <c r="G54" s="5">
        <v>136.09702712597101</v>
      </c>
      <c r="H54" s="5">
        <v>137.99590909651101</v>
      </c>
      <c r="I54" s="5">
        <v>135.00441122777599</v>
      </c>
      <c r="J54" s="5">
        <v>137.240481898871</v>
      </c>
      <c r="K54" s="5">
        <v>137.47177632782601</v>
      </c>
      <c r="L54" s="5">
        <v>137.56243826027199</v>
      </c>
      <c r="M54" s="5"/>
      <c r="N54" s="5"/>
    </row>
    <row r="55" spans="1:41" x14ac:dyDescent="0.35">
      <c r="A55" s="5"/>
      <c r="B55" s="5"/>
      <c r="C55" s="5">
        <v>135.591251589145</v>
      </c>
      <c r="D55" s="5"/>
      <c r="E55" s="5">
        <v>136.572605080399</v>
      </c>
      <c r="F55" s="5">
        <v>137.223219249903</v>
      </c>
      <c r="G55" s="5">
        <v>136.84503708120999</v>
      </c>
      <c r="H55" s="5">
        <v>135.90000758882701</v>
      </c>
      <c r="I55" s="5">
        <v>137.971122707571</v>
      </c>
      <c r="J55" s="5">
        <v>137.10183800060099</v>
      </c>
      <c r="K55" s="5">
        <v>137.93328609656299</v>
      </c>
      <c r="L55" s="5">
        <v>137.083149138023</v>
      </c>
      <c r="M55" s="5"/>
      <c r="N55" s="5"/>
    </row>
    <row r="56" spans="1:41" x14ac:dyDescent="0.35">
      <c r="A56" s="5"/>
      <c r="B56" s="5"/>
      <c r="C56" s="5">
        <v>136.31539681880301</v>
      </c>
      <c r="D56" s="5"/>
      <c r="E56" s="5">
        <v>136.34875303459799</v>
      </c>
      <c r="F56" s="5">
        <v>135.73861459984499</v>
      </c>
      <c r="G56" s="5">
        <v>136.38421557506399</v>
      </c>
      <c r="H56" s="5">
        <v>137.390142078282</v>
      </c>
      <c r="I56" s="5">
        <v>135.76354508901099</v>
      </c>
      <c r="J56" s="5">
        <v>136.14207509770799</v>
      </c>
      <c r="K56" s="5">
        <v>137.18591346154801</v>
      </c>
      <c r="L56" s="5">
        <v>137.629952286643</v>
      </c>
      <c r="M56" s="5"/>
      <c r="N56" s="5"/>
      <c r="P56" s="1"/>
      <c r="Q56" s="3" t="s">
        <v>52</v>
      </c>
      <c r="R56" s="3" t="s">
        <v>53</v>
      </c>
      <c r="S56" s="3" t="s">
        <v>54</v>
      </c>
      <c r="T56" s="3" t="s">
        <v>55</v>
      </c>
      <c r="U56" s="3" t="s">
        <v>19</v>
      </c>
      <c r="V56" s="3" t="s">
        <v>22</v>
      </c>
      <c r="W56" s="3" t="s">
        <v>23</v>
      </c>
      <c r="X56" s="3" t="s">
        <v>56</v>
      </c>
      <c r="Y56" s="3" t="s">
        <v>57</v>
      </c>
    </row>
    <row r="57" spans="1:41" x14ac:dyDescent="0.35">
      <c r="A57" s="5"/>
      <c r="B57" s="5"/>
      <c r="C57" s="5">
        <v>133.922117767169</v>
      </c>
      <c r="D57" s="5"/>
      <c r="E57" s="5">
        <v>137.26883290715799</v>
      </c>
      <c r="F57" s="5">
        <v>137.288963316962</v>
      </c>
      <c r="G57" s="5">
        <v>137.31184702135599</v>
      </c>
      <c r="H57" s="5">
        <v>138.743096544221</v>
      </c>
      <c r="I57" s="5">
        <v>135.66990343169601</v>
      </c>
      <c r="J57" s="5">
        <v>136.914637352005</v>
      </c>
      <c r="K57" s="5">
        <v>137.82625738249499</v>
      </c>
      <c r="L57" s="5">
        <v>137.18780507475401</v>
      </c>
      <c r="M57" s="5"/>
      <c r="N57" s="5"/>
      <c r="P57" s="1" t="s">
        <v>39</v>
      </c>
      <c r="Q57" s="1">
        <f>AVERAGE(A3:B56)</f>
        <v>135.92382983510697</v>
      </c>
      <c r="R57" s="1">
        <f>AVERAGE(C3:C62)</f>
        <v>135.5404594287231</v>
      </c>
      <c r="S57" s="1">
        <f>AVERAGE(D3:E81)</f>
        <v>135.61608418386243</v>
      </c>
      <c r="T57" s="1">
        <f>AVERAGE(G3:H89)</f>
        <v>136.5477999872283</v>
      </c>
      <c r="U57" s="1">
        <f>AVERAGE(F3:F66)</f>
        <v>136.49926520791925</v>
      </c>
      <c r="V57" s="1">
        <f>AVERAGE(I3:I78)</f>
        <v>135.99757251242551</v>
      </c>
      <c r="W57" s="1">
        <f>AVERAGE(J3:J78)</f>
        <v>135.97508173135066</v>
      </c>
      <c r="X57" s="1">
        <f>AVERAGE(K3:L78)</f>
        <v>136.6401898720917</v>
      </c>
      <c r="Y57" s="1">
        <f>AVERAGE(M3:N66)</f>
        <v>135.94009702108482</v>
      </c>
    </row>
    <row r="58" spans="1:41" x14ac:dyDescent="0.35">
      <c r="A58" s="5"/>
      <c r="B58" s="5"/>
      <c r="C58" s="5">
        <v>138.049430626478</v>
      </c>
      <c r="D58" s="5"/>
      <c r="E58" s="5">
        <v>136.12837855917201</v>
      </c>
      <c r="F58" s="5">
        <v>137.79833559717301</v>
      </c>
      <c r="G58" s="5">
        <v>137.204097271455</v>
      </c>
      <c r="H58" s="5">
        <v>136.895996134819</v>
      </c>
      <c r="I58" s="5">
        <v>136.715283167206</v>
      </c>
      <c r="J58" s="5">
        <v>136.48019898951799</v>
      </c>
      <c r="K58" s="5">
        <v>137.19788893924101</v>
      </c>
      <c r="L58" s="5">
        <v>137.551017968819</v>
      </c>
      <c r="M58" s="5"/>
      <c r="N58" s="5"/>
      <c r="P58" s="1" t="s">
        <v>29</v>
      </c>
      <c r="Q58" s="1">
        <f>_xlfn.VAR.P(A3:B56)</f>
        <v>3.7552088067433189</v>
      </c>
      <c r="R58" s="1">
        <f>_xlfn.VAR.P(C3:C62)</f>
        <v>6.8112988279012123</v>
      </c>
      <c r="S58" s="1">
        <f>_xlfn.VAR.P(D3:E81)</f>
        <v>2.3071733014524844</v>
      </c>
      <c r="T58" s="1">
        <f>_xlfn.VAR.P(G3:H89)</f>
        <v>2.0403709740518403</v>
      </c>
      <c r="U58" s="1">
        <f>_xlfn.VAR.P(F3:F66)</f>
        <v>1.8095561051972258</v>
      </c>
      <c r="V58" s="1">
        <f>_xlfn.VAR.P(I3:I78)</f>
        <v>2.2515011786244949</v>
      </c>
      <c r="W58" s="1">
        <f>_xlfn.VAR.P(J3:J78)</f>
        <v>4.9510372308645305</v>
      </c>
      <c r="X58" s="1">
        <f>_xlfn.VAR.P(K3:L78)</f>
        <v>1.5098834522097708</v>
      </c>
      <c r="Y58" s="1">
        <f>_xlfn.VAR.P(M3:N66)</f>
        <v>3.2970224810795483</v>
      </c>
    </row>
    <row r="59" spans="1:41" x14ac:dyDescent="0.35">
      <c r="A59" s="5"/>
      <c r="B59" s="5"/>
      <c r="C59" s="5">
        <v>137.704331816197</v>
      </c>
      <c r="D59" s="5"/>
      <c r="E59" s="5">
        <v>136.79588255831899</v>
      </c>
      <c r="F59" s="5">
        <v>138.126663991773</v>
      </c>
      <c r="G59" s="5">
        <v>135.76302763725101</v>
      </c>
      <c r="H59" s="5">
        <v>136.73079269973999</v>
      </c>
      <c r="I59" s="5">
        <v>136.25830954279499</v>
      </c>
      <c r="J59" s="5">
        <v>136.71275420117999</v>
      </c>
      <c r="K59" s="5">
        <v>137.64144351836401</v>
      </c>
      <c r="L59" s="5">
        <v>137.35095447125701</v>
      </c>
      <c r="M59" s="5"/>
      <c r="N59" s="5"/>
      <c r="P59" s="1" t="s">
        <v>30</v>
      </c>
      <c r="Q59" s="1">
        <f>COUNTA(A3:B56)</f>
        <v>87</v>
      </c>
      <c r="R59" s="1">
        <f>COUNTA(C3:C62)</f>
        <v>57</v>
      </c>
      <c r="S59" s="1">
        <f>COUNTA(D3:E81)</f>
        <v>111</v>
      </c>
      <c r="T59" s="1">
        <f>COUNTA(G3:H89)</f>
        <v>145</v>
      </c>
      <c r="U59" s="1">
        <f>COUNTA(F3:F66)</f>
        <v>59</v>
      </c>
      <c r="V59" s="1">
        <f>COUNTA(I3:I78)</f>
        <v>69</v>
      </c>
      <c r="W59" s="1">
        <f>COUNTA(J3:J78)</f>
        <v>60</v>
      </c>
      <c r="X59" s="1">
        <f>COUNTA(K3:L78)</f>
        <v>131</v>
      </c>
      <c r="Y59" s="1">
        <f>COUNTA(M3:N66)</f>
        <v>73</v>
      </c>
    </row>
    <row r="60" spans="1:41" x14ac:dyDescent="0.35">
      <c r="A60" s="5"/>
      <c r="B60" s="5"/>
      <c r="C60" s="5"/>
      <c r="D60" s="5"/>
      <c r="E60" s="5">
        <v>137.69622808298601</v>
      </c>
      <c r="F60" s="5">
        <v>138.253552274047</v>
      </c>
      <c r="G60" s="5">
        <v>137.445145519931</v>
      </c>
      <c r="H60" s="5">
        <v>136.07077729207401</v>
      </c>
      <c r="I60" s="5">
        <v>137.130555352519</v>
      </c>
      <c r="J60" s="5">
        <v>137.13542848537401</v>
      </c>
      <c r="K60" s="5">
        <v>136.05142571953701</v>
      </c>
      <c r="L60" s="5">
        <v>137.28221654082799</v>
      </c>
      <c r="M60" s="5"/>
      <c r="N60" s="5"/>
    </row>
    <row r="61" spans="1:41" x14ac:dyDescent="0.35">
      <c r="A61" s="5"/>
      <c r="B61" s="5"/>
      <c r="C61" s="5"/>
      <c r="D61" s="5"/>
      <c r="E61" s="5">
        <v>137.967743121251</v>
      </c>
      <c r="F61" s="5">
        <v>136.875221413725</v>
      </c>
      <c r="G61" s="5"/>
      <c r="H61" s="5">
        <v>136.91549066867699</v>
      </c>
      <c r="I61" s="5">
        <v>138.03930410198399</v>
      </c>
      <c r="J61" s="5">
        <v>135.040166749718</v>
      </c>
      <c r="K61" s="5">
        <v>136.91552894553601</v>
      </c>
      <c r="L61" s="5">
        <v>137.05282990397399</v>
      </c>
      <c r="M61" s="5"/>
      <c r="N61" s="5"/>
      <c r="P61" s="3" t="s">
        <v>47</v>
      </c>
      <c r="AB61" t="s">
        <v>74</v>
      </c>
    </row>
    <row r="62" spans="1:41" x14ac:dyDescent="0.35">
      <c r="A62" s="5"/>
      <c r="B62" s="5"/>
      <c r="C62" s="5"/>
      <c r="D62" s="5"/>
      <c r="E62" s="5">
        <v>137.75075668405299</v>
      </c>
      <c r="F62" s="5"/>
      <c r="G62" s="5"/>
      <c r="H62" s="5">
        <v>137.355745887621</v>
      </c>
      <c r="I62" s="5">
        <v>135.298402316618</v>
      </c>
      <c r="J62" s="5">
        <v>137.28966993852501</v>
      </c>
      <c r="K62" s="5">
        <v>136.74465878795399</v>
      </c>
      <c r="L62" s="5">
        <v>136.905065819106</v>
      </c>
      <c r="M62" s="5"/>
      <c r="N62" s="5"/>
      <c r="P62" s="7">
        <f>SUM(Q59:Y59)</f>
        <v>792</v>
      </c>
    </row>
    <row r="63" spans="1:41" x14ac:dyDescent="0.35">
      <c r="A63" s="5"/>
      <c r="B63" s="5"/>
      <c r="C63" s="5"/>
      <c r="D63" s="5"/>
      <c r="E63" s="5">
        <v>136.70673146710001</v>
      </c>
      <c r="F63" s="5"/>
      <c r="G63" s="5"/>
      <c r="H63" s="5">
        <v>135.97504429383</v>
      </c>
      <c r="I63" s="5">
        <v>136.425831171178</v>
      </c>
      <c r="J63" s="5"/>
      <c r="K63" s="5">
        <v>137.35761591541899</v>
      </c>
      <c r="L63" s="5">
        <v>136.41864987049101</v>
      </c>
      <c r="M63" s="5"/>
      <c r="N63" s="5"/>
      <c r="P63" s="3" t="s">
        <v>48</v>
      </c>
    </row>
    <row r="64" spans="1:41" x14ac:dyDescent="0.35">
      <c r="A64" s="5"/>
      <c r="B64" s="5"/>
      <c r="C64" s="5"/>
      <c r="D64" s="5"/>
      <c r="E64" s="5">
        <v>137.40074693296299</v>
      </c>
      <c r="F64" s="5"/>
      <c r="G64" s="5"/>
      <c r="H64" s="5">
        <v>135.55589537288799</v>
      </c>
      <c r="I64" s="5">
        <v>137.255923560376</v>
      </c>
      <c r="J64" s="5"/>
      <c r="K64" s="5"/>
      <c r="L64" s="5">
        <v>136.96065290463901</v>
      </c>
      <c r="M64" s="5"/>
      <c r="N64" s="5"/>
      <c r="P64" s="7">
        <v>9</v>
      </c>
      <c r="AB64" t="s">
        <v>58</v>
      </c>
    </row>
    <row r="65" spans="1:41" x14ac:dyDescent="0.35">
      <c r="A65" s="5"/>
      <c r="B65" s="5"/>
      <c r="C65" s="5"/>
      <c r="D65" s="5"/>
      <c r="E65" s="5">
        <v>135.77121349597601</v>
      </c>
      <c r="F65" s="5"/>
      <c r="G65" s="5"/>
      <c r="H65" s="5">
        <v>137.16108948517399</v>
      </c>
      <c r="I65" s="5">
        <v>138.11652317514199</v>
      </c>
      <c r="J65" s="5"/>
      <c r="K65" s="5"/>
      <c r="L65" s="5">
        <v>136.56262310467901</v>
      </c>
      <c r="M65" s="5"/>
      <c r="N65" s="5"/>
      <c r="W65" s="6" t="s">
        <v>40</v>
      </c>
      <c r="X65" s="1" cm="1">
        <f t="array" ref="X65">(SUM(Q57:Y57*Q59:Y59))/SUM(Q59:Y59)</f>
        <v>136.14050724234494</v>
      </c>
    </row>
    <row r="66" spans="1:41" x14ac:dyDescent="0.35">
      <c r="A66" s="5"/>
      <c r="B66" s="5"/>
      <c r="C66" s="5"/>
      <c r="D66" s="5"/>
      <c r="E66" s="5">
        <v>134.76471526557401</v>
      </c>
      <c r="F66" s="5"/>
      <c r="G66" s="5"/>
      <c r="H66" s="5">
        <v>137.91007584461201</v>
      </c>
      <c r="I66" s="5">
        <v>135.67411164694599</v>
      </c>
      <c r="J66" s="5"/>
      <c r="K66" s="5"/>
      <c r="L66" s="5">
        <v>138.00980307927</v>
      </c>
      <c r="M66" s="5"/>
      <c r="N66" s="5"/>
      <c r="W66" s="6" t="s">
        <v>41</v>
      </c>
      <c r="X66" s="1" cm="1">
        <f t="array" ref="X66">SUM(Q59:Y59*(Q57:Y57-X65)^2)/(P64-1)</f>
        <v>15.684308595428925</v>
      </c>
    </row>
    <row r="67" spans="1:41" x14ac:dyDescent="0.35">
      <c r="A67" s="5"/>
      <c r="B67" s="5"/>
      <c r="C67" s="5"/>
      <c r="D67" s="5"/>
      <c r="E67" s="5">
        <v>135.252983847444</v>
      </c>
      <c r="F67" s="5"/>
      <c r="G67" s="5"/>
      <c r="H67" s="5">
        <v>137.33430698581299</v>
      </c>
      <c r="I67" s="5">
        <v>136.29896473815299</v>
      </c>
      <c r="J67" s="5"/>
      <c r="K67" s="5"/>
      <c r="L67" s="5">
        <v>136.14827258422801</v>
      </c>
      <c r="M67" s="5"/>
      <c r="N67" s="5"/>
      <c r="W67" s="6" t="s">
        <v>42</v>
      </c>
      <c r="X67" s="1" cm="1">
        <f t="array" ref="X67">SUM((Q59:Y59-1)*(Q58:Y58))/(P62-P64)</f>
        <v>2.8554548830900912</v>
      </c>
    </row>
    <row r="68" spans="1:41" x14ac:dyDescent="0.35">
      <c r="A68" s="5"/>
      <c r="B68" s="5"/>
      <c r="C68" s="5"/>
      <c r="D68" s="5"/>
      <c r="E68" s="5"/>
      <c r="F68" s="5"/>
      <c r="G68" s="5"/>
      <c r="H68" s="5">
        <v>136.87947971114701</v>
      </c>
      <c r="I68" s="5">
        <v>135.87597178076899</v>
      </c>
      <c r="J68" s="5"/>
      <c r="K68" s="5"/>
      <c r="L68" s="5">
        <v>137.161733851946</v>
      </c>
      <c r="M68" s="5"/>
      <c r="N68" s="5"/>
      <c r="W68" s="1"/>
      <c r="X68" s="1"/>
    </row>
    <row r="69" spans="1:41" x14ac:dyDescent="0.35">
      <c r="A69" s="5"/>
      <c r="B69" s="5"/>
      <c r="C69" s="5"/>
      <c r="D69" s="5"/>
      <c r="E69" s="5"/>
      <c r="F69" s="5"/>
      <c r="G69" s="5"/>
      <c r="H69" s="5">
        <v>138.76927246319701</v>
      </c>
      <c r="I69" s="5">
        <v>137.48282785006199</v>
      </c>
      <c r="J69" s="5"/>
      <c r="K69" s="5"/>
      <c r="L69" s="5">
        <v>137.254030528041</v>
      </c>
      <c r="M69" s="5"/>
      <c r="N69" s="5"/>
      <c r="W69" s="8" t="s">
        <v>43</v>
      </c>
      <c r="X69" s="1">
        <f>X66/X67</f>
        <v>5.4927530770354238</v>
      </c>
    </row>
    <row r="70" spans="1:41" x14ac:dyDescent="0.35">
      <c r="A70" s="5"/>
      <c r="B70" s="5"/>
      <c r="C70" s="5"/>
      <c r="D70" s="5"/>
      <c r="E70" s="5"/>
      <c r="F70" s="5"/>
      <c r="G70" s="5"/>
      <c r="H70" s="5">
        <v>137.329270225485</v>
      </c>
      <c r="I70" s="5">
        <v>137.41620895957601</v>
      </c>
      <c r="J70" s="5"/>
      <c r="K70" s="5"/>
      <c r="L70" s="5">
        <v>137.21763675076701</v>
      </c>
      <c r="M70" s="5"/>
      <c r="N70" s="5"/>
    </row>
    <row r="71" spans="1:41" x14ac:dyDescent="0.35">
      <c r="A71" s="5"/>
      <c r="B71" s="5"/>
      <c r="C71" s="5"/>
      <c r="D71" s="5"/>
      <c r="E71" s="5"/>
      <c r="F71" s="5"/>
      <c r="G71" s="5"/>
      <c r="H71" s="5">
        <v>137.26186836180699</v>
      </c>
      <c r="I71" s="5">
        <v>138.05730759813801</v>
      </c>
      <c r="J71" s="5"/>
      <c r="K71" s="5"/>
      <c r="L71" s="5">
        <v>137.64344785222201</v>
      </c>
      <c r="M71" s="5"/>
      <c r="N71" s="5"/>
    </row>
    <row r="72" spans="1:41" x14ac:dyDescent="0.35">
      <c r="A72" s="5"/>
      <c r="B72" s="5"/>
      <c r="C72" s="5"/>
      <c r="D72" s="5"/>
      <c r="E72" s="5"/>
      <c r="F72" s="5"/>
      <c r="G72" s="5"/>
      <c r="H72" s="5">
        <v>134.75567534600401</v>
      </c>
      <c r="I72" s="5"/>
      <c r="J72" s="5"/>
      <c r="K72" s="5"/>
      <c r="L72" s="5">
        <v>136.22613928486399</v>
      </c>
      <c r="M72" s="5"/>
      <c r="N72" s="5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x14ac:dyDescent="0.35">
      <c r="A73" s="5"/>
      <c r="B73" s="5"/>
      <c r="C73" s="5"/>
      <c r="D73" s="5"/>
      <c r="E73" s="5"/>
      <c r="F73" s="5"/>
      <c r="G73" s="5"/>
      <c r="H73" s="5">
        <v>137.634696613675</v>
      </c>
      <c r="I73" s="5"/>
      <c r="J73" s="5"/>
      <c r="K73" s="5"/>
      <c r="L73" s="5"/>
      <c r="M73" s="5"/>
      <c r="N73" s="5"/>
      <c r="AB73" s="9"/>
    </row>
    <row r="74" spans="1:41" x14ac:dyDescent="0.35">
      <c r="A74" s="5"/>
      <c r="B74" s="5"/>
      <c r="C74" s="5"/>
      <c r="D74" s="5"/>
      <c r="E74" s="5"/>
      <c r="F74" s="5"/>
      <c r="G74" s="5"/>
      <c r="H74" s="5">
        <v>137.878525132807</v>
      </c>
      <c r="I74" s="5"/>
      <c r="J74" s="5"/>
      <c r="K74" s="5"/>
      <c r="L74" s="5"/>
      <c r="M74" s="5"/>
      <c r="N74" s="5"/>
      <c r="AB74" s="9"/>
    </row>
    <row r="75" spans="1:41" x14ac:dyDescent="0.35">
      <c r="A75" s="5"/>
      <c r="B75" s="5"/>
      <c r="C75" s="5"/>
      <c r="D75" s="5"/>
      <c r="E75" s="5"/>
      <c r="F75" s="5"/>
      <c r="G75" s="5"/>
      <c r="H75" s="5">
        <v>137.414945177394</v>
      </c>
      <c r="I75" s="5"/>
      <c r="J75" s="5"/>
      <c r="K75" s="5"/>
      <c r="L75" s="5"/>
      <c r="M75" s="5"/>
      <c r="N75" s="5"/>
      <c r="P75" s="1"/>
      <c r="Q75" s="8" t="s">
        <v>52</v>
      </c>
      <c r="R75" s="8" t="s">
        <v>53</v>
      </c>
      <c r="T75" t="s">
        <v>60</v>
      </c>
      <c r="AB75" s="9"/>
      <c r="AD75" s="1"/>
      <c r="AE75" s="8" t="s">
        <v>54</v>
      </c>
      <c r="AF75" s="8" t="s">
        <v>55</v>
      </c>
      <c r="AG75" s="8" t="s">
        <v>19</v>
      </c>
      <c r="AI75" t="s">
        <v>73</v>
      </c>
    </row>
    <row r="76" spans="1:41" x14ac:dyDescent="0.35">
      <c r="A76" s="5"/>
      <c r="B76" s="5"/>
      <c r="C76" s="5"/>
      <c r="D76" s="5"/>
      <c r="E76" s="5"/>
      <c r="F76" s="5"/>
      <c r="G76" s="5"/>
      <c r="H76" s="5">
        <v>139.102320289555</v>
      </c>
      <c r="I76" s="5"/>
      <c r="J76" s="5"/>
      <c r="K76" s="5"/>
      <c r="L76" s="5"/>
      <c r="M76" s="5"/>
      <c r="N76" s="5"/>
      <c r="P76" s="1" t="s">
        <v>39</v>
      </c>
      <c r="Q76" s="1">
        <v>135.92382983510697</v>
      </c>
      <c r="R76" s="1">
        <v>135.5404594287231</v>
      </c>
      <c r="AB76" s="9"/>
      <c r="AD76" s="1" t="s">
        <v>39</v>
      </c>
      <c r="AE76" s="1">
        <v>135.61608418386243</v>
      </c>
      <c r="AF76" s="1">
        <v>136.5477999872283</v>
      </c>
      <c r="AG76" s="1">
        <v>136.49926520791925</v>
      </c>
    </row>
    <row r="77" spans="1:41" x14ac:dyDescent="0.35">
      <c r="A77" s="5"/>
      <c r="B77" s="5"/>
      <c r="C77" s="5"/>
      <c r="D77" s="5"/>
      <c r="E77" s="5"/>
      <c r="F77" s="5"/>
      <c r="G77" s="5"/>
      <c r="H77" s="5">
        <v>138.26965900237099</v>
      </c>
      <c r="I77" s="5"/>
      <c r="J77" s="5"/>
      <c r="K77" s="5"/>
      <c r="L77" s="5"/>
      <c r="M77" s="5"/>
      <c r="N77" s="5"/>
      <c r="P77" s="1" t="s">
        <v>29</v>
      </c>
      <c r="Q77" s="1">
        <v>3.7552088067433189</v>
      </c>
      <c r="R77" s="1">
        <v>6.8112988279012123</v>
      </c>
      <c r="AB77" s="9"/>
      <c r="AD77" s="1" t="s">
        <v>29</v>
      </c>
      <c r="AE77" s="1">
        <v>2.3071733014524844</v>
      </c>
      <c r="AF77" s="1">
        <v>2.0403709740518403</v>
      </c>
      <c r="AG77" s="1">
        <v>1.8095561051972258</v>
      </c>
    </row>
    <row r="78" spans="1:41" x14ac:dyDescent="0.35">
      <c r="A78" s="5"/>
      <c r="B78" s="5"/>
      <c r="C78" s="5"/>
      <c r="D78" s="5"/>
      <c r="E78" s="5"/>
      <c r="F78" s="5"/>
      <c r="G78" s="5"/>
      <c r="H78" s="5">
        <v>137.87941561417799</v>
      </c>
      <c r="I78" s="5"/>
      <c r="J78" s="5"/>
      <c r="K78" s="5"/>
      <c r="L78" s="5"/>
      <c r="M78" s="5"/>
      <c r="N78" s="5"/>
      <c r="P78" s="1" t="s">
        <v>30</v>
      </c>
      <c r="Q78" s="1">
        <v>87</v>
      </c>
      <c r="R78" s="1">
        <v>57</v>
      </c>
      <c r="T78" t="s">
        <v>59</v>
      </c>
      <c r="AB78" s="9"/>
      <c r="AD78" s="1" t="s">
        <v>30</v>
      </c>
      <c r="AE78" s="1">
        <v>111</v>
      </c>
      <c r="AF78" s="1">
        <v>145</v>
      </c>
      <c r="AG78" s="1">
        <v>59</v>
      </c>
      <c r="AI78" t="s">
        <v>68</v>
      </c>
    </row>
    <row r="79" spans="1:41" x14ac:dyDescent="0.35">
      <c r="A79" s="5"/>
      <c r="B79" s="5"/>
      <c r="C79" s="5"/>
      <c r="D79" s="5"/>
      <c r="E79" s="5"/>
      <c r="F79" s="5"/>
      <c r="G79" s="5"/>
      <c r="H79" s="5">
        <v>137.39670929660599</v>
      </c>
      <c r="I79" s="5"/>
      <c r="J79" s="5"/>
      <c r="K79" s="5"/>
      <c r="L79" s="5"/>
      <c r="M79" s="5"/>
      <c r="N79" s="5"/>
      <c r="AB79" s="9"/>
    </row>
    <row r="80" spans="1:41" x14ac:dyDescent="0.35">
      <c r="A80" s="5"/>
      <c r="B80" s="5"/>
      <c r="C80" s="5"/>
      <c r="D80" s="5"/>
      <c r="E80" s="5"/>
      <c r="F80" s="5"/>
      <c r="G80" s="5"/>
      <c r="H80" s="5">
        <v>137.154652189985</v>
      </c>
      <c r="I80" s="5"/>
      <c r="J80" s="5"/>
      <c r="K80" s="5"/>
      <c r="L80" s="5"/>
      <c r="M80" s="5"/>
      <c r="N80" s="5"/>
      <c r="AB80" s="9"/>
    </row>
    <row r="81" spans="1:41" x14ac:dyDescent="0.35">
      <c r="A81" s="5"/>
      <c r="B81" s="5"/>
      <c r="C81" s="5"/>
      <c r="D81" s="5"/>
      <c r="E81" s="5"/>
      <c r="F81" s="5"/>
      <c r="G81" s="5"/>
      <c r="H81" s="5">
        <v>137.564121517393</v>
      </c>
      <c r="I81" s="5"/>
      <c r="J81" s="5"/>
      <c r="K81" s="5"/>
      <c r="L81" s="5"/>
      <c r="M81" s="5"/>
      <c r="N81" s="5"/>
      <c r="P81" s="3" t="s">
        <v>47</v>
      </c>
      <c r="T81" s="6" t="s">
        <v>40</v>
      </c>
      <c r="U81" s="1" cm="1">
        <f t="array" ref="U81">(SUM(Q76:R76*Q78:R78))/SUM(Q78:R78)</f>
        <v>135.77207904924668</v>
      </c>
      <c r="AB81" s="9"/>
      <c r="AD81" s="3" t="s">
        <v>47</v>
      </c>
      <c r="AH81" s="6" t="s">
        <v>40</v>
      </c>
      <c r="AI81" s="1" cm="1">
        <f t="array" ref="AI81">(SUM(AE76:AG76*AE78:AG78))/SUM(AE78:AG78)</f>
        <v>136.21039044388596</v>
      </c>
    </row>
    <row r="82" spans="1:41" x14ac:dyDescent="0.35">
      <c r="A82" s="5"/>
      <c r="B82" s="5"/>
      <c r="C82" s="5"/>
      <c r="D82" s="5"/>
      <c r="E82" s="5"/>
      <c r="F82" s="5"/>
      <c r="G82" s="5"/>
      <c r="H82" s="5">
        <v>138.68744292278299</v>
      </c>
      <c r="I82" s="5"/>
      <c r="J82" s="5"/>
      <c r="K82" s="5"/>
      <c r="L82" s="5"/>
      <c r="M82" s="5"/>
      <c r="N82" s="5"/>
      <c r="P82" s="7">
        <f>SUM(Q78:R78)</f>
        <v>144</v>
      </c>
      <c r="T82" s="6" t="s">
        <v>41</v>
      </c>
      <c r="U82" s="1" cm="1">
        <f t="array" ref="U82">SUM(Q78:R78*(Q76:R76-U81)^2)/(P84-1)</f>
        <v>5.0613781586566642</v>
      </c>
      <c r="AB82" s="9"/>
      <c r="AD82" s="7">
        <f>SUM(AE78:AG78)</f>
        <v>315</v>
      </c>
      <c r="AH82" s="6" t="s">
        <v>41</v>
      </c>
      <c r="AI82" s="1" cm="1">
        <f t="array" ref="AI82">SUM(AE78:AG78*(AE76:AG76-AI81)^2)/(AD84-1)</f>
        <v>30.318107713776783</v>
      </c>
    </row>
    <row r="83" spans="1:41" x14ac:dyDescent="0.35">
      <c r="A83" s="5"/>
      <c r="B83" s="5"/>
      <c r="C83" s="5"/>
      <c r="D83" s="5"/>
      <c r="E83" s="5"/>
      <c r="F83" s="5"/>
      <c r="G83" s="5"/>
      <c r="H83" s="5">
        <v>138.44533493619801</v>
      </c>
      <c r="I83" s="5"/>
      <c r="J83" s="5"/>
      <c r="K83" s="5"/>
      <c r="L83" s="5"/>
      <c r="M83" s="5"/>
      <c r="N83" s="5"/>
      <c r="P83" s="3" t="s">
        <v>48</v>
      </c>
      <c r="T83" s="6" t="s">
        <v>42</v>
      </c>
      <c r="U83" s="1" cm="1">
        <f t="array" ref="U83">SUM((Q78:R78-1)*(Q77:R77))/(P82-P84)</f>
        <v>4.9604274066365726</v>
      </c>
      <c r="AB83" s="9"/>
      <c r="AD83" s="3" t="s">
        <v>48</v>
      </c>
      <c r="AH83" s="6" t="s">
        <v>42</v>
      </c>
      <c r="AI83" s="1" cm="1">
        <f t="array" ref="AI83">SUM((AE78:AG78-1)*(AE77:AG77))/(AD82-AD84)</f>
        <v>2.0915280048867864</v>
      </c>
    </row>
    <row r="84" spans="1:41" x14ac:dyDescent="0.35">
      <c r="A84" s="5"/>
      <c r="B84" s="5"/>
      <c r="C84" s="5"/>
      <c r="D84" s="5"/>
      <c r="E84" s="5"/>
      <c r="F84" s="5"/>
      <c r="G84" s="5"/>
      <c r="H84" s="5">
        <v>138.53803146924199</v>
      </c>
      <c r="I84" s="5"/>
      <c r="J84" s="5"/>
      <c r="K84" s="5"/>
      <c r="L84" s="5"/>
      <c r="M84" s="5"/>
      <c r="N84" s="5"/>
      <c r="P84" s="7">
        <v>2</v>
      </c>
      <c r="T84" s="1"/>
      <c r="U84" s="1"/>
      <c r="AB84" s="9"/>
      <c r="AD84" s="7">
        <v>3</v>
      </c>
      <c r="AH84" s="1"/>
      <c r="AI84" s="1"/>
    </row>
    <row r="85" spans="1:41" x14ac:dyDescent="0.35">
      <c r="A85" s="5"/>
      <c r="B85" s="5"/>
      <c r="C85" s="5"/>
      <c r="D85" s="5"/>
      <c r="E85" s="5"/>
      <c r="F85" s="5"/>
      <c r="G85" s="5"/>
      <c r="H85" s="5">
        <v>139.080771826366</v>
      </c>
      <c r="I85" s="5"/>
      <c r="J85" s="5"/>
      <c r="K85" s="5"/>
      <c r="L85" s="5"/>
      <c r="M85" s="5"/>
      <c r="N85" s="5"/>
      <c r="T85" s="8" t="s">
        <v>43</v>
      </c>
      <c r="U85" s="1">
        <f>U82/U83</f>
        <v>1.0203512205188265</v>
      </c>
      <c r="AB85" s="9"/>
      <c r="AH85" s="8" t="s">
        <v>43</v>
      </c>
      <c r="AI85" s="1">
        <f>AI82/AI83</f>
        <v>14.495673805437709</v>
      </c>
    </row>
    <row r="86" spans="1:41" x14ac:dyDescent="0.35">
      <c r="A86" s="5"/>
      <c r="B86" s="5"/>
      <c r="C86" s="5"/>
      <c r="D86" s="5"/>
      <c r="E86" s="5"/>
      <c r="F86" s="5"/>
      <c r="G86" s="5"/>
      <c r="H86" s="5">
        <v>135.50063495275299</v>
      </c>
      <c r="I86" s="5"/>
      <c r="J86" s="5"/>
      <c r="K86" s="5"/>
      <c r="L86" s="5"/>
      <c r="M86" s="5"/>
      <c r="N86" s="5"/>
      <c r="AB86" s="9"/>
    </row>
    <row r="87" spans="1:41" x14ac:dyDescent="0.35">
      <c r="A87" s="5"/>
      <c r="B87" s="5"/>
      <c r="C87" s="5"/>
      <c r="D87" s="5"/>
      <c r="E87" s="5"/>
      <c r="F87" s="5"/>
      <c r="G87" s="5"/>
      <c r="H87" s="5">
        <v>135.836222779868</v>
      </c>
      <c r="I87" s="5"/>
      <c r="J87" s="5"/>
      <c r="K87" s="5"/>
      <c r="L87" s="5"/>
      <c r="M87" s="5"/>
      <c r="N87" s="5"/>
      <c r="AB87" s="9"/>
    </row>
    <row r="88" spans="1:41" x14ac:dyDescent="0.35">
      <c r="A88" s="5"/>
      <c r="B88" s="5"/>
      <c r="C88" s="5"/>
      <c r="D88" s="5"/>
      <c r="E88" s="5"/>
      <c r="F88" s="5"/>
      <c r="G88" s="5"/>
      <c r="H88" s="5">
        <v>137.78106490611</v>
      </c>
      <c r="I88" s="5"/>
      <c r="J88" s="5"/>
      <c r="K88" s="5"/>
      <c r="L88" s="5"/>
      <c r="M88" s="5"/>
      <c r="N88" s="5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x14ac:dyDescent="0.35">
      <c r="A89" s="5"/>
      <c r="B89" s="5"/>
      <c r="C89" s="5"/>
      <c r="D89" s="5"/>
      <c r="E89" s="5"/>
      <c r="F89" s="5"/>
      <c r="G89" s="5"/>
      <c r="H89" s="5">
        <v>138.31168382579099</v>
      </c>
      <c r="I89" s="5"/>
      <c r="J89" s="5"/>
      <c r="K89" s="5"/>
      <c r="L89" s="5"/>
      <c r="M89" s="5"/>
      <c r="N89" s="5"/>
      <c r="AB89" s="9"/>
    </row>
    <row r="90" spans="1:41" x14ac:dyDescent="0.35">
      <c r="AB90" s="9"/>
    </row>
    <row r="91" spans="1:41" x14ac:dyDescent="0.35">
      <c r="P91" s="1"/>
      <c r="Q91" s="8" t="s">
        <v>22</v>
      </c>
      <c r="R91" s="8" t="s">
        <v>23</v>
      </c>
      <c r="T91" t="s">
        <v>61</v>
      </c>
      <c r="AB91" s="9"/>
      <c r="AD91" s="1"/>
      <c r="AE91" s="8" t="s">
        <v>56</v>
      </c>
      <c r="AF91" s="8" t="s">
        <v>57</v>
      </c>
      <c r="AH91" t="s">
        <v>62</v>
      </c>
    </row>
    <row r="92" spans="1:41" x14ac:dyDescent="0.35">
      <c r="P92" s="1" t="s">
        <v>39</v>
      </c>
      <c r="Q92" s="1">
        <v>135.99757251242551</v>
      </c>
      <c r="R92" s="1">
        <v>135.97508173135066</v>
      </c>
      <c r="AB92" s="9"/>
      <c r="AD92" s="1" t="s">
        <v>39</v>
      </c>
      <c r="AE92" s="1">
        <v>136.6401898720917</v>
      </c>
      <c r="AF92" s="1">
        <v>135.94009702108482</v>
      </c>
    </row>
    <row r="93" spans="1:41" x14ac:dyDescent="0.35">
      <c r="P93" s="1" t="s">
        <v>29</v>
      </c>
      <c r="Q93" s="1">
        <v>2.2515011786244949</v>
      </c>
      <c r="R93" s="1">
        <v>4.9510372308645305</v>
      </c>
      <c r="AB93" s="9"/>
      <c r="AD93" s="1" t="s">
        <v>29</v>
      </c>
      <c r="AE93" s="1">
        <v>1.5098834522097708</v>
      </c>
      <c r="AF93" s="1">
        <v>3.2970224810795483</v>
      </c>
    </row>
    <row r="94" spans="1:41" x14ac:dyDescent="0.35">
      <c r="P94" s="1" t="s">
        <v>30</v>
      </c>
      <c r="Q94" s="1">
        <v>69</v>
      </c>
      <c r="R94" s="1">
        <v>60</v>
      </c>
      <c r="T94" t="s">
        <v>67</v>
      </c>
      <c r="AB94" s="9"/>
      <c r="AD94" s="1" t="s">
        <v>30</v>
      </c>
      <c r="AE94" s="1">
        <v>131</v>
      </c>
      <c r="AF94" s="1">
        <v>73</v>
      </c>
      <c r="AH94" t="s">
        <v>69</v>
      </c>
    </row>
    <row r="95" spans="1:41" x14ac:dyDescent="0.35">
      <c r="AB95" s="9"/>
    </row>
    <row r="96" spans="1:41" x14ac:dyDescent="0.35">
      <c r="AB96" s="9"/>
    </row>
    <row r="97" spans="16:41" x14ac:dyDescent="0.35">
      <c r="P97" s="3" t="s">
        <v>47</v>
      </c>
      <c r="T97" s="6" t="s">
        <v>40</v>
      </c>
      <c r="U97" s="1" cm="1">
        <f t="array" ref="U97">(SUM(Q92:R92*Q94:R94))/SUM(Q94:R94)</f>
        <v>135.9871116840186</v>
      </c>
      <c r="AB97" s="9"/>
      <c r="AD97" s="3" t="s">
        <v>47</v>
      </c>
      <c r="AH97" s="6" t="s">
        <v>40</v>
      </c>
      <c r="AI97" s="1" cm="1">
        <f t="array" ref="AI97">(SUM(AE92:AF92*AE94:AF94))/SUM(AE94:AF94)</f>
        <v>136.38966644991766</v>
      </c>
    </row>
    <row r="98" spans="16:41" x14ac:dyDescent="0.35">
      <c r="P98" s="7">
        <f>SUM(Q94:R94)</f>
        <v>129</v>
      </c>
      <c r="T98" s="6" t="s">
        <v>41</v>
      </c>
      <c r="U98" s="1" cm="1">
        <f t="array" ref="U98">SUM(Q94:R94*(Q92:R92-U97)^2)/(P100-1)</f>
        <v>1.6233781907731538E-2</v>
      </c>
      <c r="AB98" s="9"/>
      <c r="AD98" s="7">
        <f>SUM(AE94:AF94)</f>
        <v>204</v>
      </c>
      <c r="AH98" s="6" t="s">
        <v>41</v>
      </c>
      <c r="AI98" s="1" cm="1">
        <f t="array" ref="AI98">SUM(AE94:AF94*(AE92:AF92-AI97)^2)/(P100-1)</f>
        <v>22.976045050469526</v>
      </c>
    </row>
    <row r="99" spans="16:41" x14ac:dyDescent="0.35">
      <c r="P99" s="3" t="s">
        <v>48</v>
      </c>
      <c r="T99" s="6" t="s">
        <v>42</v>
      </c>
      <c r="U99" s="1" cm="1">
        <f t="array" ref="U99">SUM((Q94:R94-1)*(Q93:R93))/(P98-P100)</f>
        <v>3.505616352499787</v>
      </c>
      <c r="AB99" s="9"/>
      <c r="AD99" s="3" t="s">
        <v>48</v>
      </c>
      <c r="AH99" s="6" t="s">
        <v>42</v>
      </c>
      <c r="AI99" s="1" cm="1">
        <f t="array" ref="AI99">SUM((AE94:AF94-1)*(AE93:AF93))/(AD98-AD100)</f>
        <v>2.146883502103949</v>
      </c>
    </row>
    <row r="100" spans="16:41" x14ac:dyDescent="0.35">
      <c r="P100" s="7">
        <v>2</v>
      </c>
      <c r="T100" s="1"/>
      <c r="U100" s="1"/>
      <c r="AB100" s="9"/>
      <c r="AD100" s="7">
        <v>2</v>
      </c>
      <c r="AH100" s="1"/>
      <c r="AI100" s="1"/>
    </row>
    <row r="101" spans="16:41" x14ac:dyDescent="0.35">
      <c r="T101" s="8" t="s">
        <v>43</v>
      </c>
      <c r="U101" s="1">
        <f>U98/U99</f>
        <v>4.6307924984876183E-3</v>
      </c>
      <c r="AB101" s="9"/>
      <c r="AH101" s="8" t="s">
        <v>43</v>
      </c>
      <c r="AI101" s="1">
        <f>AI98/AI99</f>
        <v>10.70204555950659</v>
      </c>
    </row>
    <row r="102" spans="16:41" x14ac:dyDescent="0.35">
      <c r="AB102" s="9"/>
    </row>
    <row r="103" spans="16:41" x14ac:dyDescent="0.35"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4C5CE-3C86-4398-BAEC-F2E5E6BE5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Nvib_moy_y</vt:lpstr>
      <vt:lpstr>Nvib_moy_x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Decroocq</dc:creator>
  <cp:lastModifiedBy>Constance Decroocq</cp:lastModifiedBy>
  <dcterms:created xsi:type="dcterms:W3CDTF">2022-04-20T08:07:27Z</dcterms:created>
  <dcterms:modified xsi:type="dcterms:W3CDTF">2022-04-20T12:18:29Z</dcterms:modified>
</cp:coreProperties>
</file>