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4ème année\"/>
    </mc:Choice>
  </mc:AlternateContent>
  <xr:revisionPtr revIDLastSave="0" documentId="13_ncr:1_{0BDB57BB-C77D-4DF7-AF9B-F71C751C5AE9}" xr6:coauthVersionLast="47" xr6:coauthVersionMax="47" xr10:uidLastSave="{00000000-0000-0000-0000-000000000000}"/>
  <bookViews>
    <workbookView xWindow="-110" yWindow="-110" windowWidth="19420" windowHeight="10420" activeTab="1" xr2:uid="{520999F7-8FA9-407E-BFC7-AD019AA0B830}"/>
  </bookViews>
  <sheets>
    <sheet name="spectrogramme_y" sheetId="3" r:id="rId1"/>
    <sheet name="spectrogramme_x" sheetId="2" r:id="rId2"/>
  </sheets>
  <definedNames>
    <definedName name="DonnéesExternes_1" localSheetId="1" hidden="1">spectrogramme_x!$A$1:$N$78</definedName>
    <definedName name="DonnéesExternes_2" localSheetId="0" hidden="1">spectrogramme_y!$A$1:$N$78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5" i="3" l="1"/>
  <c r="AI99" i="3" a="1"/>
  <c r="AI99" i="3" s="1"/>
  <c r="AD98" i="3"/>
  <c r="P98" i="3"/>
  <c r="U99" i="3" s="1" a="1"/>
  <c r="U99" i="3" s="1"/>
  <c r="AI97" i="3" a="1"/>
  <c r="AI97" i="3" s="1"/>
  <c r="AI98" i="3" s="1" a="1"/>
  <c r="AI98" i="3" s="1"/>
  <c r="AI101" i="3" s="1"/>
  <c r="U97" i="3" a="1"/>
  <c r="U97" i="3" s="1"/>
  <c r="U98" i="3" s="1" a="1"/>
  <c r="U98" i="3" s="1"/>
  <c r="U101" i="3" s="1"/>
  <c r="AI83" i="3" a="1"/>
  <c r="AI83" i="3" s="1"/>
  <c r="AD82" i="3"/>
  <c r="P82" i="3"/>
  <c r="U83" i="3" s="1" a="1"/>
  <c r="U83" i="3" s="1"/>
  <c r="AI81" i="3" a="1"/>
  <c r="AI81" i="3" s="1"/>
  <c r="AI82" i="3" s="1" a="1"/>
  <c r="AI82" i="3" s="1"/>
  <c r="AI85" i="3" s="1"/>
  <c r="U81" i="3" a="1"/>
  <c r="U81" i="3" s="1"/>
  <c r="U82" i="3" s="1" a="1"/>
  <c r="U82" i="3" s="1"/>
  <c r="Y59" i="3"/>
  <c r="X59" i="3"/>
  <c r="W59" i="3"/>
  <c r="V59" i="3"/>
  <c r="U59" i="3"/>
  <c r="T59" i="3"/>
  <c r="S59" i="3"/>
  <c r="R59" i="3"/>
  <c r="P62" i="3" s="1"/>
  <c r="Q59" i="3"/>
  <c r="Y58" i="3"/>
  <c r="X58" i="3"/>
  <c r="W58" i="3"/>
  <c r="V58" i="3"/>
  <c r="U58" i="3"/>
  <c r="T58" i="3"/>
  <c r="S58" i="3"/>
  <c r="R58" i="3"/>
  <c r="Q58" i="3"/>
  <c r="X67" i="3" s="1" a="1"/>
  <c r="X67" i="3" s="1"/>
  <c r="Y57" i="3"/>
  <c r="X57" i="3"/>
  <c r="W57" i="3"/>
  <c r="V57" i="3"/>
  <c r="U57" i="3"/>
  <c r="T57" i="3"/>
  <c r="S57" i="3"/>
  <c r="R57" i="3"/>
  <c r="Q57" i="3"/>
  <c r="X65" i="3" s="1" a="1"/>
  <c r="X65" i="3" s="1"/>
  <c r="S39" i="3"/>
  <c r="R39" i="3"/>
  <c r="Q39" i="3"/>
  <c r="Q46" i="3" s="1"/>
  <c r="S38" i="3"/>
  <c r="R38" i="3"/>
  <c r="Q38" i="3"/>
  <c r="S37" i="3"/>
  <c r="R37" i="3"/>
  <c r="V42" i="3" s="1" a="1"/>
  <c r="V42" i="3" s="1"/>
  <c r="Q37" i="3"/>
  <c r="T24" i="3"/>
  <c r="S24" i="3"/>
  <c r="R24" i="3"/>
  <c r="V29" i="3" s="1" a="1"/>
  <c r="V29" i="3" s="1"/>
  <c r="Q24" i="3"/>
  <c r="T23" i="3"/>
  <c r="S23" i="3"/>
  <c r="R23" i="3"/>
  <c r="Q23" i="3"/>
  <c r="T22" i="3"/>
  <c r="S22" i="3"/>
  <c r="R22" i="3"/>
  <c r="V27" i="3" s="1" a="1"/>
  <c r="V27" i="3" s="1"/>
  <c r="Q22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R13" i="3" s="1"/>
  <c r="AD6" i="3"/>
  <c r="AC6" i="3"/>
  <c r="AB6" i="3"/>
  <c r="AA6" i="3"/>
  <c r="Z6" i="3"/>
  <c r="Y6" i="3"/>
  <c r="X6" i="3"/>
  <c r="W6" i="3"/>
  <c r="V6" i="3"/>
  <c r="U6" i="3"/>
  <c r="T6" i="3"/>
  <c r="S6" i="3"/>
  <c r="R6" i="3"/>
  <c r="V13" i="3" s="1" a="1"/>
  <c r="V13" i="3" s="1"/>
  <c r="Q6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V11" i="3" s="1" a="1"/>
  <c r="V11" i="3" s="1"/>
  <c r="V12" i="3" s="1" a="1"/>
  <c r="V12" i="3" s="1"/>
  <c r="V16" i="3" s="1"/>
  <c r="X66" i="2" a="1"/>
  <c r="X66" i="2" s="1"/>
  <c r="V43" i="2" a="1"/>
  <c r="V43" i="2" s="1"/>
  <c r="V28" i="2" a="1"/>
  <c r="V28" i="2" s="1"/>
  <c r="V12" i="2" a="1"/>
  <c r="V12" i="2" s="1"/>
  <c r="AI99" i="2" a="1"/>
  <c r="AI99" i="2" s="1"/>
  <c r="AD98" i="2"/>
  <c r="P98" i="2"/>
  <c r="U99" i="2" s="1" a="1"/>
  <c r="U99" i="2" s="1"/>
  <c r="AI97" i="2" a="1"/>
  <c r="AI97" i="2" s="1"/>
  <c r="AI98" i="2" s="1" a="1"/>
  <c r="AI98" i="2" s="1"/>
  <c r="U97" i="2" a="1"/>
  <c r="U97" i="2" s="1"/>
  <c r="U98" i="2" s="1" a="1"/>
  <c r="U98" i="2" s="1"/>
  <c r="AI83" i="2" a="1"/>
  <c r="AI83" i="2" s="1"/>
  <c r="AD82" i="2"/>
  <c r="P82" i="2"/>
  <c r="U83" i="2" s="1" a="1"/>
  <c r="U83" i="2" s="1"/>
  <c r="AI81" i="2" a="1"/>
  <c r="AI81" i="2" s="1"/>
  <c r="AI82" i="2" s="1" a="1"/>
  <c r="AI82" i="2" s="1"/>
  <c r="U81" i="2" a="1"/>
  <c r="U81" i="2" s="1"/>
  <c r="U82" i="2" s="1" a="1"/>
  <c r="U82" i="2" s="1"/>
  <c r="Y59" i="2"/>
  <c r="X59" i="2"/>
  <c r="W59" i="2"/>
  <c r="V59" i="2"/>
  <c r="U59" i="2"/>
  <c r="T59" i="2"/>
  <c r="S59" i="2"/>
  <c r="R59" i="2"/>
  <c r="Q59" i="2"/>
  <c r="Y58" i="2"/>
  <c r="X58" i="2"/>
  <c r="W58" i="2"/>
  <c r="V58" i="2"/>
  <c r="U58" i="2"/>
  <c r="T58" i="2"/>
  <c r="S58" i="2"/>
  <c r="R58" i="2"/>
  <c r="Q58" i="2"/>
  <c r="Y57" i="2"/>
  <c r="X57" i="2"/>
  <c r="W57" i="2"/>
  <c r="V57" i="2"/>
  <c r="U57" i="2"/>
  <c r="T57" i="2"/>
  <c r="S57" i="2"/>
  <c r="R57" i="2"/>
  <c r="Q57" i="2"/>
  <c r="X65" i="2" s="1" a="1"/>
  <c r="X65" i="2" s="1"/>
  <c r="S39" i="2"/>
  <c r="R39" i="2"/>
  <c r="Q39" i="2"/>
  <c r="Q46" i="2" s="1"/>
  <c r="S38" i="2"/>
  <c r="R38" i="2"/>
  <c r="Q38" i="2"/>
  <c r="S37" i="2"/>
  <c r="R37" i="2"/>
  <c r="Q37" i="2"/>
  <c r="V42" i="2" s="1" a="1"/>
  <c r="V42" i="2" s="1"/>
  <c r="T24" i="2"/>
  <c r="S24" i="2"/>
  <c r="R24" i="2"/>
  <c r="Q24" i="2"/>
  <c r="T23" i="2"/>
  <c r="S23" i="2"/>
  <c r="R23" i="2"/>
  <c r="Q23" i="2"/>
  <c r="T22" i="2"/>
  <c r="S22" i="2"/>
  <c r="R22" i="2"/>
  <c r="Q22" i="2"/>
  <c r="AD7" i="2"/>
  <c r="AC7" i="2"/>
  <c r="AB7" i="2"/>
  <c r="AA7" i="2"/>
  <c r="Z7" i="2"/>
  <c r="Y7" i="2"/>
  <c r="X7" i="2"/>
  <c r="W7" i="2"/>
  <c r="V7" i="2"/>
  <c r="U7" i="2"/>
  <c r="T7" i="2"/>
  <c r="S7" i="2"/>
  <c r="R13" i="2" s="1"/>
  <c r="R7" i="2"/>
  <c r="Q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V13" i="2" s="1" a="1"/>
  <c r="V13" i="2" s="1"/>
  <c r="AD5" i="2"/>
  <c r="AC5" i="2"/>
  <c r="AB5" i="2"/>
  <c r="AA5" i="2"/>
  <c r="Z5" i="2"/>
  <c r="Y5" i="2"/>
  <c r="X5" i="2"/>
  <c r="W5" i="2"/>
  <c r="V5" i="2"/>
  <c r="U5" i="2"/>
  <c r="T5" i="2"/>
  <c r="S5" i="2"/>
  <c r="V11" i="2" s="1" a="1"/>
  <c r="V11" i="2" s="1"/>
  <c r="R5" i="2"/>
  <c r="Q5" i="2"/>
  <c r="X66" i="3" l="1" a="1"/>
  <c r="X66" i="3" s="1"/>
  <c r="X69" i="3" s="1"/>
  <c r="V28" i="3" a="1"/>
  <c r="V28" i="3" s="1"/>
  <c r="V31" i="3" s="1"/>
  <c r="U85" i="3"/>
  <c r="P27" i="3"/>
  <c r="V44" i="3" s="1" a="1"/>
  <c r="V44" i="3" s="1"/>
  <c r="V43" i="3" a="1"/>
  <c r="V43" i="3" s="1"/>
  <c r="AI101" i="2"/>
  <c r="U101" i="2"/>
  <c r="AI85" i="2"/>
  <c r="V16" i="2"/>
  <c r="V29" i="2" a="1"/>
  <c r="V29" i="2" s="1"/>
  <c r="V44" i="2" a="1"/>
  <c r="V44" i="2" s="1"/>
  <c r="U85" i="2"/>
  <c r="P27" i="2"/>
  <c r="P62" i="2"/>
  <c r="X67" i="2" s="1" a="1"/>
  <c r="X67" i="2" s="1"/>
  <c r="V27" i="2" a="1"/>
  <c r="V27" i="2" s="1"/>
  <c r="V31" i="2" s="1"/>
  <c r="V46" i="3" l="1"/>
  <c r="V46" i="2"/>
  <c r="X6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D68524-8982-43B3-BE71-4A1C3F64BCB6}" keepAlive="1" name="Requête - spectrogramme_x" description="Connexion à la requête « spectrogramme_x » dans le classeur." type="5" refreshedVersion="7" background="1" saveData="1">
    <dbPr connection="Provider=Microsoft.Mashup.OleDb.1;Data Source=$Workbook$;Location=spectrogramme_x;Extended Properties=&quot;&quot;" command="SELECT * FROM [spectrogramme_x]"/>
  </connection>
  <connection id="2" xr16:uid="{B5B5D509-F01B-4489-9B23-2D8327EAF9D1}" keepAlive="1" name="Requête - spectrogramme_y" description="Connexion à la requête « spectrogramme_y » dans le classeur." type="5" refreshedVersion="7" background="1" saveData="1">
    <dbPr connection="Provider=Microsoft.Mashup.OleDb.1;Data Source=$Workbook$;Location=spectrogramme_y;Extended Properties=&quot;&quot;" command="SELECT * FROM [spectrogramme_y]"/>
  </connection>
  <connection id="3" xr16:uid="{F92C2C56-4B12-42F6-BC4E-DF908544F0DC}" keepAlive="1" name="Requête - spectrogramme_z" description="Connexion à la requête « spectrogramme_z » dans le classeur." type="5" refreshedVersion="0" background="1">
    <dbPr connection="Provider=Microsoft.Mashup.OleDb.1;Data Source=$Workbook$;Location=spectrogramme_z;Extended Properties=&quot;&quot;" command="SELECT * FROM [spectrogramme_z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<sst xmlns="http://schemas.openxmlformats.org/spreadsheetml/2006/main" count="310" uniqueCount="72">
  <si>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</si>
  <si>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</si>
  <si>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</si>
  <si>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</si>
  <si>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</si>
  <si>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</si>
  <si>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</si>
  <si>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</si>
  <si>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</si>
  <si>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</si>
  <si>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</si>
  <si>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</si>
  <si>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</si>
  <si>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</si>
  <si>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R1-CD1</t>
  </si>
  <si>
    <t>R1-CD2</t>
  </si>
  <si>
    <t>R1-R1</t>
  </si>
  <si>
    <t>R2-CD1</t>
  </si>
  <si>
    <t>R2-CD2</t>
  </si>
  <si>
    <t>R2-JL</t>
  </si>
  <si>
    <t>R2-R1</t>
  </si>
  <si>
    <t>R2-R2</t>
  </si>
  <si>
    <t>R3-CD</t>
  </si>
  <si>
    <t>R3-R</t>
  </si>
  <si>
    <t>R4-CD1</t>
  </si>
  <si>
    <t>R4-CD2</t>
  </si>
  <si>
    <t>R4-R1</t>
  </si>
  <si>
    <t>R4-R2</t>
  </si>
  <si>
    <t>x_</t>
  </si>
  <si>
    <t>S^2</t>
  </si>
  <si>
    <t>n</t>
  </si>
  <si>
    <t xml:space="preserve">xbar = </t>
  </si>
  <si>
    <t>between =</t>
  </si>
  <si>
    <t xml:space="preserve">within = </t>
  </si>
  <si>
    <t>CR =</t>
  </si>
  <si>
    <t>R1</t>
  </si>
  <si>
    <t>R2</t>
  </si>
  <si>
    <t>R3</t>
  </si>
  <si>
    <t>R4</t>
  </si>
  <si>
    <t>x</t>
  </si>
  <si>
    <t>xbar</t>
  </si>
  <si>
    <t>between</t>
  </si>
  <si>
    <t>within</t>
  </si>
  <si>
    <t>CR</t>
  </si>
  <si>
    <t>CD</t>
  </si>
  <si>
    <t>R</t>
  </si>
  <si>
    <t>JL</t>
  </si>
  <si>
    <t>On lit le quantile d’ordre dans une table de Fisher à (14-1; 869-14) soit (13;855) degrés de liberté :</t>
  </si>
  <si>
    <t>On lit le quantile d’ordre dans une table de Fisher à (4-1; 869-4) soit (3;865) degrés de liberté :</t>
  </si>
  <si>
    <t>On lit le quantile d’ordre dans une table de Fisher à (3-1; 869-3) soit (2;866) degrés de liberté :</t>
  </si>
  <si>
    <t>F = 1.73</t>
  </si>
  <si>
    <t>F = 2.61</t>
  </si>
  <si>
    <t>effectif</t>
  </si>
  <si>
    <t>k</t>
  </si>
  <si>
    <t>F = 3</t>
  </si>
  <si>
    <t>R1-CD</t>
  </si>
  <si>
    <t>R1-R</t>
  </si>
  <si>
    <t>R2-CD</t>
  </si>
  <si>
    <t>R2-R</t>
  </si>
  <si>
    <t>R4-CD</t>
  </si>
  <si>
    <t>R4-R</t>
  </si>
  <si>
    <t>F = 1,95</t>
  </si>
  <si>
    <t>On lit le quantile d’ordre dans une table de Fisher à (2-1; 159-3) soit (1;156) degrés de liberté :</t>
  </si>
  <si>
    <t>F = 3.90</t>
  </si>
  <si>
    <t>On lit le quantile d’ordre dans une table de Fisher à (9-1; 869-9) soit (8;860) degrés de liberté :</t>
  </si>
  <si>
    <t>On lit le quantile d’ordre dans une table de Fisher à (2-1; 304-3) soit (1;301) degrés de liberté :</t>
  </si>
  <si>
    <t>F = 3.87</t>
  </si>
  <si>
    <t>F = 3.88</t>
  </si>
  <si>
    <t>On lit le quantile d’ordre dans une table de Fisher à (2-1; 159-2) soit (1;157) degrés de liberté :</t>
  </si>
  <si>
    <t>On lit le quantile d’ordre dans une table de Fisher à (2-1; 148-2) soit (1;146) degrés de liberté :</t>
  </si>
  <si>
    <t>On lit le quantile d’ordre dans une table de Fisher à (2-1; 258-2) soit (1;256) degrés de liberté :</t>
  </si>
  <si>
    <t>On lit le quantile d’ordre dans une table de Fisher à (9-1; 868-3) soit (8;860) degrés de liberté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</si>
</sst>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86F6C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28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86F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EA3FE2E4-36CE-4182-AC3B-74A9AF7365E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A15A53E-AB7C-4445-AA23-4ABF23474632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05EA8F-11C1-42E5-BAE6-1691DE7FDFFA}" name="spectrogramme_y" displayName="spectrogramme_y" ref="A1:N78" tableType="queryTable" totalsRowShown="0">
  <autoFilter ref="A1:N78" xr:uid="{E005EA8F-11C1-42E5-BAE6-1691DE7FDFFA}"/>
  <tableColumns count="14">
    <tableColumn id="1" xr3:uid="{57CCB329-3978-4845-8132-D5600DE53FB6}" uniqueName="1" name="Column1" queryTableFieldId="1" dataDxfId="27"/>
    <tableColumn id="2" xr3:uid="{C043043A-F6E0-497A-ABFB-EA5274EA51BA}" uniqueName="2" name="Column2" queryTableFieldId="2" dataDxfId="26"/>
    <tableColumn id="3" xr3:uid="{8829CA2B-DEF2-4C2A-825F-2A161D510014}" uniqueName="3" name="Column3" queryTableFieldId="3" dataDxfId="25"/>
    <tableColumn id="4" xr3:uid="{2857ADDD-0090-4781-9417-0F328CD1194E}" uniqueName="4" name="Column4" queryTableFieldId="4" dataDxfId="24"/>
    <tableColumn id="5" xr3:uid="{1A69A16A-31E1-4ADE-9F06-B8B22CC4289B}" uniqueName="5" name="Column5" queryTableFieldId="5" dataDxfId="23"/>
    <tableColumn id="6" xr3:uid="{B091403B-C052-4574-9E66-716B24187F40}" uniqueName="6" name="Column6" queryTableFieldId="6" dataDxfId="22"/>
    <tableColumn id="7" xr3:uid="{3509A6A8-E21B-4188-81A1-22E952013A1B}" uniqueName="7" name="Column7" queryTableFieldId="7" dataDxfId="21"/>
    <tableColumn id="8" xr3:uid="{DC281425-3864-4C70-A666-A852BCA2D2E9}" uniqueName="8" name="Column8" queryTableFieldId="8" dataDxfId="20"/>
    <tableColumn id="9" xr3:uid="{937D6C91-0220-4435-9A1C-EE83B5B18071}" uniqueName="9" name="Column9" queryTableFieldId="9" dataDxfId="19"/>
    <tableColumn id="10" xr3:uid="{7F62B527-1CBA-4A22-8EB0-BBC3F5A54DE6}" uniqueName="10" name="Column10" queryTableFieldId="10" dataDxfId="18"/>
    <tableColumn id="11" xr3:uid="{B9F54C3C-D1E2-467A-AF38-94D85EB0F19E}" uniqueName="11" name="Column11" queryTableFieldId="11" dataDxfId="17"/>
    <tableColumn id="12" xr3:uid="{F482055D-B8EE-4ACE-8613-BBCD6B62B2C3}" uniqueName="12" name="Column12" queryTableFieldId="12" dataDxfId="16"/>
    <tableColumn id="13" xr3:uid="{ACBCA351-3A8D-476F-984C-1BE6DC62CBD0}" uniqueName="13" name="Column13" queryTableFieldId="13" dataDxfId="15"/>
    <tableColumn id="14" xr3:uid="{C481CBA2-4300-4316-90E1-657F4E449A48}" uniqueName="14" name="Column14" queryTableFieldId="14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B009B-797E-4FAA-9C7E-C81C6143025D}" name="spectrogramme_x" displayName="spectrogramme_x" ref="A1:N78" tableType="queryTable" totalsRowShown="0">
  <autoFilter ref="A1:N78" xr:uid="{54EB009B-797E-4FAA-9C7E-C81C6143025D}"/>
  <tableColumns count="14">
    <tableColumn id="1" xr3:uid="{DD33445A-83D1-4CB4-9A1B-619ECC52C8EE}" uniqueName="1" name="Column1" queryTableFieldId="1" dataDxfId="13"/>
    <tableColumn id="2" xr3:uid="{87D06A78-E8E5-43B6-A566-40BCB5D3DAF9}" uniqueName="2" name="Column2" queryTableFieldId="2" dataDxfId="12"/>
    <tableColumn id="3" xr3:uid="{5C9FAB48-7D67-47C5-AA53-FE9931F92FA7}" uniqueName="3" name="Column3" queryTableFieldId="3" dataDxfId="11"/>
    <tableColumn id="4" xr3:uid="{0AD3D628-6F7C-4D83-809C-9007F95467C8}" uniqueName="4" name="Column4" queryTableFieldId="4" dataDxfId="10"/>
    <tableColumn id="5" xr3:uid="{CEA40D3D-849F-43B3-BF8E-F6893679B811}" uniqueName="5" name="Column5" queryTableFieldId="5" dataDxfId="9"/>
    <tableColumn id="6" xr3:uid="{165B8379-C5D5-4DE6-8BA8-D12D8D0772C6}" uniqueName="6" name="Column6" queryTableFieldId="6" dataDxfId="8"/>
    <tableColumn id="7" xr3:uid="{163165DB-1D8E-4F9B-88B6-F0898B09F766}" uniqueName="7" name="Column7" queryTableFieldId="7" dataDxfId="7"/>
    <tableColumn id="8" xr3:uid="{906396A0-4279-47A7-B57B-F1D7553A33D1}" uniqueName="8" name="Column8" queryTableFieldId="8" dataDxfId="6"/>
    <tableColumn id="9" xr3:uid="{F14BC01C-F864-481E-89B3-A0FCEC79FE10}" uniqueName="9" name="Column9" queryTableFieldId="9" dataDxfId="5"/>
    <tableColumn id="10" xr3:uid="{0FD7069B-BE08-41FD-ACC9-7C2B2A37D247}" uniqueName="10" name="Column10" queryTableFieldId="10" dataDxfId="4"/>
    <tableColumn id="11" xr3:uid="{EFBFC8D2-FCFB-4D20-B09B-218E3105936B}" uniqueName="11" name="Column11" queryTableFieldId="11" dataDxfId="3"/>
    <tableColumn id="12" xr3:uid="{3EFCCD55-F9E9-4310-9868-E9F9D0501746}" uniqueName="12" name="Column12" queryTableFieldId="12" dataDxfId="2"/>
    <tableColumn id="13" xr3:uid="{F3693B4D-E99F-49FA-B440-4CFDB87B579B}" uniqueName="13" name="Column13" queryTableFieldId="13" dataDxfId="1"/>
    <tableColumn id="14" xr3:uid="{A3417F93-3C19-45E0-82F6-F0723EE9843A}" uniqueName="14" name="Column14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9F26-BA29-470D-AE01-87524CBF1472}">
  <dimension ref="A1:AO103"/>
  <sheetViews>
    <sheetView topLeftCell="P47" zoomScale="65" zoomScaleNormal="100" workbookViewId="0">
      <selection activeCell="AB61" sqref="AB61"/>
    </sheetView>
  </sheetViews>
  <sheetFormatPr baseColWidth="10" defaultRowHeight="14.5" x14ac:dyDescent="0.35"/>
  <cols>
    <col min="1" max="14" width="19.089843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0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30" x14ac:dyDescent="0.35">
      <c r="A3" s="2">
        <v>-36.848425243432501</v>
      </c>
      <c r="B3" s="2">
        <v>-36.2411891848651</v>
      </c>
      <c r="C3" s="2">
        <v>-37.993948461899997</v>
      </c>
      <c r="D3" s="2">
        <v>-40.1218066384899</v>
      </c>
      <c r="E3" s="2">
        <v>-41.976038212829302</v>
      </c>
      <c r="F3" s="2">
        <v>-38.560785061566499</v>
      </c>
      <c r="G3" s="2">
        <v>-43.155217437045501</v>
      </c>
      <c r="H3" s="2">
        <v>-33.856485316124001</v>
      </c>
      <c r="I3" s="2">
        <v>-38.411234626101397</v>
      </c>
      <c r="J3" s="2">
        <v>-39.737240898262598</v>
      </c>
      <c r="K3" s="2">
        <v>-37.398988341837502</v>
      </c>
      <c r="L3" s="2">
        <v>-36.831742573735802</v>
      </c>
      <c r="M3" s="2">
        <v>-37.643863616739402</v>
      </c>
      <c r="N3" s="2">
        <v>-39.663695684547498</v>
      </c>
    </row>
    <row r="4" spans="1:30" x14ac:dyDescent="0.35">
      <c r="A4" s="2">
        <v>-37.378892551609603</v>
      </c>
      <c r="B4" s="2">
        <v>-35.444371246901099</v>
      </c>
      <c r="C4" s="2">
        <v>-39.602521045711299</v>
      </c>
      <c r="D4" s="2">
        <v>-40.467246952274898</v>
      </c>
      <c r="E4" s="2">
        <v>-54.582350937644598</v>
      </c>
      <c r="F4" s="2">
        <v>-38.460457910770401</v>
      </c>
      <c r="G4" s="2">
        <v>-52.024209906273803</v>
      </c>
      <c r="H4" s="2">
        <v>-40.647584852532198</v>
      </c>
      <c r="I4" s="2">
        <v>-42.623795088827002</v>
      </c>
      <c r="J4" s="2">
        <v>-37.9267899260512</v>
      </c>
      <c r="K4" s="2">
        <v>-36.820816521543001</v>
      </c>
      <c r="L4" s="2">
        <v>-42.592051066293102</v>
      </c>
      <c r="M4" s="2">
        <v>-34.299400210758698</v>
      </c>
      <c r="N4" s="2">
        <v>-41.791598701271703</v>
      </c>
      <c r="P4" s="4"/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23</v>
      </c>
      <c r="AA4" s="3" t="s">
        <v>24</v>
      </c>
      <c r="AB4" s="3" t="s">
        <v>25</v>
      </c>
      <c r="AC4" s="3" t="s">
        <v>26</v>
      </c>
      <c r="AD4" s="3" t="s">
        <v>27</v>
      </c>
    </row>
    <row r="5" spans="1:30" x14ac:dyDescent="0.35">
      <c r="A5" s="2">
        <v>-36.573911315734101</v>
      </c>
      <c r="B5" s="2">
        <v>-36.833041950082801</v>
      </c>
      <c r="C5" s="2">
        <v>-44.496588481975699</v>
      </c>
      <c r="D5" s="2">
        <v>-35.532310535537697</v>
      </c>
      <c r="E5" s="2">
        <v>-32.671093542877102</v>
      </c>
      <c r="F5" s="2">
        <v>-35.214498628489999</v>
      </c>
      <c r="G5" s="2">
        <v>-26.696063035298099</v>
      </c>
      <c r="H5" s="2">
        <v>-41.817718497934102</v>
      </c>
      <c r="I5" s="2">
        <v>-44.180672507311201</v>
      </c>
      <c r="J5" s="2">
        <v>-40.851395373513498</v>
      </c>
      <c r="K5" s="2">
        <v>-37.420685367651402</v>
      </c>
      <c r="L5" s="2">
        <v>-36.217120037801301</v>
      </c>
      <c r="M5" s="2">
        <v>-32.331673273768999</v>
      </c>
      <c r="N5" s="2">
        <v>-41.226413393021801</v>
      </c>
      <c r="P5" s="4" t="s">
        <v>28</v>
      </c>
      <c r="Q5" s="4">
        <f>AVERAGE(A3:A56)</f>
        <v>-38.782489021608065</v>
      </c>
      <c r="R5" s="4">
        <f>AVERAGE(B3:B47)</f>
        <v>-39.062230808853315</v>
      </c>
      <c r="S5" s="4">
        <f>AVERAGE(C3:C62)</f>
        <v>-38.676958125969314</v>
      </c>
      <c r="T5" s="4">
        <f>AVERAGE(D3:D81)</f>
        <v>-42.26737544515462</v>
      </c>
      <c r="U5" s="4">
        <f>AVERAGE(E3:E81)</f>
        <v>-42.695315018455105</v>
      </c>
      <c r="V5" s="4">
        <f t="shared" ref="V5:AC5" si="0">AVERAGE(F3:F81)</f>
        <v>-39.530004652363658</v>
      </c>
      <c r="W5" s="4">
        <f t="shared" si="0"/>
        <v>-39.677420341414887</v>
      </c>
      <c r="X5" s="4">
        <f>AVERAGE(H3:H81)</f>
        <v>-38.41532641728773</v>
      </c>
      <c r="Y5" s="4">
        <f t="shared" si="0"/>
        <v>-40.346994938134102</v>
      </c>
      <c r="Z5" s="4">
        <f t="shared" si="0"/>
        <v>-35.601736536900084</v>
      </c>
      <c r="AA5" s="4">
        <f t="shared" si="0"/>
        <v>-41.479128582740813</v>
      </c>
      <c r="AB5" s="4">
        <f t="shared" si="0"/>
        <v>-40.275520180326296</v>
      </c>
      <c r="AC5" s="4">
        <f t="shared" si="0"/>
        <v>-36.416775200408622</v>
      </c>
      <c r="AD5" s="4">
        <f>AVERAGE(N3:N81)</f>
        <v>-39.175479654447308</v>
      </c>
    </row>
    <row r="6" spans="1:30" x14ac:dyDescent="0.35">
      <c r="A6" s="2">
        <v>-34.0514953313928</v>
      </c>
      <c r="B6" s="2">
        <v>-35.466511409085903</v>
      </c>
      <c r="C6" s="2">
        <v>-43.749197747618702</v>
      </c>
      <c r="D6" s="2">
        <v>-42.4632761821128</v>
      </c>
      <c r="E6" s="2">
        <v>-36.976942924974601</v>
      </c>
      <c r="F6" s="2">
        <v>-44.826428197339602</v>
      </c>
      <c r="G6" s="2">
        <v>-36.693771399593103</v>
      </c>
      <c r="H6" s="2">
        <v>-48.718270245307302</v>
      </c>
      <c r="I6" s="2">
        <v>-37.508484158081501</v>
      </c>
      <c r="J6" s="2">
        <v>-33.8461323260073</v>
      </c>
      <c r="K6" s="2">
        <v>-46.433516271712897</v>
      </c>
      <c r="L6" s="2">
        <v>-37.644408358730203</v>
      </c>
      <c r="M6" s="2">
        <v>-45.1629678057135</v>
      </c>
      <c r="N6" s="2">
        <v>-49.5911697432335</v>
      </c>
      <c r="P6" s="4" t="s">
        <v>29</v>
      </c>
      <c r="Q6" s="4">
        <f>_xlfn.VAR.P(A3:A56)</f>
        <v>19.379526899575318</v>
      </c>
      <c r="R6" s="4">
        <f>_xlfn.VAR.P(B3:B47)</f>
        <v>12.379152629081268</v>
      </c>
      <c r="S6" s="4">
        <f>_xlfn.VAR.P(C3:C62)</f>
        <v>30.235434733517469</v>
      </c>
      <c r="T6" s="4">
        <f>_xlfn.VAR.P(D3:D81)</f>
        <v>21.950372647273575</v>
      </c>
      <c r="U6" s="4">
        <f>_xlfn.VAR.P(E3:E81)</f>
        <v>32.536694882708844</v>
      </c>
      <c r="V6" s="4">
        <f>_xlfn.VAR.P(F3:F81)</f>
        <v>13.001451624136786</v>
      </c>
      <c r="W6" s="4">
        <f>_xlfn.VAR.P(G3:G81)</f>
        <v>45.538595129966325</v>
      </c>
      <c r="X6" s="4">
        <f>_xlfn.VAR.P(H3:H81)</f>
        <v>41.9450832304899</v>
      </c>
      <c r="Y6" s="4">
        <f t="shared" ref="Y6:AD6" si="1">_xlfn.VAR.P(I3:I81)</f>
        <v>16.1854577900584</v>
      </c>
      <c r="Z6" s="4">
        <f t="shared" si="1"/>
        <v>20.15266174290284</v>
      </c>
      <c r="AA6" s="4">
        <f t="shared" si="1"/>
        <v>22.562652523944735</v>
      </c>
      <c r="AB6" s="4">
        <f t="shared" si="1"/>
        <v>13.866452934594538</v>
      </c>
      <c r="AC6" s="4">
        <f t="shared" si="1"/>
        <v>17.637213930130883</v>
      </c>
      <c r="AD6" s="4">
        <f t="shared" si="1"/>
        <v>27.696378213731286</v>
      </c>
    </row>
    <row r="7" spans="1:30" x14ac:dyDescent="0.35">
      <c r="A7" s="2">
        <v>-48.204527443833001</v>
      </c>
      <c r="B7" s="2">
        <v>-38.154816709905603</v>
      </c>
      <c r="C7" s="2">
        <v>-46.216093951187197</v>
      </c>
      <c r="D7" s="2">
        <v>-40.438283419691103</v>
      </c>
      <c r="E7" s="2">
        <v>-43.3159635698659</v>
      </c>
      <c r="F7" s="2">
        <v>-44.3865927713763</v>
      </c>
      <c r="G7" s="2">
        <v>-42.9424068156559</v>
      </c>
      <c r="H7" s="2">
        <v>-38.6592823916749</v>
      </c>
      <c r="I7" s="2">
        <v>-34.468345449578401</v>
      </c>
      <c r="J7" s="2">
        <v>-26.4740870034022</v>
      </c>
      <c r="K7" s="2">
        <v>-45.564985809693297</v>
      </c>
      <c r="L7" s="2">
        <v>-35.661935620535701</v>
      </c>
      <c r="M7" s="2">
        <v>-44.067683960726598</v>
      </c>
      <c r="N7" s="2">
        <v>-36.261772728800203</v>
      </c>
      <c r="P7" s="4" t="s">
        <v>30</v>
      </c>
      <c r="Q7" s="4">
        <f t="shared" ref="Q7:AD7" si="2">COUNTA(A3:A81)</f>
        <v>54</v>
      </c>
      <c r="R7" s="4">
        <f t="shared" si="2"/>
        <v>45</v>
      </c>
      <c r="S7" s="4">
        <f t="shared" si="2"/>
        <v>60</v>
      </c>
      <c r="T7" s="4">
        <f t="shared" si="2"/>
        <v>48</v>
      </c>
      <c r="U7" s="4">
        <f t="shared" si="2"/>
        <v>64</v>
      </c>
      <c r="V7" s="4">
        <f t="shared" si="2"/>
        <v>64</v>
      </c>
      <c r="W7" s="4">
        <f t="shared" si="2"/>
        <v>64</v>
      </c>
      <c r="X7" s="4">
        <f t="shared" si="2"/>
        <v>64</v>
      </c>
      <c r="Y7" s="4">
        <f t="shared" si="2"/>
        <v>76</v>
      </c>
      <c r="Z7" s="4">
        <f t="shared" si="2"/>
        <v>72</v>
      </c>
      <c r="AA7" s="4">
        <f t="shared" si="2"/>
        <v>64</v>
      </c>
      <c r="AB7" s="4">
        <f t="shared" si="2"/>
        <v>76</v>
      </c>
      <c r="AC7" s="4">
        <f t="shared" si="2"/>
        <v>64</v>
      </c>
      <c r="AD7" s="4">
        <f t="shared" si="2"/>
        <v>54</v>
      </c>
    </row>
    <row r="8" spans="1:30" x14ac:dyDescent="0.35">
      <c r="A8" s="2">
        <v>-42.1578844775335</v>
      </c>
      <c r="B8" s="2">
        <v>-36.6113107612222</v>
      </c>
      <c r="C8" s="2">
        <v>-44.068034046850201</v>
      </c>
      <c r="D8" s="2">
        <v>-44.341389177031402</v>
      </c>
      <c r="E8" s="2">
        <v>-40.262184868524102</v>
      </c>
      <c r="F8" s="2">
        <v>-37.1358289854752</v>
      </c>
      <c r="G8" s="2">
        <v>-33.425327765067401</v>
      </c>
      <c r="H8" s="2">
        <v>-43.555793880741902</v>
      </c>
      <c r="I8" s="2">
        <v>-43.7866327739236</v>
      </c>
      <c r="J8" s="2">
        <v>-34.314864917976003</v>
      </c>
      <c r="K8" s="2">
        <v>-53.213955341435799</v>
      </c>
      <c r="L8" s="2">
        <v>-37.054391413283597</v>
      </c>
      <c r="M8" s="2">
        <v>-31.452945384111199</v>
      </c>
      <c r="N8" s="2">
        <v>-35.045723992111</v>
      </c>
    </row>
    <row r="9" spans="1:30" x14ac:dyDescent="0.35">
      <c r="A9" s="2">
        <v>-35.712192838893102</v>
      </c>
      <c r="B9" s="2">
        <v>-42.8424431426211</v>
      </c>
      <c r="C9" s="2">
        <v>-40.871578721509103</v>
      </c>
      <c r="D9" s="2">
        <v>-39.153364812840401</v>
      </c>
      <c r="E9" s="2">
        <v>-39.74474194095</v>
      </c>
      <c r="F9" s="2">
        <v>-39.304368967613101</v>
      </c>
      <c r="G9" s="2">
        <v>-37.917649133026899</v>
      </c>
      <c r="H9" s="2">
        <v>-37.138381268629999</v>
      </c>
      <c r="I9" s="2">
        <v>-39.625643613475802</v>
      </c>
      <c r="J9" s="2">
        <v>-37.713344494050297</v>
      </c>
      <c r="K9" s="2">
        <v>-38.754411997151699</v>
      </c>
      <c r="L9" s="2">
        <v>-47.049566673327597</v>
      </c>
      <c r="M9" s="2">
        <v>-32.254255576945198</v>
      </c>
      <c r="N9" s="2">
        <v>-35.299117248821197</v>
      </c>
    </row>
    <row r="10" spans="1:30" x14ac:dyDescent="0.35">
      <c r="A10" s="2">
        <v>-34.115656864724997</v>
      </c>
      <c r="B10" s="2">
        <v>-36.220042745962999</v>
      </c>
      <c r="C10" s="2">
        <v>-34.533143262953601</v>
      </c>
      <c r="D10" s="2">
        <v>-47.146688636961301</v>
      </c>
      <c r="E10" s="2">
        <v>-48.108300539202702</v>
      </c>
      <c r="F10" s="2">
        <v>-36.106095997614602</v>
      </c>
      <c r="G10" s="2">
        <v>-46.978191462201501</v>
      </c>
      <c r="H10" s="2">
        <v>-50.144501115469197</v>
      </c>
      <c r="I10" s="2">
        <v>-41.645631553454301</v>
      </c>
      <c r="J10" s="2">
        <v>-36.8853135782214</v>
      </c>
      <c r="K10" s="2">
        <v>-45.250222977762803</v>
      </c>
      <c r="L10" s="2">
        <v>-43.807601718858699</v>
      </c>
      <c r="M10" s="2">
        <v>-40.201147234850403</v>
      </c>
      <c r="N10" s="2">
        <v>-47.633564648405397</v>
      </c>
    </row>
    <row r="11" spans="1:30" x14ac:dyDescent="0.35">
      <c r="A11" s="2">
        <v>-35.9423655815337</v>
      </c>
      <c r="B11" s="2">
        <v>-47.647036761824502</v>
      </c>
      <c r="C11" s="2">
        <v>-28.211173451365202</v>
      </c>
      <c r="D11" s="2">
        <v>-40.611036530009201</v>
      </c>
      <c r="E11" s="2">
        <v>-40.726123801294698</v>
      </c>
      <c r="F11" s="2">
        <v>-43.803646017372401</v>
      </c>
      <c r="G11" s="2">
        <v>-43.802719391335899</v>
      </c>
      <c r="H11" s="2">
        <v>-35.732620683306102</v>
      </c>
      <c r="I11" s="2">
        <v>-46.0905433468536</v>
      </c>
      <c r="J11" s="2">
        <v>-38.775707518857097</v>
      </c>
      <c r="K11" s="2">
        <v>-43.248578666103299</v>
      </c>
      <c r="L11" s="2">
        <v>-40.345643186608697</v>
      </c>
      <c r="M11" s="2">
        <v>-32.106984536444699</v>
      </c>
      <c r="N11" s="2">
        <v>-36.903931379889002</v>
      </c>
      <c r="U11" s="6" t="s">
        <v>31</v>
      </c>
      <c r="V11" s="4" cm="1">
        <f t="array" ref="V11">(SUM(Q5:AD5*Q7:AD7))/SUM(Q7:AD7)</f>
        <v>-39.416930353396658</v>
      </c>
    </row>
    <row r="12" spans="1:30" x14ac:dyDescent="0.35">
      <c r="A12" s="2">
        <v>-35.879676897099401</v>
      </c>
      <c r="B12" s="2">
        <v>-40.324234263667599</v>
      </c>
      <c r="C12" s="2">
        <v>-37.929688717740298</v>
      </c>
      <c r="D12" s="2">
        <v>-36.267882430446299</v>
      </c>
      <c r="E12" s="2">
        <v>-40.1248176687184</v>
      </c>
      <c r="F12" s="2">
        <v>-42.620592084181901</v>
      </c>
      <c r="G12" s="2">
        <v>-36.221540148394503</v>
      </c>
      <c r="H12" s="2">
        <v>-36.116915019044903</v>
      </c>
      <c r="I12" s="2">
        <v>-41.842271191094603</v>
      </c>
      <c r="J12" s="2">
        <v>-45.840617957844003</v>
      </c>
      <c r="K12" s="2">
        <v>-34.596055411877003</v>
      </c>
      <c r="L12" s="2">
        <v>-38.929739192762597</v>
      </c>
      <c r="M12" s="2">
        <v>-36.295566212233403</v>
      </c>
      <c r="N12" s="2">
        <v>-51.149237959891501</v>
      </c>
      <c r="R12" s="5" t="s">
        <v>52</v>
      </c>
      <c r="U12" s="6" t="s">
        <v>32</v>
      </c>
      <c r="V12" s="4" cm="1">
        <f t="array" ref="V12">SUM(Q7:AD7*(Q5:AD5-V11)^2)/(R15-1)</f>
        <v>248.35649425089943</v>
      </c>
    </row>
    <row r="13" spans="1:30" x14ac:dyDescent="0.35">
      <c r="A13" s="2">
        <v>-43.844545135001603</v>
      </c>
      <c r="B13" s="2">
        <v>-40.789107095755</v>
      </c>
      <c r="C13" s="2">
        <v>-32.168190479930203</v>
      </c>
      <c r="D13" s="2">
        <v>-50.036126551862502</v>
      </c>
      <c r="E13" s="2">
        <v>-42.469394719801201</v>
      </c>
      <c r="F13" s="2">
        <v>-39.889668990069602</v>
      </c>
      <c r="G13" s="2">
        <v>-45.948497550924202</v>
      </c>
      <c r="H13" s="2">
        <v>-37.924831828518499</v>
      </c>
      <c r="I13" s="2">
        <v>-39.594164201250003</v>
      </c>
      <c r="J13" s="2">
        <v>-32.989751684072203</v>
      </c>
      <c r="K13" s="2">
        <v>-40.931370849373302</v>
      </c>
      <c r="L13" s="2">
        <v>-45.043311793052901</v>
      </c>
      <c r="M13" s="2">
        <v>-33.951829147282197</v>
      </c>
      <c r="N13" s="2">
        <v>-32.592988892472697</v>
      </c>
      <c r="R13" s="7">
        <f>SUM(Q7:AD7)</f>
        <v>869</v>
      </c>
      <c r="U13" s="6" t="s">
        <v>33</v>
      </c>
      <c r="V13" s="4" cm="1">
        <f t="array" ref="V13">SUM((Q7:AD7-1)*(Q6:AD6))/(R13-R15)</f>
        <v>23.921593791492477</v>
      </c>
    </row>
    <row r="14" spans="1:30" x14ac:dyDescent="0.35">
      <c r="A14" s="2">
        <v>-43.934093365685698</v>
      </c>
      <c r="B14" s="2">
        <v>-37.331230824658199</v>
      </c>
      <c r="C14" s="2">
        <v>-35.500833642187601</v>
      </c>
      <c r="D14" s="2">
        <v>-50.629093474597902</v>
      </c>
      <c r="E14" s="2">
        <v>-52.194698459889203</v>
      </c>
      <c r="F14" s="2">
        <v>-33.966474256917799</v>
      </c>
      <c r="G14" s="2">
        <v>-49.357915275097298</v>
      </c>
      <c r="H14" s="2">
        <v>-29.027240772629401</v>
      </c>
      <c r="I14" s="2">
        <v>-32.4152540840591</v>
      </c>
      <c r="J14" s="2">
        <v>-34.838697745481298</v>
      </c>
      <c r="K14" s="2">
        <v>-35.945314335744598</v>
      </c>
      <c r="L14" s="2">
        <v>-38.671303586293199</v>
      </c>
      <c r="M14" s="2">
        <v>-38.4860975012772</v>
      </c>
      <c r="N14" s="2">
        <v>-42.005124484794798</v>
      </c>
      <c r="R14" s="5" t="s">
        <v>53</v>
      </c>
      <c r="U14" s="4"/>
      <c r="V14" s="4"/>
      <c r="Y14" t="s">
        <v>47</v>
      </c>
    </row>
    <row r="15" spans="1:30" x14ac:dyDescent="0.35">
      <c r="A15" s="2">
        <v>-32.670093800549601</v>
      </c>
      <c r="B15" s="2">
        <v>-38.322562605386501</v>
      </c>
      <c r="C15" s="2">
        <v>-31.2457263975035</v>
      </c>
      <c r="D15" s="2">
        <v>-40.1218066384899</v>
      </c>
      <c r="E15" s="2">
        <v>-43.679961305284699</v>
      </c>
      <c r="F15" s="2">
        <v>-34.1376137469261</v>
      </c>
      <c r="G15" s="2">
        <v>-32.352496864088899</v>
      </c>
      <c r="H15" s="2">
        <v>-38.9058723284056</v>
      </c>
      <c r="I15" s="2">
        <v>-38.486046565551199</v>
      </c>
      <c r="J15" s="2">
        <v>-36.780722965933698</v>
      </c>
      <c r="K15" s="2">
        <v>-39.498978924605296</v>
      </c>
      <c r="L15" s="2">
        <v>-39.3050533895087</v>
      </c>
      <c r="M15" s="2">
        <v>-35.563149829532897</v>
      </c>
      <c r="N15" s="2">
        <v>-35.504624556571898</v>
      </c>
      <c r="R15" s="7">
        <v>14</v>
      </c>
      <c r="U15" s="4"/>
      <c r="V15" s="4"/>
    </row>
    <row r="16" spans="1:30" x14ac:dyDescent="0.35">
      <c r="A16" s="2">
        <v>-37.457285512960702</v>
      </c>
      <c r="B16" s="2">
        <v>-45.027030501415403</v>
      </c>
      <c r="C16" s="2">
        <v>-36.902666199193497</v>
      </c>
      <c r="D16" s="2">
        <v>-40.467246952274898</v>
      </c>
      <c r="E16" s="2">
        <v>-47.485880218951898</v>
      </c>
      <c r="F16" s="2">
        <v>-43.843409805701803</v>
      </c>
      <c r="G16" s="2">
        <v>-33.417274254915398</v>
      </c>
      <c r="H16" s="2">
        <v>-45.846344409744198</v>
      </c>
      <c r="I16" s="2">
        <v>-37.914699002966998</v>
      </c>
      <c r="J16" s="2">
        <v>-35.540484205981201</v>
      </c>
      <c r="K16" s="2">
        <v>-42.228991838555203</v>
      </c>
      <c r="L16" s="2">
        <v>-37.235314875857398</v>
      </c>
      <c r="M16" s="2">
        <v>-34.342285170010697</v>
      </c>
      <c r="N16" s="2">
        <v>-35.9416885228298</v>
      </c>
      <c r="U16" s="8" t="s">
        <v>34</v>
      </c>
      <c r="V16" s="4">
        <f>V12/V13</f>
        <v>10.382104821929776</v>
      </c>
      <c r="Y16" t="s">
        <v>50</v>
      </c>
    </row>
    <row r="17" spans="1:40" x14ac:dyDescent="0.35">
      <c r="A17" s="2">
        <v>-43.745520319298102</v>
      </c>
      <c r="B17" s="2">
        <v>-38.678532929445701</v>
      </c>
      <c r="C17" s="2">
        <v>-46.664987281913703</v>
      </c>
      <c r="D17" s="2">
        <v>-35.532310535537697</v>
      </c>
      <c r="E17" s="2">
        <v>-44.642696911088002</v>
      </c>
      <c r="F17" s="2">
        <v>-42.447756714074401</v>
      </c>
      <c r="G17" s="2">
        <v>-34.626448102567302</v>
      </c>
      <c r="H17" s="2">
        <v>-28.4171338650577</v>
      </c>
      <c r="I17" s="2">
        <v>-37.4107516107373</v>
      </c>
      <c r="J17" s="2">
        <v>-27.890157364229498</v>
      </c>
      <c r="K17" s="2">
        <v>-45.815427520040203</v>
      </c>
      <c r="L17" s="2">
        <v>-40.752439472809399</v>
      </c>
      <c r="M17" s="2">
        <v>-33.203575679457103</v>
      </c>
      <c r="N17" s="2">
        <v>-37.391134203458698</v>
      </c>
    </row>
    <row r="18" spans="1:40" x14ac:dyDescent="0.35">
      <c r="A18" s="2">
        <v>-35.022782663231403</v>
      </c>
      <c r="B18" s="2">
        <v>-36.2411891848651</v>
      </c>
      <c r="C18" s="2">
        <v>-37.993948461899997</v>
      </c>
      <c r="D18" s="2">
        <v>-42.4632761821128</v>
      </c>
      <c r="E18" s="2">
        <v>-34.163850673385099</v>
      </c>
      <c r="F18" s="2">
        <v>-37.775856302328698</v>
      </c>
      <c r="G18" s="2">
        <v>-39.278996921152597</v>
      </c>
      <c r="H18" s="2">
        <v>-28.136246201483601</v>
      </c>
      <c r="I18" s="2">
        <v>-42.345287687786502</v>
      </c>
      <c r="J18" s="2">
        <v>-35.2909474916069</v>
      </c>
      <c r="K18" s="2">
        <v>-40.5437571487657</v>
      </c>
      <c r="L18" s="2">
        <v>-38.964080740331703</v>
      </c>
      <c r="M18" s="2">
        <v>-41.304978066685599</v>
      </c>
      <c r="N18" s="2">
        <v>-34.410573064801198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x14ac:dyDescent="0.35">
      <c r="A19" s="2">
        <v>-44.878715054072998</v>
      </c>
      <c r="B19" s="2">
        <v>-35.444371246901099</v>
      </c>
      <c r="C19" s="2">
        <v>-39.602521045711299</v>
      </c>
      <c r="D19" s="2">
        <v>-40.438283419691103</v>
      </c>
      <c r="E19" s="2">
        <v>-41.976038212829302</v>
      </c>
      <c r="F19" s="2">
        <v>-38.560785061566499</v>
      </c>
      <c r="G19" s="2">
        <v>-43.155217437045501</v>
      </c>
      <c r="H19" s="2">
        <v>-33.856485316124001</v>
      </c>
      <c r="I19" s="2">
        <v>-35.166389380680499</v>
      </c>
      <c r="J19" s="2">
        <v>-35.468935584269801</v>
      </c>
      <c r="K19" s="2">
        <v>-37.398988341837502</v>
      </c>
      <c r="L19" s="2">
        <v>-39.3938708038974</v>
      </c>
      <c r="M19" s="2">
        <v>-37.643863616739402</v>
      </c>
      <c r="N19" s="2">
        <v>-35.580817122283101</v>
      </c>
    </row>
    <row r="20" spans="1:40" x14ac:dyDescent="0.35">
      <c r="A20" s="2">
        <v>-39.666737992358101</v>
      </c>
      <c r="B20" s="2">
        <v>-36.833041950082801</v>
      </c>
      <c r="C20" s="2">
        <v>-44.496588481975699</v>
      </c>
      <c r="D20" s="2">
        <v>-44.341389177031402</v>
      </c>
      <c r="E20" s="2">
        <v>-54.582350937644598</v>
      </c>
      <c r="F20" s="2">
        <v>-38.460457910770401</v>
      </c>
      <c r="G20" s="2">
        <v>-52.024209906273803</v>
      </c>
      <c r="H20" s="2">
        <v>-40.647584852532198</v>
      </c>
      <c r="I20" s="2">
        <v>-47.770568230154403</v>
      </c>
      <c r="J20" s="2">
        <v>-29.666066628441399</v>
      </c>
      <c r="K20" s="2">
        <v>-36.820816521543001</v>
      </c>
      <c r="L20" s="2">
        <v>-39.837092112635403</v>
      </c>
      <c r="M20" s="2">
        <v>-34.299400210758698</v>
      </c>
      <c r="N20" s="2">
        <v>-37.165457452846702</v>
      </c>
    </row>
    <row r="21" spans="1:40" x14ac:dyDescent="0.35">
      <c r="A21" s="2">
        <v>-36.848425243432501</v>
      </c>
      <c r="B21" s="2">
        <v>-35.466511409085903</v>
      </c>
      <c r="C21" s="2">
        <v>-43.749197747618702</v>
      </c>
      <c r="D21" s="2">
        <v>-39.153364812840401</v>
      </c>
      <c r="E21" s="2">
        <v>-32.671093542877102</v>
      </c>
      <c r="F21" s="2">
        <v>-35.214498628489999</v>
      </c>
      <c r="G21" s="2">
        <v>-26.696063035298099</v>
      </c>
      <c r="H21" s="2">
        <v>-41.817718497934102</v>
      </c>
      <c r="I21" s="2">
        <v>-45.306488752660599</v>
      </c>
      <c r="J21" s="2">
        <v>-39.737240898262598</v>
      </c>
      <c r="K21" s="2">
        <v>-37.420685367651402</v>
      </c>
      <c r="L21" s="2">
        <v>-49.898216809876303</v>
      </c>
      <c r="M21" s="2">
        <v>-32.331673273768999</v>
      </c>
      <c r="N21" s="2">
        <v>-39.663695684547498</v>
      </c>
      <c r="P21" s="4"/>
      <c r="Q21" s="5" t="s">
        <v>35</v>
      </c>
      <c r="R21" s="5" t="s">
        <v>36</v>
      </c>
      <c r="S21" s="5" t="s">
        <v>37</v>
      </c>
      <c r="T21" s="5" t="s">
        <v>38</v>
      </c>
    </row>
    <row r="22" spans="1:40" x14ac:dyDescent="0.35">
      <c r="A22" s="2">
        <v>-37.378892551609603</v>
      </c>
      <c r="B22" s="2">
        <v>-38.154816709905603</v>
      </c>
      <c r="C22" s="2">
        <v>-46.216093951187197</v>
      </c>
      <c r="D22" s="2">
        <v>-47.146688636961301</v>
      </c>
      <c r="E22" s="2">
        <v>-36.976942924974601</v>
      </c>
      <c r="F22" s="2">
        <v>-44.826428197339602</v>
      </c>
      <c r="G22" s="2">
        <v>-36.693771399593103</v>
      </c>
      <c r="H22" s="2">
        <v>-48.718270245307302</v>
      </c>
      <c r="I22" s="2">
        <v>-38.411234626101397</v>
      </c>
      <c r="J22" s="2">
        <v>-37.9267899260512</v>
      </c>
      <c r="K22" s="2">
        <v>-46.433516271712897</v>
      </c>
      <c r="L22" s="2">
        <v>-36.831742573735802</v>
      </c>
      <c r="M22" s="2">
        <v>-45.1629678057135</v>
      </c>
      <c r="N22" s="2">
        <v>-41.791598701271703</v>
      </c>
      <c r="P22" s="4" t="s">
        <v>39</v>
      </c>
      <c r="Q22" s="4">
        <f>AVERAGE(A3:C62)</f>
        <v>-38.821838246059073</v>
      </c>
      <c r="R22" s="4">
        <f>AVERAGE(D3:H81)</f>
        <v>-40.424968002818403</v>
      </c>
      <c r="S22" s="4">
        <f>AVERAGE(I3:J78)</f>
        <v>-38.038490851047293</v>
      </c>
      <c r="T22" s="4">
        <f>AVERAGE(K3:N79)</f>
        <v>-39.386640609172559</v>
      </c>
    </row>
    <row r="23" spans="1:40" x14ac:dyDescent="0.35">
      <c r="A23" s="2">
        <v>-36.573911315734101</v>
      </c>
      <c r="B23" s="2">
        <v>-36.6113107612222</v>
      </c>
      <c r="C23" s="2">
        <v>-44.068034046850201</v>
      </c>
      <c r="D23" s="2">
        <v>-40.611036530009201</v>
      </c>
      <c r="E23" s="2">
        <v>-43.3159635698659</v>
      </c>
      <c r="F23" s="2">
        <v>-44.3865927713763</v>
      </c>
      <c r="G23" s="2">
        <v>-42.9424068156559</v>
      </c>
      <c r="H23" s="2">
        <v>-38.6592823916749</v>
      </c>
      <c r="I23" s="2">
        <v>-42.623795088827002</v>
      </c>
      <c r="J23" s="2">
        <v>-40.851395373513498</v>
      </c>
      <c r="K23" s="2">
        <v>-45.564985809693297</v>
      </c>
      <c r="L23" s="2">
        <v>-42.592051066293102</v>
      </c>
      <c r="M23" s="2">
        <v>-44.067683960726598</v>
      </c>
      <c r="N23" s="2">
        <v>-41.226413393021801</v>
      </c>
      <c r="P23" s="4" t="s">
        <v>29</v>
      </c>
      <c r="Q23" s="4">
        <f>_xlfn.VAR.P(A3:C62)</f>
        <v>21.519659859489426</v>
      </c>
      <c r="R23" s="4">
        <f>_xlfn.VAR.P(D3:H81)</f>
        <v>34.22807895134099</v>
      </c>
      <c r="S23" s="4">
        <f>_xlfn.VAR.P(I3:J78)</f>
        <v>23.740706195688137</v>
      </c>
      <c r="T23" s="4">
        <f>VAR(K3:N79)</f>
        <v>23.460751130211651</v>
      </c>
    </row>
    <row r="24" spans="1:40" x14ac:dyDescent="0.35">
      <c r="A24" s="2">
        <v>-34.0514953313928</v>
      </c>
      <c r="B24" s="2">
        <v>-42.8424431426211</v>
      </c>
      <c r="C24" s="2">
        <v>-40.871578721509103</v>
      </c>
      <c r="D24" s="2">
        <v>-36.267882430446299</v>
      </c>
      <c r="E24" s="2">
        <v>-40.262184868524102</v>
      </c>
      <c r="F24" s="2">
        <v>-37.1358289854752</v>
      </c>
      <c r="G24" s="2">
        <v>-33.425327765067401</v>
      </c>
      <c r="H24" s="2">
        <v>-43.555793880741902</v>
      </c>
      <c r="I24" s="2">
        <v>-44.180672507311201</v>
      </c>
      <c r="J24" s="2">
        <v>-33.8461323260073</v>
      </c>
      <c r="K24" s="2">
        <v>-53.213955341435799</v>
      </c>
      <c r="L24" s="2">
        <v>-36.217120037801301</v>
      </c>
      <c r="M24" s="2">
        <v>-31.452945384111199</v>
      </c>
      <c r="N24" s="2">
        <v>-49.5911697432335</v>
      </c>
      <c r="P24" s="4" t="s">
        <v>30</v>
      </c>
      <c r="Q24" s="4">
        <f>COUNTA(A3:C62)</f>
        <v>159</v>
      </c>
      <c r="R24" s="4">
        <f>COUNTA(D3:H81)</f>
        <v>304</v>
      </c>
      <c r="S24" s="4">
        <f>COUNTA(I3:J78)</f>
        <v>148</v>
      </c>
      <c r="T24" s="4">
        <f>COUNTA(K3:N79)</f>
        <v>258</v>
      </c>
    </row>
    <row r="25" spans="1:40" x14ac:dyDescent="0.35">
      <c r="A25" s="2">
        <v>-48.204527443833001</v>
      </c>
      <c r="B25" s="2">
        <v>-36.220042745962999</v>
      </c>
      <c r="C25" s="2">
        <v>-34.533143262953601</v>
      </c>
      <c r="D25" s="2">
        <v>-50.036126551862502</v>
      </c>
      <c r="E25" s="2">
        <v>-39.74474194095</v>
      </c>
      <c r="F25" s="2">
        <v>-39.304368967613101</v>
      </c>
      <c r="G25" s="2">
        <v>-37.917649133026899</v>
      </c>
      <c r="H25" s="2">
        <v>-37.138381268629999</v>
      </c>
      <c r="I25" s="2">
        <v>-37.508484158081501</v>
      </c>
      <c r="J25" s="2">
        <v>-26.4740870034022</v>
      </c>
      <c r="K25" s="2">
        <v>-38.754411997151699</v>
      </c>
      <c r="L25" s="2">
        <v>-37.644408358730203</v>
      </c>
      <c r="M25" s="2">
        <v>-32.254255576945198</v>
      </c>
      <c r="N25" s="2">
        <v>-36.261772728800203</v>
      </c>
    </row>
    <row r="26" spans="1:40" x14ac:dyDescent="0.35">
      <c r="A26" s="2">
        <v>-42.1578844775335</v>
      </c>
      <c r="B26" s="2">
        <v>-47.647036761824502</v>
      </c>
      <c r="C26" s="2">
        <v>-28.211173451365202</v>
      </c>
      <c r="D26" s="2">
        <v>-50.629093474597902</v>
      </c>
      <c r="E26" s="2">
        <v>-48.108300539202702</v>
      </c>
      <c r="F26" s="2">
        <v>-36.106095997614602</v>
      </c>
      <c r="G26" s="2">
        <v>-46.978191462201501</v>
      </c>
      <c r="H26" s="2">
        <v>-50.144501115469197</v>
      </c>
      <c r="I26" s="2">
        <v>-34.468345449578401</v>
      </c>
      <c r="J26" s="2">
        <v>-34.314864917976003</v>
      </c>
      <c r="K26" s="2">
        <v>-45.250222977762803</v>
      </c>
      <c r="L26" s="2">
        <v>-35.661935620535701</v>
      </c>
      <c r="M26" s="2">
        <v>-40.201147234850403</v>
      </c>
      <c r="N26" s="2">
        <v>-35.045723992111</v>
      </c>
      <c r="P26" s="5" t="s">
        <v>52</v>
      </c>
    </row>
    <row r="27" spans="1:40" x14ac:dyDescent="0.35">
      <c r="A27" s="2">
        <v>-35.712192838893102</v>
      </c>
      <c r="B27" s="2">
        <v>-40.324234263667599</v>
      </c>
      <c r="C27" s="2">
        <v>-37.929688717740298</v>
      </c>
      <c r="D27" s="2">
        <v>-40.1218066384899</v>
      </c>
      <c r="E27" s="2">
        <v>-40.726123801294698</v>
      </c>
      <c r="F27" s="2">
        <v>-43.803646017372401</v>
      </c>
      <c r="G27" s="2">
        <v>-43.802719391335899</v>
      </c>
      <c r="H27" s="2">
        <v>-35.732620683306102</v>
      </c>
      <c r="I27" s="2">
        <v>-43.7866327739236</v>
      </c>
      <c r="J27" s="2">
        <v>-37.713344494050297</v>
      </c>
      <c r="K27" s="2">
        <v>-43.248578666103299</v>
      </c>
      <c r="L27" s="2">
        <v>-37.054391413283597</v>
      </c>
      <c r="M27" s="2">
        <v>-32.106984536444699</v>
      </c>
      <c r="N27" s="2">
        <v>-35.299117248821197</v>
      </c>
      <c r="P27" s="7">
        <f>SUM(Q24:T24)</f>
        <v>869</v>
      </c>
      <c r="U27" s="6" t="s">
        <v>40</v>
      </c>
      <c r="V27" s="4" cm="1">
        <f t="array" ref="V27">(SUM(Q22:T22*Q24:T24))/SUM(Q24:T24)</f>
        <v>-39.416930353396666</v>
      </c>
    </row>
    <row r="28" spans="1:40" x14ac:dyDescent="0.35">
      <c r="A28" s="2">
        <v>-34.115656864724997</v>
      </c>
      <c r="B28" s="2">
        <v>-40.789107095755</v>
      </c>
      <c r="C28" s="2">
        <v>-32.168190479930203</v>
      </c>
      <c r="D28" s="2">
        <v>-40.467246952274898</v>
      </c>
      <c r="E28" s="2">
        <v>-40.1248176687184</v>
      </c>
      <c r="F28" s="2">
        <v>-42.620592084181901</v>
      </c>
      <c r="G28" s="2">
        <v>-36.221540148394503</v>
      </c>
      <c r="H28" s="2">
        <v>-36.116915019044903</v>
      </c>
      <c r="I28" s="2">
        <v>-39.625643613475802</v>
      </c>
      <c r="J28" s="2">
        <v>-36.8853135782214</v>
      </c>
      <c r="K28" s="2">
        <v>-34.596055411877003</v>
      </c>
      <c r="L28" s="2">
        <v>-47.049566673327597</v>
      </c>
      <c r="M28" s="2">
        <v>-36.295566212233403</v>
      </c>
      <c r="N28" s="2">
        <v>-47.633564648405397</v>
      </c>
      <c r="P28" s="5" t="s">
        <v>53</v>
      </c>
      <c r="U28" s="6" t="s">
        <v>41</v>
      </c>
      <c r="V28" s="4" cm="1">
        <f t="array" ref="V28">SUM(Q24:T24*(Q22:T22-V27)^2)/(P29-1)</f>
        <v>215.55492320227225</v>
      </c>
      <c r="Y28" t="s">
        <v>48</v>
      </c>
    </row>
    <row r="29" spans="1:40" x14ac:dyDescent="0.35">
      <c r="A29" s="2">
        <v>-35.9423655815337</v>
      </c>
      <c r="B29" s="2">
        <v>-37.331230824658199</v>
      </c>
      <c r="C29" s="2">
        <v>-35.500833642187601</v>
      </c>
      <c r="D29" s="2">
        <v>-35.532310535537697</v>
      </c>
      <c r="E29" s="2">
        <v>-42.469394719801201</v>
      </c>
      <c r="F29" s="2">
        <v>-39.889668990069602</v>
      </c>
      <c r="G29" s="2">
        <v>-45.948497550924202</v>
      </c>
      <c r="H29" s="2">
        <v>-37.924831828518499</v>
      </c>
      <c r="I29" s="2">
        <v>-41.645631553454301</v>
      </c>
      <c r="J29" s="2">
        <v>-38.775707518857097</v>
      </c>
      <c r="K29" s="2">
        <v>-40.931370849373302</v>
      </c>
      <c r="L29" s="2">
        <v>-43.807601718858699</v>
      </c>
      <c r="M29" s="2">
        <v>-33.951829147282197</v>
      </c>
      <c r="N29" s="2">
        <v>-36.903931379889002</v>
      </c>
      <c r="P29" s="7">
        <v>4</v>
      </c>
      <c r="U29" s="6" t="s">
        <v>42</v>
      </c>
      <c r="V29" s="4" cm="1">
        <f t="array" ref="V29">SUM((Q24:T24-1)*(Q23:T23))/(R13-P29)</f>
        <v>26.925446278943586</v>
      </c>
    </row>
    <row r="30" spans="1:40" x14ac:dyDescent="0.35">
      <c r="A30" s="2">
        <v>-35.879676897099401</v>
      </c>
      <c r="B30" s="2">
        <v>-38.322562605386501</v>
      </c>
      <c r="C30" s="2">
        <v>-31.2457263975035</v>
      </c>
      <c r="D30" s="2">
        <v>-42.4632761821128</v>
      </c>
      <c r="E30" s="2">
        <v>-52.194698459889203</v>
      </c>
      <c r="F30" s="2">
        <v>-33.966474256917799</v>
      </c>
      <c r="G30" s="2">
        <v>-49.357915275097298</v>
      </c>
      <c r="H30" s="2">
        <v>-29.027240772629401</v>
      </c>
      <c r="I30" s="2">
        <v>-46.0905433468536</v>
      </c>
      <c r="J30" s="2">
        <v>-45.840617957844003</v>
      </c>
      <c r="K30" s="2">
        <v>-35.945314335744598</v>
      </c>
      <c r="L30" s="2">
        <v>-40.345643186608697</v>
      </c>
      <c r="M30" s="2">
        <v>-38.4860975012772</v>
      </c>
      <c r="N30" s="2">
        <v>-51.149237959891501</v>
      </c>
      <c r="U30" s="4"/>
      <c r="V30" s="4"/>
    </row>
    <row r="31" spans="1:40" x14ac:dyDescent="0.35">
      <c r="A31" s="2">
        <v>-43.844545135001603</v>
      </c>
      <c r="B31" s="2">
        <v>-45.027030501415403</v>
      </c>
      <c r="C31" s="2">
        <v>-36.902666199193497</v>
      </c>
      <c r="D31" s="2">
        <v>-40.438283419691103</v>
      </c>
      <c r="E31" s="2">
        <v>-43.679961305284699</v>
      </c>
      <c r="F31" s="2">
        <v>-34.1376137469261</v>
      </c>
      <c r="G31" s="2">
        <v>-32.352496864088899</v>
      </c>
      <c r="H31" s="2">
        <v>-38.9058723284056</v>
      </c>
      <c r="I31" s="2">
        <v>-41.842271191094603</v>
      </c>
      <c r="J31" s="2">
        <v>-32.989751684072203</v>
      </c>
      <c r="K31" s="2">
        <v>-39.498978924605296</v>
      </c>
      <c r="L31" s="2">
        <v>-38.929739192762597</v>
      </c>
      <c r="M31" s="2">
        <v>-35.563149829532897</v>
      </c>
      <c r="N31" s="2">
        <v>-32.592988892472697</v>
      </c>
      <c r="U31" s="4" t="s">
        <v>43</v>
      </c>
      <c r="V31" s="4">
        <f>V28/V29</f>
        <v>8.00562118707915</v>
      </c>
      <c r="Y31" t="s">
        <v>51</v>
      </c>
    </row>
    <row r="32" spans="1:40" x14ac:dyDescent="0.35">
      <c r="A32" s="2">
        <v>-43.934093365685698</v>
      </c>
      <c r="B32" s="2">
        <v>-38.678532929445701</v>
      </c>
      <c r="C32" s="2">
        <v>-46.664987281913703</v>
      </c>
      <c r="D32" s="2">
        <v>-44.341389177031402</v>
      </c>
      <c r="E32" s="2">
        <v>-47.485880218951898</v>
      </c>
      <c r="F32" s="2">
        <v>-43.843409805701803</v>
      </c>
      <c r="G32" s="2">
        <v>-33.417274254915398</v>
      </c>
      <c r="H32" s="2">
        <v>-45.846344409744198</v>
      </c>
      <c r="I32" s="2">
        <v>-39.594164201250003</v>
      </c>
      <c r="J32" s="2">
        <v>-34.838697745481298</v>
      </c>
      <c r="K32" s="2">
        <v>-42.228991838555203</v>
      </c>
      <c r="L32" s="2">
        <v>-45.043311793052901</v>
      </c>
      <c r="M32" s="2">
        <v>-34.342285170010697</v>
      </c>
      <c r="N32" s="2">
        <v>-42.005124484794798</v>
      </c>
    </row>
    <row r="33" spans="1:40" x14ac:dyDescent="0.35">
      <c r="A33" s="2">
        <v>-32.670093800549601</v>
      </c>
      <c r="B33" s="2">
        <v>-36.2411891848651</v>
      </c>
      <c r="C33" s="2">
        <v>-37.993948461899997</v>
      </c>
      <c r="D33" s="2">
        <v>-39.153364812840401</v>
      </c>
      <c r="E33" s="2">
        <v>-44.642696911088002</v>
      </c>
      <c r="F33" s="2">
        <v>-42.447756714074401</v>
      </c>
      <c r="G33" s="2">
        <v>-34.626448102567302</v>
      </c>
      <c r="H33" s="2">
        <v>-28.4171338650577</v>
      </c>
      <c r="I33" s="2">
        <v>-32.4152540840591</v>
      </c>
      <c r="J33" s="2">
        <v>-36.780722965933698</v>
      </c>
      <c r="K33" s="2">
        <v>-45.815427520040203</v>
      </c>
      <c r="L33" s="2">
        <v>-38.671303586293199</v>
      </c>
      <c r="M33" s="2">
        <v>-33.203575679457103</v>
      </c>
      <c r="N33" s="2">
        <v>-35.504624556571898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x14ac:dyDescent="0.35">
      <c r="A34" s="2">
        <v>-37.457285512960702</v>
      </c>
      <c r="B34" s="2">
        <v>-35.444371246901099</v>
      </c>
      <c r="C34" s="2">
        <v>-39.602521045711299</v>
      </c>
      <c r="D34" s="2">
        <v>-47.146688636961301</v>
      </c>
      <c r="E34" s="2">
        <v>-34.163850673385099</v>
      </c>
      <c r="F34" s="2">
        <v>-37.775856302328698</v>
      </c>
      <c r="G34" s="2">
        <v>-39.278996921152597</v>
      </c>
      <c r="H34" s="2">
        <v>-28.136246201483601</v>
      </c>
      <c r="I34" s="2">
        <v>-38.486046565551199</v>
      </c>
      <c r="J34" s="2">
        <v>-35.540484205981201</v>
      </c>
      <c r="K34" s="2">
        <v>-40.5437571487657</v>
      </c>
      <c r="L34" s="2">
        <v>-39.3050533895087</v>
      </c>
      <c r="M34" s="2">
        <v>-41.304978066685599</v>
      </c>
      <c r="N34" s="2">
        <v>-35.9416885228298</v>
      </c>
    </row>
    <row r="35" spans="1:40" x14ac:dyDescent="0.35">
      <c r="A35" s="2">
        <v>-43.745520319298102</v>
      </c>
      <c r="B35" s="2">
        <v>-36.833041950082801</v>
      </c>
      <c r="C35" s="2">
        <v>-44.496588481975699</v>
      </c>
      <c r="D35" s="2">
        <v>-40.611036530009201</v>
      </c>
      <c r="E35" s="2">
        <v>-41.976038212829302</v>
      </c>
      <c r="F35" s="2">
        <v>-38.560785061566499</v>
      </c>
      <c r="G35" s="2">
        <v>-43.155217437045501</v>
      </c>
      <c r="H35" s="2">
        <v>-33.856485316124001</v>
      </c>
      <c r="I35" s="2">
        <v>-37.914699002966998</v>
      </c>
      <c r="J35" s="2">
        <v>-27.890157364229498</v>
      </c>
      <c r="K35" s="2">
        <v>-37.398988341837502</v>
      </c>
      <c r="L35" s="2">
        <v>-37.235314875857398</v>
      </c>
      <c r="M35" s="2">
        <v>-37.643863616739402</v>
      </c>
      <c r="N35" s="2">
        <v>-37.391134203458698</v>
      </c>
    </row>
    <row r="36" spans="1:40" x14ac:dyDescent="0.35">
      <c r="A36" s="2">
        <v>-35.022782663231403</v>
      </c>
      <c r="B36" s="2">
        <v>-35.466511409085903</v>
      </c>
      <c r="C36" s="2">
        <v>-43.749197747618702</v>
      </c>
      <c r="D36" s="2">
        <v>-36.267882430446299</v>
      </c>
      <c r="E36" s="2">
        <v>-54.582350937644598</v>
      </c>
      <c r="F36" s="2">
        <v>-38.460457910770401</v>
      </c>
      <c r="G36" s="2">
        <v>-52.024209906273803</v>
      </c>
      <c r="H36" s="2">
        <v>-40.647584852532198</v>
      </c>
      <c r="I36" s="2">
        <v>-37.4107516107373</v>
      </c>
      <c r="J36" s="2">
        <v>-35.2909474916069</v>
      </c>
      <c r="K36" s="2">
        <v>-36.820816521543001</v>
      </c>
      <c r="L36" s="2">
        <v>-40.752439472809399</v>
      </c>
      <c r="M36" s="2">
        <v>-34.299400210758698</v>
      </c>
      <c r="N36" s="2">
        <v>-34.410573064801198</v>
      </c>
      <c r="P36" s="4"/>
      <c r="Q36" s="5" t="s">
        <v>44</v>
      </c>
      <c r="R36" s="5" t="s">
        <v>45</v>
      </c>
      <c r="S36" s="5" t="s">
        <v>46</v>
      </c>
    </row>
    <row r="37" spans="1:40" x14ac:dyDescent="0.35">
      <c r="A37" s="2">
        <v>-44.878715054072998</v>
      </c>
      <c r="B37" s="2">
        <v>-38.154816709905603</v>
      </c>
      <c r="C37" s="2">
        <v>-46.216093951187197</v>
      </c>
      <c r="D37" s="2">
        <v>-50.036126551862502</v>
      </c>
      <c r="E37" s="2">
        <v>-32.671093542877102</v>
      </c>
      <c r="F37" s="2">
        <v>-35.214498628489999</v>
      </c>
      <c r="G37" s="2">
        <v>-26.696063035298099</v>
      </c>
      <c r="H37" s="2">
        <v>-41.817718497934102</v>
      </c>
      <c r="I37" s="2">
        <v>-42.345287687786502</v>
      </c>
      <c r="J37" s="2">
        <v>-35.468935584269801</v>
      </c>
      <c r="K37" s="2">
        <v>-37.420685367651402</v>
      </c>
      <c r="L37" s="2">
        <v>-38.964080740331703</v>
      </c>
      <c r="M37" s="2">
        <v>-32.331673273768999</v>
      </c>
      <c r="N37" s="2">
        <v>-35.580817122283101</v>
      </c>
      <c r="P37" s="4" t="s">
        <v>39</v>
      </c>
      <c r="Q37" s="4">
        <f>AVERAGE(A3:B56,D3:E81,I3:I78,K3:L78)</f>
        <v>-40.738558207054275</v>
      </c>
      <c r="R37" s="4">
        <f>AVERAGE(G3:H66,C3:C62,M3:N67,J3:J74)</f>
        <v>-37.904835515709593</v>
      </c>
      <c r="S37" s="4">
        <f>AVERAGE(F3:F66)</f>
        <v>-39.530004652363658</v>
      </c>
    </row>
    <row r="38" spans="1:40" x14ac:dyDescent="0.35">
      <c r="A38" s="2">
        <v>-39.666737992358101</v>
      </c>
      <c r="B38" s="2">
        <v>-36.6113107612222</v>
      </c>
      <c r="C38" s="2">
        <v>-44.068034046850201</v>
      </c>
      <c r="D38" s="2">
        <v>-50.629093474597902</v>
      </c>
      <c r="E38" s="2">
        <v>-36.976942924974601</v>
      </c>
      <c r="F38" s="2">
        <v>-44.826428197339602</v>
      </c>
      <c r="G38" s="2">
        <v>-36.693771399593103</v>
      </c>
      <c r="H38" s="2">
        <v>-48.718270245307302</v>
      </c>
      <c r="I38" s="2">
        <v>-35.166389380680499</v>
      </c>
      <c r="J38" s="2">
        <v>-29.666066628441399</v>
      </c>
      <c r="K38" s="2">
        <v>-46.433516271712897</v>
      </c>
      <c r="L38" s="2">
        <v>-39.3938708038974</v>
      </c>
      <c r="M38" s="2">
        <v>-45.1629678057135</v>
      </c>
      <c r="N38" s="2">
        <v>-37.165457452846702</v>
      </c>
      <c r="P38" s="4" t="s">
        <v>29</v>
      </c>
      <c r="Q38" s="4">
        <f>_xlfn.VAR.P(A3:B56,D3:E81,I3:I78,K3:L78)</f>
        <v>21.594456006223545</v>
      </c>
      <c r="R38" s="4">
        <f>_xlfn.VAR.P(G3:H66,C3:C62,M3:N67,J3:J74)</f>
        <v>32.679387608988925</v>
      </c>
      <c r="S38" s="4">
        <f>_xlfn.VAR.P(F3:F66)</f>
        <v>13.001451624136786</v>
      </c>
    </row>
    <row r="39" spans="1:40" x14ac:dyDescent="0.35">
      <c r="A39" s="2">
        <v>-36.848425243432501</v>
      </c>
      <c r="B39" s="2">
        <v>-42.8424431426211</v>
      </c>
      <c r="C39" s="2">
        <v>-40.871578721509103</v>
      </c>
      <c r="D39" s="2">
        <v>-40.1218066384899</v>
      </c>
      <c r="E39" s="2">
        <v>-43.3159635698659</v>
      </c>
      <c r="F39" s="2">
        <v>-44.3865927713763</v>
      </c>
      <c r="G39" s="2">
        <v>-42.9424068156559</v>
      </c>
      <c r="H39" s="2">
        <v>-38.6592823916749</v>
      </c>
      <c r="I39" s="2">
        <v>-47.770568230154403</v>
      </c>
      <c r="J39" s="2">
        <v>-39.737240898262598</v>
      </c>
      <c r="K39" s="2">
        <v>-45.564985809693297</v>
      </c>
      <c r="L39" s="2">
        <v>-39.837092112635403</v>
      </c>
      <c r="M39" s="2">
        <v>-44.067683960726598</v>
      </c>
      <c r="N39" s="2">
        <v>-39.663695684547498</v>
      </c>
      <c r="P39" s="4" t="s">
        <v>30</v>
      </c>
      <c r="Q39" s="4">
        <f>COUNTA(A3:B56,D3:E81,I3:I78,K3:L78)</f>
        <v>427</v>
      </c>
      <c r="R39" s="4">
        <f>COUNTA(G3:H66,C3:C62,M3:N67,J3:J74)</f>
        <v>378</v>
      </c>
      <c r="S39" s="4">
        <f>COUNTA(F3:F66)</f>
        <v>64</v>
      </c>
    </row>
    <row r="40" spans="1:40" x14ac:dyDescent="0.35">
      <c r="A40" s="2">
        <v>-37.378892551609603</v>
      </c>
      <c r="B40" s="2">
        <v>-36.220042745962999</v>
      </c>
      <c r="C40" s="2">
        <v>-34.533143262953601</v>
      </c>
      <c r="D40" s="2">
        <v>-40.467246952274898</v>
      </c>
      <c r="E40" s="2">
        <v>-40.262184868524102</v>
      </c>
      <c r="F40" s="2">
        <v>-37.1358289854752</v>
      </c>
      <c r="G40" s="2">
        <v>-33.425327765067401</v>
      </c>
      <c r="H40" s="2">
        <v>-43.555793880741902</v>
      </c>
      <c r="I40" s="2">
        <v>-45.306488752660599</v>
      </c>
      <c r="J40" s="2">
        <v>-37.9267899260512</v>
      </c>
      <c r="K40" s="2">
        <v>-53.213955341435799</v>
      </c>
      <c r="L40" s="2">
        <v>-49.898216809876303</v>
      </c>
      <c r="M40" s="2">
        <v>-31.452945384111199</v>
      </c>
      <c r="N40" s="2">
        <v>-41.791598701271703</v>
      </c>
    </row>
    <row r="41" spans="1:40" x14ac:dyDescent="0.35">
      <c r="A41" s="2">
        <v>-36.573911315734101</v>
      </c>
      <c r="B41" s="2">
        <v>-47.647036761824502</v>
      </c>
      <c r="C41" s="2">
        <v>-28.211173451365202</v>
      </c>
      <c r="D41" s="2">
        <v>-35.532310535537697</v>
      </c>
      <c r="E41" s="2">
        <v>-39.74474194095</v>
      </c>
      <c r="F41" s="2">
        <v>-39.304368967613101</v>
      </c>
      <c r="G41" s="2">
        <v>-37.917649133026899</v>
      </c>
      <c r="H41" s="2">
        <v>-37.138381268629999</v>
      </c>
      <c r="I41" s="2">
        <v>-38.411234626101397</v>
      </c>
      <c r="J41" s="2">
        <v>-40.851395373513498</v>
      </c>
      <c r="K41" s="2">
        <v>-38.754411997151699</v>
      </c>
      <c r="L41" s="2">
        <v>-36.831742573735802</v>
      </c>
      <c r="M41" s="2">
        <v>-32.254255576945198</v>
      </c>
      <c r="N41" s="2">
        <v>-41.226413393021801</v>
      </c>
    </row>
    <row r="42" spans="1:40" x14ac:dyDescent="0.35">
      <c r="A42" s="2">
        <v>-34.0514953313928</v>
      </c>
      <c r="B42" s="2">
        <v>-40.324234263667599</v>
      </c>
      <c r="C42" s="2">
        <v>-37.929688717740298</v>
      </c>
      <c r="D42" s="2">
        <v>-42.4632761821128</v>
      </c>
      <c r="E42" s="2">
        <v>-48.108300539202702</v>
      </c>
      <c r="F42" s="2">
        <v>-36.106095997614602</v>
      </c>
      <c r="G42" s="2">
        <v>-46.978191462201501</v>
      </c>
      <c r="H42" s="2">
        <v>-50.144501115469197</v>
      </c>
      <c r="I42" s="2">
        <v>-42.623795088827002</v>
      </c>
      <c r="J42" s="2">
        <v>-33.8461323260073</v>
      </c>
      <c r="K42" s="2">
        <v>-45.250222977762803</v>
      </c>
      <c r="L42" s="2">
        <v>-42.592051066293102</v>
      </c>
      <c r="M42" s="2">
        <v>-40.201147234850403</v>
      </c>
      <c r="N42" s="2">
        <v>-49.5911697432335</v>
      </c>
      <c r="U42" s="6" t="s">
        <v>40</v>
      </c>
      <c r="V42" s="4" cm="1">
        <f t="array" ref="V42">(SUM(Q37:S37*Q39:S39))/SUM(Q39:S39)</f>
        <v>-39.416930353396644</v>
      </c>
    </row>
    <row r="43" spans="1:40" x14ac:dyDescent="0.35">
      <c r="A43" s="2">
        <v>-48.204527443833001</v>
      </c>
      <c r="B43" s="2">
        <v>-40.789107095755</v>
      </c>
      <c r="C43" s="2">
        <v>-32.168190479930203</v>
      </c>
      <c r="D43" s="2">
        <v>-40.438283419691103</v>
      </c>
      <c r="E43" s="2">
        <v>-40.726123801294698</v>
      </c>
      <c r="F43" s="2">
        <v>-43.803646017372401</v>
      </c>
      <c r="G43" s="2">
        <v>-43.802719391335899</v>
      </c>
      <c r="H43" s="2">
        <v>-35.732620683306102</v>
      </c>
      <c r="I43" s="2">
        <v>-44.180672507311201</v>
      </c>
      <c r="J43" s="2">
        <v>-26.4740870034022</v>
      </c>
      <c r="K43" s="2">
        <v>-43.248578666103299</v>
      </c>
      <c r="L43" s="2">
        <v>-36.217120037801301</v>
      </c>
      <c r="M43" s="2">
        <v>-32.106984536444699</v>
      </c>
      <c r="N43" s="2">
        <v>-36.261772728800203</v>
      </c>
      <c r="U43" s="6" t="s">
        <v>41</v>
      </c>
      <c r="V43" s="4" cm="1">
        <f t="array" ref="V43">SUM(Q39:S39*(Q37:S37-V42)^2)/(Q48-1)</f>
        <v>805.46505554983321</v>
      </c>
      <c r="Y43" t="s">
        <v>49</v>
      </c>
    </row>
    <row r="44" spans="1:40" x14ac:dyDescent="0.35">
      <c r="A44" s="2">
        <v>-42.1578844775335</v>
      </c>
      <c r="B44" s="2">
        <v>-37.331230824658199</v>
      </c>
      <c r="C44" s="2">
        <v>-35.500833642187601</v>
      </c>
      <c r="D44" s="2">
        <v>-44.341389177031402</v>
      </c>
      <c r="E44" s="2">
        <v>-40.1248176687184</v>
      </c>
      <c r="F44" s="2">
        <v>-42.620592084181901</v>
      </c>
      <c r="G44" s="2">
        <v>-36.221540148394503</v>
      </c>
      <c r="H44" s="2">
        <v>-36.116915019044903</v>
      </c>
      <c r="I44" s="2">
        <v>-37.508484158081501</v>
      </c>
      <c r="J44" s="2">
        <v>-34.314864917976003</v>
      </c>
      <c r="K44" s="2">
        <v>-34.596055411877003</v>
      </c>
      <c r="L44" s="2">
        <v>-37.644408358730203</v>
      </c>
      <c r="M44" s="2">
        <v>-36.295566212233403</v>
      </c>
      <c r="N44" s="2">
        <v>-35.045723992111</v>
      </c>
      <c r="U44" s="6" t="s">
        <v>42</v>
      </c>
      <c r="V44" s="4" cm="1">
        <f t="array" ref="V44">SUM((Q39:S39-1)*(Q38:S38))/(P27-Q48)</f>
        <v>25.794987112656667</v>
      </c>
    </row>
    <row r="45" spans="1:40" x14ac:dyDescent="0.35">
      <c r="A45" s="2">
        <v>-35.712192838893102</v>
      </c>
      <c r="B45" s="2">
        <v>-38.322562605386501</v>
      </c>
      <c r="C45" s="2">
        <v>-31.2457263975035</v>
      </c>
      <c r="D45" s="2">
        <v>-39.153364812840401</v>
      </c>
      <c r="E45" s="2">
        <v>-42.469394719801201</v>
      </c>
      <c r="F45" s="2">
        <v>-39.889668990069602</v>
      </c>
      <c r="G45" s="2">
        <v>-45.948497550924202</v>
      </c>
      <c r="H45" s="2">
        <v>-37.924831828518499</v>
      </c>
      <c r="I45" s="2">
        <v>-34.468345449578401</v>
      </c>
      <c r="J45" s="2">
        <v>-37.713344494050297</v>
      </c>
      <c r="K45" s="2">
        <v>-40.931370849373302</v>
      </c>
      <c r="L45" s="2">
        <v>-35.661935620535701</v>
      </c>
      <c r="M45" s="2">
        <v>-33.951829147282197</v>
      </c>
      <c r="N45" s="2">
        <v>-35.299117248821197</v>
      </c>
      <c r="Q45" s="5" t="s">
        <v>52</v>
      </c>
      <c r="U45" s="4"/>
      <c r="V45" s="4"/>
    </row>
    <row r="46" spans="1:40" x14ac:dyDescent="0.35">
      <c r="A46" s="2">
        <v>-34.115656864724997</v>
      </c>
      <c r="B46" s="2">
        <v>-45.027030501415403</v>
      </c>
      <c r="C46" s="2">
        <v>-36.902666199193497</v>
      </c>
      <c r="D46" s="2">
        <v>-47.146688636961301</v>
      </c>
      <c r="E46" s="2">
        <v>-52.194698459889203</v>
      </c>
      <c r="F46" s="2">
        <v>-33.966474256917799</v>
      </c>
      <c r="G46" s="2">
        <v>-49.357915275097298</v>
      </c>
      <c r="H46" s="2">
        <v>-29.027240772629401</v>
      </c>
      <c r="I46" s="2">
        <v>-43.7866327739236</v>
      </c>
      <c r="J46" s="2">
        <v>-36.8853135782214</v>
      </c>
      <c r="K46" s="2">
        <v>-35.945314335744598</v>
      </c>
      <c r="L46" s="2">
        <v>-37.054391413283597</v>
      </c>
      <c r="M46" s="2">
        <v>-38.4860975012772</v>
      </c>
      <c r="N46" s="2">
        <v>-47.633564648405397</v>
      </c>
      <c r="Q46" s="7">
        <f>SUM(Q39:S39)</f>
        <v>869</v>
      </c>
      <c r="U46" s="4" t="s">
        <v>43</v>
      </c>
      <c r="V46" s="4">
        <f>V43/V44</f>
        <v>31.225642875185645</v>
      </c>
      <c r="Y46" t="s">
        <v>54</v>
      </c>
    </row>
    <row r="47" spans="1:40" x14ac:dyDescent="0.35">
      <c r="A47" s="2">
        <v>-35.9423655815337</v>
      </c>
      <c r="B47" s="2">
        <v>-38.678532929445701</v>
      </c>
      <c r="C47" s="2">
        <v>-46.664987281913703</v>
      </c>
      <c r="D47" s="2">
        <v>-40.611036530009201</v>
      </c>
      <c r="E47" s="2">
        <v>-43.679961305284699</v>
      </c>
      <c r="F47" s="2">
        <v>-34.1376137469261</v>
      </c>
      <c r="G47" s="2">
        <v>-32.352496864088899</v>
      </c>
      <c r="H47" s="2">
        <v>-38.9058723284056</v>
      </c>
      <c r="I47" s="2">
        <v>-39.625643613475802</v>
      </c>
      <c r="J47" s="2">
        <v>-38.775707518857097</v>
      </c>
      <c r="K47" s="2">
        <v>-39.498978924605296</v>
      </c>
      <c r="L47" s="2">
        <v>-47.049566673327597</v>
      </c>
      <c r="M47" s="2">
        <v>-35.563149829532897</v>
      </c>
      <c r="N47" s="2">
        <v>-36.903931379889002</v>
      </c>
      <c r="Q47" s="5" t="s">
        <v>53</v>
      </c>
    </row>
    <row r="48" spans="1:40" x14ac:dyDescent="0.35">
      <c r="A48" s="2">
        <v>-35.879676897099401</v>
      </c>
      <c r="B48" s="2"/>
      <c r="C48" s="2">
        <v>-37.993948461899997</v>
      </c>
      <c r="D48" s="2">
        <v>-36.267882430446299</v>
      </c>
      <c r="E48" s="2">
        <v>-47.485880218951898</v>
      </c>
      <c r="F48" s="2">
        <v>-43.843409805701803</v>
      </c>
      <c r="G48" s="2">
        <v>-33.417274254915398</v>
      </c>
      <c r="H48" s="2">
        <v>-45.846344409744198</v>
      </c>
      <c r="I48" s="2">
        <v>-41.645631553454301</v>
      </c>
      <c r="J48" s="2">
        <v>-45.840617957844003</v>
      </c>
      <c r="K48" s="2">
        <v>-42.228991838555203</v>
      </c>
      <c r="L48" s="2">
        <v>-43.807601718858699</v>
      </c>
      <c r="M48" s="2">
        <v>-34.342285170010697</v>
      </c>
      <c r="N48" s="2">
        <v>-51.149237959891501</v>
      </c>
      <c r="Q48" s="7">
        <v>3</v>
      </c>
    </row>
    <row r="49" spans="1:41" x14ac:dyDescent="0.35">
      <c r="A49" s="2">
        <v>-43.844545135001603</v>
      </c>
      <c r="B49" s="2"/>
      <c r="C49" s="2">
        <v>-39.602521045711299</v>
      </c>
      <c r="D49" s="2">
        <v>-50.036126551862502</v>
      </c>
      <c r="E49" s="2">
        <v>-44.642696911088002</v>
      </c>
      <c r="F49" s="2">
        <v>-42.447756714074401</v>
      </c>
      <c r="G49" s="2">
        <v>-34.626448102567302</v>
      </c>
      <c r="H49" s="2">
        <v>-28.4171338650577</v>
      </c>
      <c r="I49" s="2">
        <v>-46.0905433468536</v>
      </c>
      <c r="J49" s="2">
        <v>-32.989751684072203</v>
      </c>
      <c r="K49" s="2">
        <v>-45.815427520040203</v>
      </c>
      <c r="L49" s="2">
        <v>-40.345643186608697</v>
      </c>
      <c r="M49" s="2">
        <v>-33.203575679457103</v>
      </c>
      <c r="N49" s="2">
        <v>-32.592988892472697</v>
      </c>
    </row>
    <row r="50" spans="1:41" x14ac:dyDescent="0.35">
      <c r="A50" s="2">
        <v>-43.934093365685698</v>
      </c>
      <c r="B50" s="2"/>
      <c r="C50" s="2">
        <v>-44.496588481975699</v>
      </c>
      <c r="D50" s="2">
        <v>-50.629093474597902</v>
      </c>
      <c r="E50" s="2">
        <v>-34.163850673385099</v>
      </c>
      <c r="F50" s="2">
        <v>-37.775856302328698</v>
      </c>
      <c r="G50" s="2">
        <v>-39.278996921152597</v>
      </c>
      <c r="H50" s="2">
        <v>-28.136246201483601</v>
      </c>
      <c r="I50" s="2">
        <v>-41.842271191094603</v>
      </c>
      <c r="J50" s="2">
        <v>-34.838697745481298</v>
      </c>
      <c r="K50" s="2">
        <v>-40.5437571487657</v>
      </c>
      <c r="L50" s="2">
        <v>-38.929739192762597</v>
      </c>
      <c r="M50" s="2">
        <v>-41.304978066685599</v>
      </c>
      <c r="N50" s="2">
        <v>-42.005124484794798</v>
      </c>
    </row>
    <row r="51" spans="1:41" x14ac:dyDescent="0.35">
      <c r="A51" s="2">
        <v>-32.670093800549601</v>
      </c>
      <c r="B51" s="2"/>
      <c r="C51" s="2">
        <v>-43.749197747618702</v>
      </c>
      <c r="D51" s="2"/>
      <c r="E51" s="2">
        <v>-41.976038212829302</v>
      </c>
      <c r="F51" s="2">
        <v>-38.560785061566499</v>
      </c>
      <c r="G51" s="2">
        <v>-43.155217437045501</v>
      </c>
      <c r="H51" s="2">
        <v>-33.856485316124001</v>
      </c>
      <c r="I51" s="2">
        <v>-39.594164201250003</v>
      </c>
      <c r="J51" s="2">
        <v>-36.780722965933698</v>
      </c>
      <c r="K51" s="2">
        <v>-37.398988341837502</v>
      </c>
      <c r="L51" s="2">
        <v>-45.043311793052901</v>
      </c>
      <c r="M51" s="2">
        <v>-37.643863616739402</v>
      </c>
      <c r="N51" s="2">
        <v>-35.504624556571898</v>
      </c>
    </row>
    <row r="52" spans="1:41" x14ac:dyDescent="0.35">
      <c r="A52" s="2">
        <v>-37.457285512960702</v>
      </c>
      <c r="B52" s="2"/>
      <c r="C52" s="2">
        <v>-46.216093951187197</v>
      </c>
      <c r="D52" s="2"/>
      <c r="E52" s="2">
        <v>-54.582350937644598</v>
      </c>
      <c r="F52" s="2">
        <v>-38.460457910770401</v>
      </c>
      <c r="G52" s="2">
        <v>-52.024209906273803</v>
      </c>
      <c r="H52" s="2">
        <v>-40.647584852532198</v>
      </c>
      <c r="I52" s="2">
        <v>-32.4152540840591</v>
      </c>
      <c r="J52" s="2">
        <v>-35.540484205981201</v>
      </c>
      <c r="K52" s="2">
        <v>-36.820816521543001</v>
      </c>
      <c r="L52" s="2">
        <v>-38.671303586293199</v>
      </c>
      <c r="M52" s="2">
        <v>-34.299400210758698</v>
      </c>
      <c r="N52" s="2">
        <v>-35.9416885228298</v>
      </c>
    </row>
    <row r="53" spans="1:41" x14ac:dyDescent="0.35">
      <c r="A53" s="2">
        <v>-43.745520319298102</v>
      </c>
      <c r="B53" s="2"/>
      <c r="C53" s="2">
        <v>-44.068034046850201</v>
      </c>
      <c r="D53" s="2"/>
      <c r="E53" s="2">
        <v>-32.671093542877102</v>
      </c>
      <c r="F53" s="2">
        <v>-35.214498628489999</v>
      </c>
      <c r="G53" s="2">
        <v>-26.696063035298099</v>
      </c>
      <c r="H53" s="2">
        <v>-41.817718497934102</v>
      </c>
      <c r="I53" s="2">
        <v>-38.486046565551199</v>
      </c>
      <c r="J53" s="2">
        <v>-27.890157364229498</v>
      </c>
      <c r="K53" s="2">
        <v>-37.420685367651402</v>
      </c>
      <c r="L53" s="2">
        <v>-39.3050533895087</v>
      </c>
      <c r="M53" s="2">
        <v>-32.331673273768999</v>
      </c>
      <c r="N53" s="2">
        <v>-37.391134203458698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35">
      <c r="A54" s="2">
        <v>-35.022782663231403</v>
      </c>
      <c r="B54" s="2"/>
      <c r="C54" s="2">
        <v>-40.871578721509103</v>
      </c>
      <c r="D54" s="2"/>
      <c r="E54" s="2">
        <v>-36.976942924974601</v>
      </c>
      <c r="F54" s="2">
        <v>-44.826428197339602</v>
      </c>
      <c r="G54" s="2">
        <v>-36.693771399593103</v>
      </c>
      <c r="H54" s="2">
        <v>-48.718270245307302</v>
      </c>
      <c r="I54" s="2">
        <v>-37.914699002966998</v>
      </c>
      <c r="J54" s="2">
        <v>-35.2909474916069</v>
      </c>
      <c r="K54" s="2">
        <v>-46.433516271712897</v>
      </c>
      <c r="L54" s="2">
        <v>-37.235314875857398</v>
      </c>
      <c r="M54" s="2">
        <v>-45.1629678057135</v>
      </c>
      <c r="N54" s="2">
        <v>-34.410573064801198</v>
      </c>
    </row>
    <row r="55" spans="1:41" x14ac:dyDescent="0.35">
      <c r="A55" s="2">
        <v>-44.878715054072998</v>
      </c>
      <c r="B55" s="2"/>
      <c r="C55" s="2">
        <v>-34.533143262953601</v>
      </c>
      <c r="D55" s="2"/>
      <c r="E55" s="2">
        <v>-43.3159635698659</v>
      </c>
      <c r="F55" s="2">
        <v>-44.3865927713763</v>
      </c>
      <c r="G55" s="2">
        <v>-42.9424068156559</v>
      </c>
      <c r="H55" s="2">
        <v>-38.6592823916749</v>
      </c>
      <c r="I55" s="2">
        <v>-37.4107516107373</v>
      </c>
      <c r="J55" s="2">
        <v>-35.468935584269801</v>
      </c>
      <c r="K55" s="2">
        <v>-45.564985809693297</v>
      </c>
      <c r="L55" s="2">
        <v>-40.752439472809399</v>
      </c>
      <c r="M55" s="2">
        <v>-44.067683960726598</v>
      </c>
      <c r="N55" s="2">
        <v>-35.580817122283101</v>
      </c>
    </row>
    <row r="56" spans="1:41" x14ac:dyDescent="0.35">
      <c r="A56" s="2">
        <v>-39.666737992358101</v>
      </c>
      <c r="B56" s="2"/>
      <c r="C56" s="2">
        <v>-28.211173451365202</v>
      </c>
      <c r="D56" s="2"/>
      <c r="E56" s="2">
        <v>-40.262184868524102</v>
      </c>
      <c r="F56" s="2">
        <v>-37.1358289854752</v>
      </c>
      <c r="G56" s="2">
        <v>-33.425327765067401</v>
      </c>
      <c r="H56" s="2">
        <v>-43.555793880741902</v>
      </c>
      <c r="I56" s="2">
        <v>-42.345287687786502</v>
      </c>
      <c r="J56" s="2">
        <v>-29.666066628441399</v>
      </c>
      <c r="K56" s="2">
        <v>-53.213955341435799</v>
      </c>
      <c r="L56" s="2">
        <v>-38.964080740331703</v>
      </c>
      <c r="M56" s="2">
        <v>-31.452945384111199</v>
      </c>
      <c r="N56" s="2">
        <v>-37.165457452846702</v>
      </c>
      <c r="P56" s="4"/>
      <c r="Q56" s="5" t="s">
        <v>55</v>
      </c>
      <c r="R56" s="5" t="s">
        <v>56</v>
      </c>
      <c r="S56" s="5" t="s">
        <v>57</v>
      </c>
      <c r="T56" s="5" t="s">
        <v>58</v>
      </c>
      <c r="U56" s="5" t="s">
        <v>19</v>
      </c>
      <c r="V56" s="5" t="s">
        <v>22</v>
      </c>
      <c r="W56" s="5" t="s">
        <v>23</v>
      </c>
      <c r="X56" s="5" t="s">
        <v>59</v>
      </c>
      <c r="Y56" s="5" t="s">
        <v>60</v>
      </c>
    </row>
    <row r="57" spans="1:41" x14ac:dyDescent="0.35">
      <c r="A57" s="2"/>
      <c r="B57" s="2"/>
      <c r="C57" s="2">
        <v>-37.929688717740298</v>
      </c>
      <c r="D57" s="2"/>
      <c r="E57" s="2">
        <v>-39.74474194095</v>
      </c>
      <c r="F57" s="2">
        <v>-39.304368967613101</v>
      </c>
      <c r="G57" s="2">
        <v>-37.917649133026899</v>
      </c>
      <c r="H57" s="2">
        <v>-37.138381268629999</v>
      </c>
      <c r="I57" s="2">
        <v>-35.166389380680499</v>
      </c>
      <c r="J57" s="2">
        <v>-39.737240898262598</v>
      </c>
      <c r="K57" s="2">
        <v>-38.754411997151699</v>
      </c>
      <c r="L57" s="2">
        <v>-39.3938708038974</v>
      </c>
      <c r="M57" s="2">
        <v>-32.254255576945198</v>
      </c>
      <c r="N57" s="2"/>
      <c r="P57" s="4" t="s">
        <v>39</v>
      </c>
      <c r="Q57" s="4">
        <f>AVERAGE(A3:B56)</f>
        <v>-38.909644379446796</v>
      </c>
      <c r="R57" s="4">
        <f>AVERAGE(C3:C62)</f>
        <v>-38.676958125969314</v>
      </c>
      <c r="S57" s="4">
        <f>AVERAGE(D3:E81)</f>
        <v>-42.511912344183472</v>
      </c>
      <c r="T57" s="4">
        <f>AVERAGE(G3:H66)</f>
        <v>-39.046373379351309</v>
      </c>
      <c r="U57" s="4">
        <f>AVERAGE(F3:F66)</f>
        <v>-39.530004652363658</v>
      </c>
      <c r="V57" s="4">
        <f>AVERAGE(I3:I78)</f>
        <v>-40.346994938134102</v>
      </c>
      <c r="W57" s="4">
        <f>AVERAGE(J3:J78)</f>
        <v>-35.601736536900084</v>
      </c>
      <c r="X57" s="4">
        <f>AVERAGE(K3:L78)</f>
        <v>-40.82574116428723</v>
      </c>
      <c r="Y57" s="4">
        <f>AVERAGE(M3:N66)</f>
        <v>-37.679233170900872</v>
      </c>
    </row>
    <row r="58" spans="1:41" x14ac:dyDescent="0.35">
      <c r="A58" s="2"/>
      <c r="B58" s="2"/>
      <c r="C58" s="2">
        <v>-32.168190479930203</v>
      </c>
      <c r="D58" s="2"/>
      <c r="E58" s="2">
        <v>-48.108300539202702</v>
      </c>
      <c r="F58" s="2">
        <v>-36.106095997614602</v>
      </c>
      <c r="G58" s="2">
        <v>-46.978191462201501</v>
      </c>
      <c r="H58" s="2">
        <v>-50.144501115469197</v>
      </c>
      <c r="I58" s="2">
        <v>-47.770568230154403</v>
      </c>
      <c r="J58" s="2">
        <v>-37.9267899260512</v>
      </c>
      <c r="K58" s="2">
        <v>-45.250222977762803</v>
      </c>
      <c r="L58" s="2">
        <v>-39.837092112635403</v>
      </c>
      <c r="M58" s="2">
        <v>-40.201147234850403</v>
      </c>
      <c r="N58" s="2"/>
      <c r="P58" s="4" t="s">
        <v>29</v>
      </c>
      <c r="Q58" s="4">
        <f>_xlfn.VAR.P(A3:B56)</f>
        <v>16.216940776839223</v>
      </c>
      <c r="R58" s="4">
        <f>_xlfn.VAR.P(C3:C62)</f>
        <v>30.235434733517469</v>
      </c>
      <c r="S58" s="4">
        <f>_xlfn.VAR.P(D3:E81)</f>
        <v>28.044548360190749</v>
      </c>
      <c r="T58" s="4">
        <f>_xlfn.VAR.P(G3:H66)</f>
        <v>44.140059448558304</v>
      </c>
      <c r="U58" s="4">
        <f>_xlfn.VAR.P(F3:F66)</f>
        <v>13.001451624136786</v>
      </c>
      <c r="V58" s="4">
        <f>_xlfn.VAR.P(I3:I78)</f>
        <v>16.1854577900584</v>
      </c>
      <c r="W58" s="4">
        <f>_xlfn.VAR.P(J3:J78)</f>
        <v>20.15266174290284</v>
      </c>
      <c r="X58" s="4">
        <f>_xlfn.VAR.P(K3:L78)</f>
        <v>18.201365929443426</v>
      </c>
      <c r="Y58" s="4">
        <f>_xlfn.VAR.P(M3:N66)</f>
        <v>24.129508596177981</v>
      </c>
    </row>
    <row r="59" spans="1:41" x14ac:dyDescent="0.35">
      <c r="A59" s="2"/>
      <c r="B59" s="2"/>
      <c r="C59" s="2">
        <v>-35.500833642187601</v>
      </c>
      <c r="D59" s="2"/>
      <c r="E59" s="2">
        <v>-40.726123801294698</v>
      </c>
      <c r="F59" s="2">
        <v>-43.803646017372401</v>
      </c>
      <c r="G59" s="2">
        <v>-43.802719391335899</v>
      </c>
      <c r="H59" s="2">
        <v>-35.732620683306102</v>
      </c>
      <c r="I59" s="2">
        <v>-45.306488752660599</v>
      </c>
      <c r="J59" s="2">
        <v>-40.851395373513498</v>
      </c>
      <c r="K59" s="2">
        <v>-43.248578666103299</v>
      </c>
      <c r="L59" s="2">
        <v>-49.898216809876303</v>
      </c>
      <c r="M59" s="2">
        <v>-32.106984536444699</v>
      </c>
      <c r="N59" s="2"/>
      <c r="P59" s="4" t="s">
        <v>30</v>
      </c>
      <c r="Q59" s="4">
        <f>COUNTA(A3:B56)</f>
        <v>99</v>
      </c>
      <c r="R59" s="4">
        <f>COUNTA(C3:C62)</f>
        <v>60</v>
      </c>
      <c r="S59" s="4">
        <f>COUNTA(D3:E81)</f>
        <v>112</v>
      </c>
      <c r="T59" s="4">
        <f>COUNTA(G3:H66)</f>
        <v>128</v>
      </c>
      <c r="U59" s="4">
        <f>COUNTA(F3:F66)</f>
        <v>64</v>
      </c>
      <c r="V59" s="4">
        <f>COUNTA(I3:I78)</f>
        <v>76</v>
      </c>
      <c r="W59" s="4">
        <f>COUNTA(J3:J78)</f>
        <v>72</v>
      </c>
      <c r="X59" s="4">
        <f>COUNTA(K3:L78)</f>
        <v>140</v>
      </c>
      <c r="Y59" s="4">
        <f>COUNTA(M3:N66)</f>
        <v>118</v>
      </c>
    </row>
    <row r="60" spans="1:41" x14ac:dyDescent="0.35">
      <c r="A60" s="2"/>
      <c r="B60" s="2"/>
      <c r="C60" s="2">
        <v>-31.2457263975035</v>
      </c>
      <c r="D60" s="2"/>
      <c r="E60" s="2">
        <v>-40.1248176687184</v>
      </c>
      <c r="F60" s="2">
        <v>-42.620592084181901</v>
      </c>
      <c r="G60" s="2">
        <v>-36.221540148394503</v>
      </c>
      <c r="H60" s="2">
        <v>-36.116915019044903</v>
      </c>
      <c r="I60" s="2">
        <v>-38.411234626101397</v>
      </c>
      <c r="J60" s="2">
        <v>-33.8461323260073</v>
      </c>
      <c r="K60" s="2">
        <v>-34.596055411877003</v>
      </c>
      <c r="L60" s="2">
        <v>-36.831742573735802</v>
      </c>
      <c r="M60" s="2">
        <v>-36.295566212233403</v>
      </c>
      <c r="N60" s="2"/>
    </row>
    <row r="61" spans="1:41" x14ac:dyDescent="0.35">
      <c r="A61" s="2"/>
      <c r="B61" s="2"/>
      <c r="C61" s="2">
        <v>-36.902666199193497</v>
      </c>
      <c r="D61" s="2"/>
      <c r="E61" s="2">
        <v>-42.469394719801201</v>
      </c>
      <c r="F61" s="2">
        <v>-39.889668990069602</v>
      </c>
      <c r="G61" s="2">
        <v>-45.948497550924202</v>
      </c>
      <c r="H61" s="2">
        <v>-37.924831828518499</v>
      </c>
      <c r="I61" s="2">
        <v>-42.623795088827002</v>
      </c>
      <c r="J61" s="2">
        <v>-26.4740870034022</v>
      </c>
      <c r="K61" s="2">
        <v>-40.931370849373302</v>
      </c>
      <c r="L61" s="2">
        <v>-42.592051066293102</v>
      </c>
      <c r="M61" s="2">
        <v>-33.951829147282197</v>
      </c>
      <c r="N61" s="2"/>
      <c r="P61" s="5" t="s">
        <v>52</v>
      </c>
      <c r="AB61" t="s">
        <v>71</v>
      </c>
    </row>
    <row r="62" spans="1:41" x14ac:dyDescent="0.35">
      <c r="A62" s="2"/>
      <c r="B62" s="2"/>
      <c r="C62" s="2">
        <v>-46.664987281913703</v>
      </c>
      <c r="D62" s="2"/>
      <c r="E62" s="2">
        <v>-52.194698459889203</v>
      </c>
      <c r="F62" s="2">
        <v>-33.966474256917799</v>
      </c>
      <c r="G62" s="2">
        <v>-49.357915275097298</v>
      </c>
      <c r="H62" s="2">
        <v>-29.027240772629401</v>
      </c>
      <c r="I62" s="2">
        <v>-44.180672507311201</v>
      </c>
      <c r="J62" s="2">
        <v>-34.314864917976003</v>
      </c>
      <c r="K62" s="2">
        <v>-35.945314335744598</v>
      </c>
      <c r="L62" s="2">
        <v>-36.217120037801301</v>
      </c>
      <c r="M62" s="2">
        <v>-38.4860975012772</v>
      </c>
      <c r="N62" s="2"/>
      <c r="P62" s="7">
        <f>SUM(Q59:Y59)</f>
        <v>869</v>
      </c>
    </row>
    <row r="63" spans="1:41" x14ac:dyDescent="0.35">
      <c r="A63" s="2"/>
      <c r="B63" s="2"/>
      <c r="C63" s="2"/>
      <c r="D63" s="2"/>
      <c r="E63" s="2">
        <v>-43.679961305284699</v>
      </c>
      <c r="F63" s="2">
        <v>-34.1376137469261</v>
      </c>
      <c r="G63" s="2">
        <v>-32.352496864088899</v>
      </c>
      <c r="H63" s="2">
        <v>-38.9058723284056</v>
      </c>
      <c r="I63" s="2">
        <v>-37.508484158081501</v>
      </c>
      <c r="J63" s="2">
        <v>-37.713344494050297</v>
      </c>
      <c r="K63" s="2">
        <v>-39.498978924605296</v>
      </c>
      <c r="L63" s="2">
        <v>-37.644408358730203</v>
      </c>
      <c r="M63" s="2">
        <v>-35.563149829532897</v>
      </c>
      <c r="N63" s="2"/>
      <c r="P63" s="5" t="s">
        <v>53</v>
      </c>
    </row>
    <row r="64" spans="1:41" x14ac:dyDescent="0.35">
      <c r="A64" s="2"/>
      <c r="B64" s="2"/>
      <c r="C64" s="2"/>
      <c r="D64" s="2"/>
      <c r="E64" s="2">
        <v>-47.485880218951898</v>
      </c>
      <c r="F64" s="2">
        <v>-43.843409805701803</v>
      </c>
      <c r="G64" s="2">
        <v>-33.417274254915398</v>
      </c>
      <c r="H64" s="2">
        <v>-45.846344409744198</v>
      </c>
      <c r="I64" s="2">
        <v>-34.468345449578401</v>
      </c>
      <c r="J64" s="2">
        <v>-36.8853135782214</v>
      </c>
      <c r="K64" s="2">
        <v>-42.228991838555203</v>
      </c>
      <c r="L64" s="2">
        <v>-35.661935620535701</v>
      </c>
      <c r="M64" s="2">
        <v>-34.342285170010697</v>
      </c>
      <c r="N64" s="2"/>
      <c r="P64" s="7">
        <v>9</v>
      </c>
      <c r="AB64" t="s">
        <v>61</v>
      </c>
    </row>
    <row r="65" spans="1:41" x14ac:dyDescent="0.35">
      <c r="A65" s="2"/>
      <c r="B65" s="2"/>
      <c r="C65" s="2"/>
      <c r="D65" s="2"/>
      <c r="E65" s="2">
        <v>-44.642696911088002</v>
      </c>
      <c r="F65" s="2">
        <v>-42.447756714074401</v>
      </c>
      <c r="G65" s="2">
        <v>-34.626448102567302</v>
      </c>
      <c r="H65" s="2">
        <v>-28.4171338650577</v>
      </c>
      <c r="I65" s="2">
        <v>-43.7866327739236</v>
      </c>
      <c r="J65" s="2">
        <v>-38.775707518857097</v>
      </c>
      <c r="K65" s="2">
        <v>-45.815427520040203</v>
      </c>
      <c r="L65" s="2">
        <v>-37.054391413283597</v>
      </c>
      <c r="M65" s="2">
        <v>-33.203575679457103</v>
      </c>
      <c r="N65" s="2"/>
      <c r="W65" s="6" t="s">
        <v>40</v>
      </c>
      <c r="X65" s="4" cm="1">
        <f t="array" ref="X65">(SUM(Q57:Y57*Q59:Y59))/SUM(Q59:Y59)</f>
        <v>-39.416930353396651</v>
      </c>
    </row>
    <row r="66" spans="1:41" x14ac:dyDescent="0.35">
      <c r="A66" s="2"/>
      <c r="B66" s="2"/>
      <c r="C66" s="2"/>
      <c r="D66" s="2"/>
      <c r="E66" s="2">
        <v>-34.163850673385099</v>
      </c>
      <c r="F66" s="2">
        <v>-37.775856302328698</v>
      </c>
      <c r="G66" s="2">
        <v>-39.278996921152597</v>
      </c>
      <c r="H66" s="2">
        <v>-28.136246201483601</v>
      </c>
      <c r="I66" s="2">
        <v>-39.625643613475802</v>
      </c>
      <c r="J66" s="2">
        <v>-45.840617957844003</v>
      </c>
      <c r="K66" s="2">
        <v>-40.5437571487657</v>
      </c>
      <c r="L66" s="2">
        <v>-47.049566673327597</v>
      </c>
      <c r="M66" s="2">
        <v>-41.304978066685599</v>
      </c>
      <c r="N66" s="2"/>
      <c r="W66" s="6" t="s">
        <v>41</v>
      </c>
      <c r="X66" s="4" cm="1">
        <f t="array" ref="X66">SUM(Q59:Y59*(Q57:Y57-X65)^2)/(P64-1)</f>
        <v>362.18642665949636</v>
      </c>
    </row>
    <row r="67" spans="1:41" x14ac:dyDescent="0.35">
      <c r="A67" s="2"/>
      <c r="B67" s="2"/>
      <c r="C67" s="2"/>
      <c r="D67" s="2"/>
      <c r="E67" s="2"/>
      <c r="F67" s="2"/>
      <c r="G67" s="2"/>
      <c r="H67" s="2"/>
      <c r="I67" s="2">
        <v>-41.645631553454301</v>
      </c>
      <c r="J67" s="2">
        <v>-32.989751684072203</v>
      </c>
      <c r="K67" s="2"/>
      <c r="L67" s="2">
        <v>-43.807601718858699</v>
      </c>
      <c r="M67" s="2"/>
      <c r="N67" s="2"/>
      <c r="W67" s="6" t="s">
        <v>42</v>
      </c>
      <c r="X67" s="4" cm="1">
        <f t="array" ref="X67">SUM((Q59:Y59-1)*(Q58:Y58))/(P62-P64)</f>
        <v>24.312634190258617</v>
      </c>
    </row>
    <row r="68" spans="1:41" x14ac:dyDescent="0.35">
      <c r="A68" s="2"/>
      <c r="B68" s="2"/>
      <c r="C68" s="2"/>
      <c r="D68" s="2"/>
      <c r="E68" s="2"/>
      <c r="F68" s="2"/>
      <c r="G68" s="2"/>
      <c r="H68" s="2"/>
      <c r="I68" s="2">
        <v>-46.0905433468536</v>
      </c>
      <c r="J68" s="2">
        <v>-34.838697745481298</v>
      </c>
      <c r="K68" s="2"/>
      <c r="L68" s="2">
        <v>-40.345643186608697</v>
      </c>
      <c r="M68" s="2"/>
      <c r="N68" s="2"/>
      <c r="W68" s="4"/>
      <c r="X68" s="4"/>
    </row>
    <row r="69" spans="1:41" x14ac:dyDescent="0.35">
      <c r="A69" s="2"/>
      <c r="B69" s="2"/>
      <c r="C69" s="2"/>
      <c r="D69" s="2"/>
      <c r="E69" s="2"/>
      <c r="F69" s="2"/>
      <c r="G69" s="2"/>
      <c r="H69" s="2"/>
      <c r="I69" s="2">
        <v>-41.842271191094603</v>
      </c>
      <c r="J69" s="2">
        <v>-36.780722965933698</v>
      </c>
      <c r="K69" s="2"/>
      <c r="L69" s="2">
        <v>-38.929739192762597</v>
      </c>
      <c r="M69" s="2"/>
      <c r="N69" s="2"/>
      <c r="W69" s="8" t="s">
        <v>43</v>
      </c>
      <c r="X69" s="4">
        <f>X66/X67</f>
        <v>14.897045866161807</v>
      </c>
    </row>
    <row r="70" spans="1:41" x14ac:dyDescent="0.35">
      <c r="A70" s="2"/>
      <c r="B70" s="2"/>
      <c r="C70" s="2"/>
      <c r="D70" s="2"/>
      <c r="E70" s="2"/>
      <c r="F70" s="2"/>
      <c r="G70" s="2"/>
      <c r="H70" s="2"/>
      <c r="I70" s="2">
        <v>-39.594164201250003</v>
      </c>
      <c r="J70" s="2">
        <v>-35.540484205981201</v>
      </c>
      <c r="K70" s="2"/>
      <c r="L70" s="2">
        <v>-45.043311793052901</v>
      </c>
      <c r="M70" s="2"/>
      <c r="N70" s="2"/>
    </row>
    <row r="71" spans="1:41" x14ac:dyDescent="0.35">
      <c r="A71" s="2"/>
      <c r="B71" s="2"/>
      <c r="C71" s="2"/>
      <c r="D71" s="2"/>
      <c r="E71" s="2"/>
      <c r="F71" s="2"/>
      <c r="G71" s="2"/>
      <c r="H71" s="2"/>
      <c r="I71" s="2">
        <v>-32.4152540840591</v>
      </c>
      <c r="J71" s="2">
        <v>-27.890157364229498</v>
      </c>
      <c r="K71" s="2"/>
      <c r="L71" s="2">
        <v>-38.671303586293199</v>
      </c>
      <c r="M71" s="2"/>
      <c r="N71" s="2"/>
    </row>
    <row r="72" spans="1:41" x14ac:dyDescent="0.35">
      <c r="A72" s="2"/>
      <c r="B72" s="2"/>
      <c r="C72" s="2"/>
      <c r="D72" s="2"/>
      <c r="E72" s="2"/>
      <c r="F72" s="2"/>
      <c r="G72" s="2"/>
      <c r="H72" s="2"/>
      <c r="I72" s="2">
        <v>-38.486046565551199</v>
      </c>
      <c r="J72" s="2">
        <v>-35.2909474916069</v>
      </c>
      <c r="K72" s="2"/>
      <c r="L72" s="2">
        <v>-39.3050533895087</v>
      </c>
      <c r="M72" s="2"/>
      <c r="N72" s="2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x14ac:dyDescent="0.35">
      <c r="A73" s="2"/>
      <c r="B73" s="2"/>
      <c r="C73" s="2"/>
      <c r="D73" s="2"/>
      <c r="E73" s="2"/>
      <c r="F73" s="2"/>
      <c r="G73" s="2"/>
      <c r="H73" s="2"/>
      <c r="I73" s="2">
        <v>-37.914699002966998</v>
      </c>
      <c r="J73" s="2">
        <v>-35.468935584269801</v>
      </c>
      <c r="K73" s="2"/>
      <c r="L73" s="2">
        <v>-37.235314875857398</v>
      </c>
      <c r="M73" s="2"/>
      <c r="N73" s="2"/>
      <c r="AB73" s="9"/>
    </row>
    <row r="74" spans="1:41" x14ac:dyDescent="0.35">
      <c r="A74" s="2"/>
      <c r="B74" s="2"/>
      <c r="C74" s="2"/>
      <c r="D74" s="2"/>
      <c r="E74" s="2"/>
      <c r="F74" s="2"/>
      <c r="G74" s="2"/>
      <c r="H74" s="2"/>
      <c r="I74" s="2">
        <v>-37.4107516107373</v>
      </c>
      <c r="J74" s="2">
        <v>-29.666066628441399</v>
      </c>
      <c r="K74" s="2"/>
      <c r="L74" s="2">
        <v>-40.752439472809399</v>
      </c>
      <c r="M74" s="2"/>
      <c r="N74" s="2"/>
      <c r="AB74" s="9"/>
    </row>
    <row r="75" spans="1:41" x14ac:dyDescent="0.35">
      <c r="A75" s="2"/>
      <c r="B75" s="2"/>
      <c r="C75" s="2"/>
      <c r="D75" s="2"/>
      <c r="E75" s="2"/>
      <c r="F75" s="2"/>
      <c r="G75" s="2"/>
      <c r="H75" s="2"/>
      <c r="I75" s="2">
        <v>-42.345287687786502</v>
      </c>
      <c r="J75" s="2"/>
      <c r="K75" s="2"/>
      <c r="L75" s="2">
        <v>-38.964080740331703</v>
      </c>
      <c r="M75" s="2"/>
      <c r="N75" s="2"/>
      <c r="P75" s="4"/>
      <c r="Q75" s="8" t="s">
        <v>55</v>
      </c>
      <c r="R75" s="8" t="s">
        <v>56</v>
      </c>
      <c r="T75" t="s">
        <v>68</v>
      </c>
      <c r="AB75" s="9"/>
      <c r="AD75" s="4"/>
      <c r="AE75" s="8" t="s">
        <v>57</v>
      </c>
      <c r="AF75" s="8" t="s">
        <v>58</v>
      </c>
      <c r="AG75" s="8" t="s">
        <v>19</v>
      </c>
      <c r="AI75" t="s">
        <v>65</v>
      </c>
    </row>
    <row r="76" spans="1:41" x14ac:dyDescent="0.35">
      <c r="A76" s="2"/>
      <c r="B76" s="2"/>
      <c r="C76" s="2"/>
      <c r="D76" s="2"/>
      <c r="E76" s="2"/>
      <c r="F76" s="2"/>
      <c r="G76" s="2"/>
      <c r="H76" s="2"/>
      <c r="I76" s="2">
        <v>-35.166389380680499</v>
      </c>
      <c r="J76" s="2"/>
      <c r="K76" s="2"/>
      <c r="L76" s="2">
        <v>-39.3938708038974</v>
      </c>
      <c r="M76" s="2"/>
      <c r="N76" s="2"/>
      <c r="P76" s="4" t="s">
        <v>39</v>
      </c>
      <c r="Q76" s="4">
        <v>-38.909644379446796</v>
      </c>
      <c r="R76" s="4">
        <v>-38.676958125969314</v>
      </c>
      <c r="AB76" s="9"/>
      <c r="AD76" s="4" t="s">
        <v>39</v>
      </c>
      <c r="AE76" s="4">
        <v>-42.431093124267882</v>
      </c>
      <c r="AF76" s="4">
        <v>-42.548847471931062</v>
      </c>
      <c r="AG76" s="4">
        <v>-40.622345009170189</v>
      </c>
    </row>
    <row r="77" spans="1:41" x14ac:dyDescent="0.35">
      <c r="A77" s="2"/>
      <c r="B77" s="2"/>
      <c r="C77" s="2"/>
      <c r="D77" s="2"/>
      <c r="E77" s="2"/>
      <c r="F77" s="2"/>
      <c r="G77" s="2"/>
      <c r="H77" s="2"/>
      <c r="I77" s="2">
        <v>-47.770568230154403</v>
      </c>
      <c r="J77" s="2"/>
      <c r="K77" s="2"/>
      <c r="L77" s="2">
        <v>-39.837092112635403</v>
      </c>
      <c r="M77" s="2"/>
      <c r="N77" s="2"/>
      <c r="P77" s="4" t="s">
        <v>29</v>
      </c>
      <c r="Q77" s="4">
        <v>16.216940776839223</v>
      </c>
      <c r="R77" s="4">
        <v>30.235434733517469</v>
      </c>
      <c r="AB77" s="9"/>
      <c r="AD77" s="4" t="s">
        <v>29</v>
      </c>
      <c r="AE77" s="4">
        <v>56.586607646165604</v>
      </c>
      <c r="AF77" s="4">
        <v>40.991497482220666</v>
      </c>
      <c r="AG77" s="4">
        <v>22.955433319602434</v>
      </c>
    </row>
    <row r="78" spans="1:41" x14ac:dyDescent="0.35">
      <c r="A78" s="2"/>
      <c r="B78" s="2"/>
      <c r="C78" s="2"/>
      <c r="D78" s="2"/>
      <c r="E78" s="2"/>
      <c r="F78" s="2"/>
      <c r="G78" s="2"/>
      <c r="H78" s="2"/>
      <c r="I78" s="2">
        <v>-45.306488752660599</v>
      </c>
      <c r="J78" s="2"/>
      <c r="K78" s="2"/>
      <c r="L78" s="2">
        <v>-49.898216809876303</v>
      </c>
      <c r="M78" s="2"/>
      <c r="N78" s="2"/>
      <c r="P78" s="4" t="s">
        <v>30</v>
      </c>
      <c r="Q78" s="4">
        <v>99</v>
      </c>
      <c r="R78" s="4">
        <v>60</v>
      </c>
      <c r="T78" t="s">
        <v>63</v>
      </c>
      <c r="AB78" s="9"/>
      <c r="AD78" s="4" t="s">
        <v>30</v>
      </c>
      <c r="AE78" s="4">
        <v>112</v>
      </c>
      <c r="AF78" s="4">
        <v>128</v>
      </c>
      <c r="AG78" s="4">
        <v>64</v>
      </c>
      <c r="AI78" t="s">
        <v>66</v>
      </c>
    </row>
    <row r="79" spans="1:41" x14ac:dyDescent="0.35">
      <c r="AB79" s="9"/>
    </row>
    <row r="80" spans="1:41" x14ac:dyDescent="0.35">
      <c r="AB80" s="9"/>
    </row>
    <row r="81" spans="16:41" x14ac:dyDescent="0.35">
      <c r="P81" s="5" t="s">
        <v>52</v>
      </c>
      <c r="T81" s="6" t="s">
        <v>40</v>
      </c>
      <c r="U81" s="4" cm="1">
        <f t="array" ref="U81">(SUM(Q76:R76*Q78:R78))/SUM(Q78:R78)</f>
        <v>-38.821838246059073</v>
      </c>
      <c r="AB81" s="9"/>
      <c r="AD81" s="5" t="s">
        <v>52</v>
      </c>
      <c r="AH81" s="6" t="s">
        <v>40</v>
      </c>
      <c r="AI81" s="4" cm="1">
        <f t="array" ref="AI81">(SUM(AE76:AG76*AE78:AG78))/SUM(AE78:AG78)</f>
        <v>-42.099884825368655</v>
      </c>
    </row>
    <row r="82" spans="16:41" x14ac:dyDescent="0.35">
      <c r="P82" s="7">
        <f>SUM(Q78:R78)</f>
        <v>159</v>
      </c>
      <c r="T82" s="6" t="s">
        <v>41</v>
      </c>
      <c r="U82" s="4" cm="1">
        <f t="array" ref="U82">SUM(Q78:R78*(Q76:R76-U81)^2)/(P84-1)</f>
        <v>2.0226967408231342</v>
      </c>
      <c r="AB82" s="9"/>
      <c r="AD82" s="7">
        <f>SUM(AE78:AG78)</f>
        <v>304</v>
      </c>
      <c r="AH82" s="6" t="s">
        <v>41</v>
      </c>
      <c r="AI82" s="4" cm="1">
        <f t="array" ref="AI82">SUM(AE78:AG78*(AE76:AG76-AI81)^2)/(AD84-1)</f>
        <v>88.903422869534282</v>
      </c>
    </row>
    <row r="83" spans="16:41" x14ac:dyDescent="0.35">
      <c r="P83" s="5" t="s">
        <v>53</v>
      </c>
      <c r="T83" s="6" t="s">
        <v>42</v>
      </c>
      <c r="U83" s="4" cm="1">
        <f t="array" ref="U83">SUM((Q78:R78-1)*(Q77:R77))/(P82-P84)</f>
        <v>21.485037231896655</v>
      </c>
      <c r="AB83" s="9"/>
      <c r="AD83" s="5" t="s">
        <v>53</v>
      </c>
      <c r="AH83" s="6" t="s">
        <v>42</v>
      </c>
      <c r="AI83" s="4" cm="1">
        <f t="array" ref="AI83">SUM((AE78:AG78-1)*(AE77:AG77))/(AD82-AD84)</f>
        <v>42.967528000336742</v>
      </c>
    </row>
    <row r="84" spans="16:41" x14ac:dyDescent="0.35">
      <c r="P84" s="7">
        <v>2</v>
      </c>
      <c r="T84" s="4"/>
      <c r="U84" s="4"/>
      <c r="AB84" s="9"/>
      <c r="AD84" s="7">
        <v>3</v>
      </c>
      <c r="AH84" s="4"/>
      <c r="AI84" s="4"/>
    </row>
    <row r="85" spans="16:41" x14ac:dyDescent="0.35">
      <c r="T85" s="8" t="s">
        <v>43</v>
      </c>
      <c r="U85" s="4">
        <f>U82/U83</f>
        <v>9.4144437311946647E-2</v>
      </c>
      <c r="AB85" s="9"/>
      <c r="AH85" s="8" t="s">
        <v>43</v>
      </c>
      <c r="AI85" s="4">
        <f>AI82/AI83</f>
        <v>2.0690839572813577</v>
      </c>
    </row>
    <row r="86" spans="16:41" x14ac:dyDescent="0.35">
      <c r="AB86" s="9"/>
    </row>
    <row r="87" spans="16:41" x14ac:dyDescent="0.35">
      <c r="AB87" s="9"/>
    </row>
    <row r="88" spans="16:41" x14ac:dyDescent="0.35"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6:41" x14ac:dyDescent="0.35">
      <c r="AB89" s="9"/>
    </row>
    <row r="90" spans="16:41" x14ac:dyDescent="0.35">
      <c r="AB90" s="9"/>
    </row>
    <row r="91" spans="16:41" x14ac:dyDescent="0.35">
      <c r="P91" s="4"/>
      <c r="Q91" s="8" t="s">
        <v>22</v>
      </c>
      <c r="R91" s="8" t="s">
        <v>23</v>
      </c>
      <c r="T91" t="s">
        <v>69</v>
      </c>
      <c r="AB91" s="9"/>
      <c r="AD91" s="4"/>
      <c r="AE91" s="8" t="s">
        <v>59</v>
      </c>
      <c r="AF91" s="8" t="s">
        <v>60</v>
      </c>
      <c r="AH91" t="s">
        <v>70</v>
      </c>
    </row>
    <row r="92" spans="16:41" x14ac:dyDescent="0.35">
      <c r="P92" s="4" t="s">
        <v>39</v>
      </c>
      <c r="Q92" s="4">
        <v>-40.811684555832414</v>
      </c>
      <c r="R92" s="4">
        <v>-36.805218505002991</v>
      </c>
      <c r="AB92" s="9"/>
      <c r="AD92" s="4" t="s">
        <v>39</v>
      </c>
      <c r="AE92" s="4">
        <v>-39.120132186597523</v>
      </c>
      <c r="AF92" s="4">
        <v>-37.253907437523893</v>
      </c>
    </row>
    <row r="93" spans="16:41" x14ac:dyDescent="0.35">
      <c r="P93" s="4" t="s">
        <v>29</v>
      </c>
      <c r="Q93" s="4">
        <v>43.486696625670156</v>
      </c>
      <c r="R93" s="4">
        <v>18.275083868988549</v>
      </c>
      <c r="AB93" s="9"/>
      <c r="AD93" s="4" t="s">
        <v>29</v>
      </c>
      <c r="AE93" s="4">
        <v>25.056517442167564</v>
      </c>
      <c r="AF93" s="4">
        <v>27.472903252583819</v>
      </c>
    </row>
    <row r="94" spans="16:41" x14ac:dyDescent="0.35">
      <c r="P94" s="4" t="s">
        <v>30</v>
      </c>
      <c r="Q94" s="4">
        <v>76</v>
      </c>
      <c r="R94" s="4">
        <v>72</v>
      </c>
      <c r="T94" t="s">
        <v>63</v>
      </c>
      <c r="AB94" s="9"/>
      <c r="AD94" s="4" t="s">
        <v>30</v>
      </c>
      <c r="AE94" s="4">
        <v>140</v>
      </c>
      <c r="AF94" s="4">
        <v>118</v>
      </c>
      <c r="AH94" t="s">
        <v>67</v>
      </c>
    </row>
    <row r="95" spans="16:41" x14ac:dyDescent="0.35">
      <c r="AB95" s="9"/>
    </row>
    <row r="96" spans="16:41" x14ac:dyDescent="0.35">
      <c r="AB96" s="9"/>
    </row>
    <row r="97" spans="16:41" x14ac:dyDescent="0.35">
      <c r="P97" s="5" t="s">
        <v>52</v>
      </c>
      <c r="T97" s="6" t="s">
        <v>40</v>
      </c>
      <c r="U97" s="4" cm="1">
        <f t="array" ref="U97">(SUM(Q92:R92*Q94:R94))/SUM(Q94:R94)</f>
        <v>-38.862592963537018</v>
      </c>
      <c r="AB97" s="9"/>
      <c r="AD97" s="5" t="s">
        <v>52</v>
      </c>
      <c r="AH97" s="6" t="s">
        <v>40</v>
      </c>
      <c r="AI97" s="4" cm="1">
        <f t="array" ref="AI97">(SUM(AE92:AF92*AE94:AF94))/SUM(AE94:AF94)</f>
        <v>-38.266587533920436</v>
      </c>
    </row>
    <row r="98" spans="16:41" x14ac:dyDescent="0.35">
      <c r="P98" s="7">
        <f>SUM(Q94:R94)</f>
        <v>148</v>
      </c>
      <c r="T98" s="6" t="s">
        <v>41</v>
      </c>
      <c r="U98" s="4" cm="1">
        <f t="array" ref="U98">SUM(Q94:R94*(Q92:R92-U97)^2)/(P100-1)</f>
        <v>593.48166638113105</v>
      </c>
      <c r="AB98" s="9"/>
      <c r="AD98" s="7">
        <f>SUM(AE94:AF94)</f>
        <v>258</v>
      </c>
      <c r="AH98" s="6" t="s">
        <v>41</v>
      </c>
      <c r="AI98" s="4" cm="1">
        <f t="array" ref="AI98">SUM(AE94:AF94*(AE92:AF92-AI97)^2)/(P100-1)</f>
        <v>223.00686173716099</v>
      </c>
    </row>
    <row r="99" spans="16:41" x14ac:dyDescent="0.35">
      <c r="P99" s="5" t="s">
        <v>53</v>
      </c>
      <c r="T99" s="6" t="s">
        <v>42</v>
      </c>
      <c r="U99" s="4" cm="1">
        <f t="array" ref="U99">SUM((Q94:R94-1)*(Q93:R93))/(P98-P100)</f>
        <v>31.22625480564006</v>
      </c>
      <c r="AB99" s="9"/>
      <c r="AD99" s="5" t="s">
        <v>53</v>
      </c>
      <c r="AH99" s="6" t="s">
        <v>42</v>
      </c>
      <c r="AI99" s="4" cm="1">
        <f t="array" ref="AI99">SUM((AE94:AF94-1)*(AE93:AF93))/(AD98-AD100)</f>
        <v>26.160881269584369</v>
      </c>
    </row>
    <row r="100" spans="16:41" x14ac:dyDescent="0.35">
      <c r="P100" s="7">
        <v>2</v>
      </c>
      <c r="T100" s="4"/>
      <c r="U100" s="4"/>
      <c r="AB100" s="9"/>
      <c r="AD100" s="7">
        <v>2</v>
      </c>
      <c r="AH100" s="4"/>
      <c r="AI100" s="4"/>
    </row>
    <row r="101" spans="16:41" x14ac:dyDescent="0.35">
      <c r="T101" s="8" t="s">
        <v>43</v>
      </c>
      <c r="U101" s="4">
        <f>U98/U99</f>
        <v>19.005854851153551</v>
      </c>
      <c r="AB101" s="9"/>
      <c r="AH101" s="8" t="s">
        <v>43</v>
      </c>
      <c r="AI101" s="4">
        <f>AI98/AI99</f>
        <v>8.5244399620603453</v>
      </c>
    </row>
    <row r="102" spans="16:41" x14ac:dyDescent="0.35">
      <c r="AB102" s="9"/>
    </row>
    <row r="103" spans="16:41" x14ac:dyDescent="0.35"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E490-EEBA-47EA-A56A-F6FD4CDF1FFC}">
  <dimension ref="A1:AO103"/>
  <sheetViews>
    <sheetView tabSelected="1" topLeftCell="O78" zoomScale="63" workbookViewId="0">
      <selection activeCell="X97" sqref="X97"/>
    </sheetView>
  </sheetViews>
  <sheetFormatPr baseColWidth="10" defaultRowHeight="14.5" x14ac:dyDescent="0.35"/>
  <cols>
    <col min="1" max="14" width="19.089843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0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30" x14ac:dyDescent="0.35">
      <c r="A3" s="2">
        <v>-40.139782094607597</v>
      </c>
      <c r="B3" s="2">
        <v>-33.438396258454397</v>
      </c>
      <c r="C3" s="2">
        <v>-39.373183531999899</v>
      </c>
      <c r="D3" s="2">
        <v>-38.049365513131796</v>
      </c>
      <c r="E3" s="2">
        <v>-43.704612067383202</v>
      </c>
      <c r="F3" s="2">
        <v>-34.954136461645199</v>
      </c>
      <c r="G3" s="2">
        <v>-32.364414491049899</v>
      </c>
      <c r="H3" s="2">
        <v>-41.021635151848898</v>
      </c>
      <c r="I3" s="2">
        <v>-39.094078032543301</v>
      </c>
      <c r="J3" s="2">
        <v>-32.789346453775998</v>
      </c>
      <c r="K3" s="2">
        <v>-42.871224282085898</v>
      </c>
      <c r="L3" s="2">
        <v>-38.390345427857</v>
      </c>
      <c r="M3" s="2">
        <v>-36.100887338331297</v>
      </c>
      <c r="N3" s="2">
        <v>-38.780409493885401</v>
      </c>
    </row>
    <row r="4" spans="1:30" x14ac:dyDescent="0.35">
      <c r="A4" s="2">
        <v>-36.595356586116203</v>
      </c>
      <c r="B4" s="2">
        <v>-32.241095830456302</v>
      </c>
      <c r="C4" s="2">
        <v>-38.615429234633503</v>
      </c>
      <c r="D4" s="2">
        <v>-40.057202836491598</v>
      </c>
      <c r="E4" s="2">
        <v>-50.054573568312698</v>
      </c>
      <c r="F4" s="2">
        <v>-47.503176169022403</v>
      </c>
      <c r="G4" s="2">
        <v>-53.082375454475098</v>
      </c>
      <c r="H4" s="2">
        <v>-36.280320855482302</v>
      </c>
      <c r="I4" s="2">
        <v>-48.408069383395002</v>
      </c>
      <c r="J4" s="2">
        <v>-46.2084358178695</v>
      </c>
      <c r="K4" s="2">
        <v>-33.996268421411102</v>
      </c>
      <c r="L4" s="2">
        <v>-37.740715390736497</v>
      </c>
      <c r="M4" s="2">
        <v>-32.386252175716997</v>
      </c>
      <c r="N4" s="2">
        <v>-42.668226272782299</v>
      </c>
      <c r="P4" s="4"/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23</v>
      </c>
      <c r="AA4" s="3" t="s">
        <v>24</v>
      </c>
      <c r="AB4" s="3" t="s">
        <v>25</v>
      </c>
      <c r="AC4" s="3" t="s">
        <v>26</v>
      </c>
      <c r="AD4" s="3" t="s">
        <v>27</v>
      </c>
    </row>
    <row r="5" spans="1:30" x14ac:dyDescent="0.35">
      <c r="A5" s="2">
        <v>-34.008208957431101</v>
      </c>
      <c r="B5" s="2">
        <v>-39.6582407574979</v>
      </c>
      <c r="C5" s="2">
        <v>-50.831975474099501</v>
      </c>
      <c r="D5" s="2">
        <v>-33.205482525053199</v>
      </c>
      <c r="E5" s="2">
        <v>-52.607903770548198</v>
      </c>
      <c r="F5" s="2">
        <v>-42.376545834838602</v>
      </c>
      <c r="G5" s="2">
        <v>-37.108930201511001</v>
      </c>
      <c r="H5" s="2">
        <v>-41.140398314907998</v>
      </c>
      <c r="I5" s="2">
        <v>-41.268601148036197</v>
      </c>
      <c r="J5" s="2">
        <v>-45.1406887560344</v>
      </c>
      <c r="K5" s="2">
        <v>-35.9450725392511</v>
      </c>
      <c r="L5" s="2">
        <v>-37.0761518856945</v>
      </c>
      <c r="M5" s="2">
        <v>-31.5618070916784</v>
      </c>
      <c r="N5" s="2">
        <v>-41.3018868028797</v>
      </c>
      <c r="P5" s="4" t="s">
        <v>28</v>
      </c>
      <c r="Q5" s="4">
        <f>AVERAGE(A3:A56)</f>
        <v>-38.557647367468498</v>
      </c>
      <c r="R5" s="4">
        <f>AVERAGE(B3:B47)</f>
        <v>-39.697623055220951</v>
      </c>
      <c r="S5" s="4">
        <f>AVERAGE(C3:C62)</f>
        <v>-39.68643183657079</v>
      </c>
      <c r="T5" s="4">
        <f>AVERAGE(D3:D81)</f>
        <v>-41.9302081022878</v>
      </c>
      <c r="U5" s="4">
        <f>AVERAGE(E3:E81)</f>
        <v>-42.806756890752943</v>
      </c>
      <c r="V5" s="4">
        <f t="shared" ref="V5:AC5" si="0">AVERAGE(F3:F81)</f>
        <v>-40.622345009170189</v>
      </c>
      <c r="W5" s="4">
        <f t="shared" si="0"/>
        <v>-44.140828525471704</v>
      </c>
      <c r="X5" s="4">
        <f t="shared" si="0"/>
        <v>-40.95686641839044</v>
      </c>
      <c r="Y5" s="4">
        <f t="shared" si="0"/>
        <v>-40.811684555832414</v>
      </c>
      <c r="Z5" s="4">
        <f t="shared" si="0"/>
        <v>-36.805218505002991</v>
      </c>
      <c r="AA5" s="4">
        <f t="shared" si="0"/>
        <v>-42.247209699313665</v>
      </c>
      <c r="AB5" s="4">
        <f t="shared" si="0"/>
        <v>-36.486803754836551</v>
      </c>
      <c r="AC5" s="4">
        <f t="shared" si="0"/>
        <v>-37.067028265536841</v>
      </c>
      <c r="AD5" s="4">
        <f>AVERAGE(N3:N81)</f>
        <v>-37.475393863582617</v>
      </c>
    </row>
    <row r="6" spans="1:30" x14ac:dyDescent="0.35">
      <c r="A6" s="2">
        <v>-32.998421124645503</v>
      </c>
      <c r="B6" s="2">
        <v>-45.606966286377002</v>
      </c>
      <c r="C6" s="2">
        <v>-41.057405896869902</v>
      </c>
      <c r="D6" s="2">
        <v>-44.669206418493701</v>
      </c>
      <c r="E6" s="2">
        <v>-37.056170513062</v>
      </c>
      <c r="F6" s="2">
        <v>-48.535145856426396</v>
      </c>
      <c r="G6" s="2">
        <v>-35.925654151469203</v>
      </c>
      <c r="H6" s="2">
        <v>-42.713241429616403</v>
      </c>
      <c r="I6" s="2">
        <v>-45.122150951607701</v>
      </c>
      <c r="J6" s="2">
        <v>-35.298976249468602</v>
      </c>
      <c r="K6" s="2">
        <v>-54.962703841686199</v>
      </c>
      <c r="L6" s="2">
        <v>-33.123601906764499</v>
      </c>
      <c r="M6" s="2">
        <v>-46.668825140328799</v>
      </c>
      <c r="N6" s="2">
        <v>-44.886307585842403</v>
      </c>
      <c r="P6" s="4" t="s">
        <v>29</v>
      </c>
      <c r="Q6" s="4">
        <f>_xlfn.VAR.P(A3:A56)</f>
        <v>36.469779000486298</v>
      </c>
      <c r="R6" s="4">
        <f>_xlfn.VAR.P(B3:B47)</f>
        <v>31.020585029408291</v>
      </c>
      <c r="S6" s="4">
        <f>_xlfn.VAR.P(C3:C62)</f>
        <v>20.600322712858777</v>
      </c>
      <c r="T6" s="4">
        <f>_xlfn.VAR.P(D3:D81)</f>
        <v>44.472355303238146</v>
      </c>
      <c r="U6" s="4">
        <f>_xlfn.VAR.P(E3:E81)</f>
        <v>65.343009283980336</v>
      </c>
      <c r="V6" s="4">
        <f>_xlfn.VAR.P(F3:F81)</f>
        <v>22.955433319602434</v>
      </c>
      <c r="W6" s="4">
        <f>_xlfn.VAR.P(G3:G81)</f>
        <v>59.06924136943212</v>
      </c>
      <c r="X6" s="4">
        <f>_xlfn.VAR.P(H3:H81)</f>
        <v>17.844946245345</v>
      </c>
      <c r="Y6" s="4">
        <f t="shared" ref="Y6:AD6" si="1">_xlfn.VAR.P(I3:I81)</f>
        <v>43.486696625670156</v>
      </c>
      <c r="Z6" s="4">
        <f t="shared" si="1"/>
        <v>18.275083868988549</v>
      </c>
      <c r="AA6" s="4">
        <f t="shared" si="1"/>
        <v>24.555927123446509</v>
      </c>
      <c r="AB6" s="4">
        <f t="shared" si="1"/>
        <v>10.309026432175498</v>
      </c>
      <c r="AC6" s="4">
        <f t="shared" si="1"/>
        <v>29.845013074777398</v>
      </c>
      <c r="AD6" s="4">
        <f t="shared" si="1"/>
        <v>24.57106639685324</v>
      </c>
    </row>
    <row r="7" spans="1:30" x14ac:dyDescent="0.35">
      <c r="A7" s="2">
        <v>-45.285205744163299</v>
      </c>
      <c r="B7" s="2">
        <v>-45.783412799439397</v>
      </c>
      <c r="C7" s="2">
        <v>-44.505662712604298</v>
      </c>
      <c r="D7" s="2">
        <v>-43.224850961729899</v>
      </c>
      <c r="E7" s="2">
        <v>-44.145378862840701</v>
      </c>
      <c r="F7" s="2">
        <v>-49.490656619908897</v>
      </c>
      <c r="G7" s="2">
        <v>-43.677133623923702</v>
      </c>
      <c r="H7" s="2">
        <v>-35.550871781905599</v>
      </c>
      <c r="I7" s="2">
        <v>-44.129777611242197</v>
      </c>
      <c r="J7" s="2">
        <v>-31.132262884757601</v>
      </c>
      <c r="K7" s="2">
        <v>-42.407543992098198</v>
      </c>
      <c r="L7" s="2">
        <v>-31.0402239739301</v>
      </c>
      <c r="M7" s="2">
        <v>-47.9798016283236</v>
      </c>
      <c r="N7" s="2">
        <v>-38.284003901815503</v>
      </c>
      <c r="P7" s="4" t="s">
        <v>30</v>
      </c>
      <c r="Q7" s="4">
        <f t="shared" ref="Q7:AD7" si="2">COUNTA(A3:A81)</f>
        <v>54</v>
      </c>
      <c r="R7" s="4">
        <f t="shared" si="2"/>
        <v>45</v>
      </c>
      <c r="S7" s="4">
        <f t="shared" si="2"/>
        <v>60</v>
      </c>
      <c r="T7" s="4">
        <f t="shared" si="2"/>
        <v>48</v>
      </c>
      <c r="U7" s="4">
        <f t="shared" si="2"/>
        <v>64</v>
      </c>
      <c r="V7" s="4">
        <f t="shared" si="2"/>
        <v>64</v>
      </c>
      <c r="W7" s="4">
        <f t="shared" si="2"/>
        <v>64</v>
      </c>
      <c r="X7" s="4">
        <f t="shared" si="2"/>
        <v>64</v>
      </c>
      <c r="Y7" s="4">
        <f t="shared" si="2"/>
        <v>76</v>
      </c>
      <c r="Z7" s="4">
        <f t="shared" si="2"/>
        <v>72</v>
      </c>
      <c r="AA7" s="4">
        <f t="shared" si="2"/>
        <v>64</v>
      </c>
      <c r="AB7" s="4">
        <f t="shared" si="2"/>
        <v>76</v>
      </c>
      <c r="AC7" s="4">
        <f t="shared" si="2"/>
        <v>64</v>
      </c>
      <c r="AD7" s="4">
        <f t="shared" si="2"/>
        <v>54</v>
      </c>
    </row>
    <row r="8" spans="1:30" x14ac:dyDescent="0.35">
      <c r="A8" s="2">
        <v>-42.644541145005299</v>
      </c>
      <c r="B8" s="2">
        <v>-39.317066542617503</v>
      </c>
      <c r="C8" s="2">
        <v>-41.888698324393403</v>
      </c>
      <c r="D8" s="2">
        <v>-47.643568853045998</v>
      </c>
      <c r="E8" s="2">
        <v>-37.683221132310699</v>
      </c>
      <c r="F8" s="2">
        <v>-39.222470746213098</v>
      </c>
      <c r="G8" s="2">
        <v>-49.5939584389305</v>
      </c>
      <c r="H8" s="2">
        <v>-46.683993757924398</v>
      </c>
      <c r="I8" s="2">
        <v>-46.000921458975498</v>
      </c>
      <c r="J8" s="2">
        <v>-35.197868033958301</v>
      </c>
      <c r="K8" s="2">
        <v>-44.702047930462903</v>
      </c>
      <c r="L8" s="2">
        <v>-37.543158633276001</v>
      </c>
      <c r="M8" s="2">
        <v>-34.0803361894462</v>
      </c>
      <c r="N8" s="2">
        <v>-30.037325353939501</v>
      </c>
    </row>
    <row r="9" spans="1:30" x14ac:dyDescent="0.35">
      <c r="A9" s="2">
        <v>-38.074529502089902</v>
      </c>
      <c r="B9" s="2">
        <v>-49.169853863732698</v>
      </c>
      <c r="C9" s="2">
        <v>-39.715697987235401</v>
      </c>
      <c r="D9" s="2">
        <v>-35.263032022591801</v>
      </c>
      <c r="E9" s="2">
        <v>-38.439608185413299</v>
      </c>
      <c r="F9" s="2">
        <v>-37.726827386200497</v>
      </c>
      <c r="G9" s="2">
        <v>-38.918431571473597</v>
      </c>
      <c r="H9" s="2">
        <v>-40.600030501320497</v>
      </c>
      <c r="I9" s="2">
        <v>-48.705027639537001</v>
      </c>
      <c r="J9" s="2">
        <v>-34.686591242442297</v>
      </c>
      <c r="K9" s="2">
        <v>-44.505423836353899</v>
      </c>
      <c r="L9" s="2">
        <v>-32.978725296253202</v>
      </c>
      <c r="M9" s="2">
        <v>-38.208603699500699</v>
      </c>
      <c r="N9" s="2">
        <v>-28.776548876589199</v>
      </c>
    </row>
    <row r="10" spans="1:30" x14ac:dyDescent="0.35">
      <c r="A10" s="2">
        <v>-38.1493814502712</v>
      </c>
      <c r="B10" s="2">
        <v>-35.163844216254603</v>
      </c>
      <c r="C10" s="2">
        <v>-37.010138484313998</v>
      </c>
      <c r="D10" s="2">
        <v>-39.817574160511498</v>
      </c>
      <c r="E10" s="2">
        <v>-36.442733226934202</v>
      </c>
      <c r="F10" s="2">
        <v>-33.927158523601101</v>
      </c>
      <c r="G10" s="2">
        <v>-57.867406781449198</v>
      </c>
      <c r="H10" s="2">
        <v>-44.6084257519678</v>
      </c>
      <c r="I10" s="2">
        <v>-41.8350488824723</v>
      </c>
      <c r="J10" s="2">
        <v>-44.028285050310302</v>
      </c>
      <c r="K10" s="2">
        <v>-42.565939886023401</v>
      </c>
      <c r="L10" s="2">
        <v>-34.186558212081998</v>
      </c>
      <c r="M10" s="2">
        <v>-33.805880484224097</v>
      </c>
      <c r="N10" s="2">
        <v>-41.062785634448197</v>
      </c>
    </row>
    <row r="11" spans="1:30" x14ac:dyDescent="0.35">
      <c r="A11" s="2">
        <v>-30.169108837727102</v>
      </c>
      <c r="B11" s="2">
        <v>-41.740136363382298</v>
      </c>
      <c r="C11" s="2">
        <v>-39.323861400116201</v>
      </c>
      <c r="D11" s="2">
        <v>-54.277199049700002</v>
      </c>
      <c r="E11" s="2">
        <v>-41.968658079319603</v>
      </c>
      <c r="F11" s="2">
        <v>-36.376191168173598</v>
      </c>
      <c r="G11" s="2">
        <v>-45.734756249152703</v>
      </c>
      <c r="H11" s="2">
        <v>-35.763856128518498</v>
      </c>
      <c r="I11" s="2">
        <v>-36.2049177714309</v>
      </c>
      <c r="J11" s="2">
        <v>-35.619104289183099</v>
      </c>
      <c r="K11" s="2">
        <v>-35.342707656086297</v>
      </c>
      <c r="L11" s="2">
        <v>-39.030331702218398</v>
      </c>
      <c r="M11" s="2">
        <v>-33.432808914317398</v>
      </c>
      <c r="N11" s="2">
        <v>-38.394876564915201</v>
      </c>
      <c r="U11" s="6" t="s">
        <v>31</v>
      </c>
      <c r="V11" s="4" cm="1">
        <f t="array" ref="V11">(SUM(Q5:AD5*Q7:AD7))/SUM(Q7:AD7)</f>
        <v>-39.899309821391846</v>
      </c>
    </row>
    <row r="12" spans="1:30" x14ac:dyDescent="0.35">
      <c r="A12" s="2">
        <v>-34.015363025971098</v>
      </c>
      <c r="B12" s="2">
        <v>-42.2567184008672</v>
      </c>
      <c r="C12" s="2">
        <v>-38.516398541486502</v>
      </c>
      <c r="D12" s="2">
        <v>-32.466774860227197</v>
      </c>
      <c r="E12" s="2">
        <v>-36.5557132465309</v>
      </c>
      <c r="F12" s="2">
        <v>-36.655562088919297</v>
      </c>
      <c r="G12" s="2">
        <v>-51.157797667034302</v>
      </c>
      <c r="H12" s="2">
        <v>-42.070316648455702</v>
      </c>
      <c r="I12" s="2">
        <v>-32.009048683525499</v>
      </c>
      <c r="J12" s="2">
        <v>-39.8557541296694</v>
      </c>
      <c r="K12" s="2">
        <v>-36.744295674206001</v>
      </c>
      <c r="L12" s="2">
        <v>-41.889946113030803</v>
      </c>
      <c r="M12" s="2">
        <v>-32.855943990943601</v>
      </c>
      <c r="N12" s="2">
        <v>-40.0947868327059</v>
      </c>
      <c r="R12" s="5" t="s">
        <v>52</v>
      </c>
      <c r="U12" s="6" t="s">
        <v>32</v>
      </c>
      <c r="V12" s="4" cm="1">
        <f t="array" ref="V12">SUM(Q7:AD7*(Q5:AD5-V11)^2)/(R15-1)</f>
        <v>378.32508264622538</v>
      </c>
    </row>
    <row r="13" spans="1:30" x14ac:dyDescent="0.35">
      <c r="A13" s="2">
        <v>-44.368879239340203</v>
      </c>
      <c r="B13" s="2">
        <v>-40.534632869367996</v>
      </c>
      <c r="C13" s="2">
        <v>-36.530725324078198</v>
      </c>
      <c r="D13" s="2">
        <v>-52.232261125346099</v>
      </c>
      <c r="E13" s="2">
        <v>-45.520186402532403</v>
      </c>
      <c r="F13" s="2">
        <v>-42.393574516415903</v>
      </c>
      <c r="G13" s="2">
        <v>-49.610422934325399</v>
      </c>
      <c r="H13" s="2">
        <v>-42.921399474101698</v>
      </c>
      <c r="I13" s="2">
        <v>-41.938229356171703</v>
      </c>
      <c r="J13" s="2">
        <v>-33.709099852835799</v>
      </c>
      <c r="K13" s="2">
        <v>-41.7509154804806</v>
      </c>
      <c r="L13" s="2">
        <v>-39.226202533869298</v>
      </c>
      <c r="M13" s="2">
        <v>-31.065766701965199</v>
      </c>
      <c r="N13" s="2">
        <v>-36.607194523248999</v>
      </c>
      <c r="R13" s="7">
        <f>SUM(Q7:AD7)</f>
        <v>869</v>
      </c>
      <c r="U13" s="6" t="s">
        <v>33</v>
      </c>
      <c r="V13" s="4" cm="1">
        <f t="array" ref="V13">SUM((Q7:AD7-1)*(Q6:AD6))/(R13-R15)</f>
        <v>31.66497708414645</v>
      </c>
    </row>
    <row r="14" spans="1:30" x14ac:dyDescent="0.35">
      <c r="A14" s="2">
        <v>-46.636187526293497</v>
      </c>
      <c r="B14" s="2">
        <v>-28.218764648109101</v>
      </c>
      <c r="C14" s="2">
        <v>-40.7255570728206</v>
      </c>
      <c r="D14" s="2">
        <v>-42.255978901130803</v>
      </c>
      <c r="E14" s="2">
        <v>-63.165108711155497</v>
      </c>
      <c r="F14" s="2">
        <v>-43.1303959923926</v>
      </c>
      <c r="G14" s="2">
        <v>-49.953291496493897</v>
      </c>
      <c r="H14" s="2">
        <v>-34.953655102679001</v>
      </c>
      <c r="I14" s="2">
        <v>-28.186370953467001</v>
      </c>
      <c r="J14" s="2">
        <v>-38.695913218679003</v>
      </c>
      <c r="K14" s="2">
        <v>-45.072310175261002</v>
      </c>
      <c r="L14" s="2">
        <v>-32.160492646996801</v>
      </c>
      <c r="M14" s="2">
        <v>-44.4003637478286</v>
      </c>
      <c r="N14" s="2">
        <v>-34.884785196272098</v>
      </c>
      <c r="R14" s="5" t="s">
        <v>53</v>
      </c>
      <c r="U14" s="4"/>
      <c r="V14" s="4"/>
      <c r="Y14" t="s">
        <v>47</v>
      </c>
    </row>
    <row r="15" spans="1:30" x14ac:dyDescent="0.35">
      <c r="A15" s="2">
        <v>-40.5737212436524</v>
      </c>
      <c r="B15" s="2">
        <v>-44.3690872131072</v>
      </c>
      <c r="C15" s="2">
        <v>-28.928455916507701</v>
      </c>
      <c r="D15" s="2">
        <v>-38.049365513131796</v>
      </c>
      <c r="E15" s="2">
        <v>-46.644993934351703</v>
      </c>
      <c r="F15" s="2">
        <v>-44.845088270765899</v>
      </c>
      <c r="G15" s="2">
        <v>-40.242287358375997</v>
      </c>
      <c r="H15" s="2">
        <v>-50.400343422162599</v>
      </c>
      <c r="I15" s="2">
        <v>-37.742903634380497</v>
      </c>
      <c r="J15" s="2">
        <v>-34.034264562045799</v>
      </c>
      <c r="K15" s="2">
        <v>-40.330158548291003</v>
      </c>
      <c r="L15" s="2">
        <v>-30.932526087808998</v>
      </c>
      <c r="M15" s="2">
        <v>-43.945934978445202</v>
      </c>
      <c r="N15" s="2">
        <v>-36.521854682502003</v>
      </c>
      <c r="R15" s="7">
        <v>14</v>
      </c>
      <c r="U15" s="4"/>
      <c r="V15" s="4"/>
    </row>
    <row r="16" spans="1:30" x14ac:dyDescent="0.35">
      <c r="A16" s="2">
        <v>-28.6628491469917</v>
      </c>
      <c r="B16" s="2">
        <v>-42.3087100973773</v>
      </c>
      <c r="C16" s="2">
        <v>-36.175114612559298</v>
      </c>
      <c r="D16" s="2">
        <v>-40.057202836491598</v>
      </c>
      <c r="E16" s="2">
        <v>-37.425489752671702</v>
      </c>
      <c r="F16" s="2">
        <v>-37.646894264260702</v>
      </c>
      <c r="G16" s="2">
        <v>-37.400969475100098</v>
      </c>
      <c r="H16" s="2">
        <v>-44.328475229629099</v>
      </c>
      <c r="I16" s="2">
        <v>-29.033566231091299</v>
      </c>
      <c r="J16" s="2">
        <v>-35.767115659168901</v>
      </c>
      <c r="K16" s="2">
        <v>-45.375967761206702</v>
      </c>
      <c r="L16" s="2">
        <v>-37.660281768186103</v>
      </c>
      <c r="M16" s="2">
        <v>-32.722932836211399</v>
      </c>
      <c r="N16" s="2">
        <v>-31.724166446108399</v>
      </c>
      <c r="U16" s="8" t="s">
        <v>34</v>
      </c>
      <c r="V16" s="11">
        <f>V12/V13</f>
        <v>11.947745347829086</v>
      </c>
      <c r="Y16" t="s">
        <v>50</v>
      </c>
    </row>
    <row r="17" spans="1:40" x14ac:dyDescent="0.35">
      <c r="A17" s="2">
        <v>-35.1820882696083</v>
      </c>
      <c r="B17" s="2">
        <v>-35.657419681273602</v>
      </c>
      <c r="C17" s="2">
        <v>-42.098173034843398</v>
      </c>
      <c r="D17" s="2">
        <v>-33.205482525053199</v>
      </c>
      <c r="E17" s="2">
        <v>-46.663195420738198</v>
      </c>
      <c r="F17" s="2">
        <v>-37.569337659818999</v>
      </c>
      <c r="G17" s="2">
        <v>-32.402896877822897</v>
      </c>
      <c r="H17" s="2">
        <v>-37.647176335526801</v>
      </c>
      <c r="I17" s="2">
        <v>-47.566862352657097</v>
      </c>
      <c r="J17" s="2">
        <v>-31.927323134630701</v>
      </c>
      <c r="K17" s="2">
        <v>-44.991129833075099</v>
      </c>
      <c r="L17" s="2">
        <v>-35.748122928535999</v>
      </c>
      <c r="M17" s="2">
        <v>-35.3056408501999</v>
      </c>
      <c r="N17" s="2">
        <v>-48.1091785930873</v>
      </c>
    </row>
    <row r="18" spans="1:40" x14ac:dyDescent="0.35">
      <c r="A18" s="2">
        <v>-53.205132759991997</v>
      </c>
      <c r="B18" s="2">
        <v>-33.438396258454397</v>
      </c>
      <c r="C18" s="2">
        <v>-39.373183531999899</v>
      </c>
      <c r="D18" s="2">
        <v>-44.669206418493701</v>
      </c>
      <c r="E18" s="2">
        <v>-26.830563377942202</v>
      </c>
      <c r="F18" s="2">
        <v>-37.604358588119901</v>
      </c>
      <c r="G18" s="2">
        <v>-51.212529634959701</v>
      </c>
      <c r="H18" s="2">
        <v>-38.625722808199697</v>
      </c>
      <c r="I18" s="2">
        <v>-47.619915613776598</v>
      </c>
      <c r="J18" s="2">
        <v>-34.770170369513799</v>
      </c>
      <c r="K18" s="2">
        <v>-44.3916453310393</v>
      </c>
      <c r="L18" s="2">
        <v>-36.506636678733202</v>
      </c>
      <c r="M18" s="2">
        <v>-38.550666481128097</v>
      </c>
      <c r="N18" s="2">
        <v>-34.964048276416598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x14ac:dyDescent="0.35">
      <c r="A19" s="2">
        <v>-39.011861470759399</v>
      </c>
      <c r="B19" s="2">
        <v>-32.241095830456302</v>
      </c>
      <c r="C19" s="2">
        <v>-38.615429234633503</v>
      </c>
      <c r="D19" s="2">
        <v>-43.224850961729899</v>
      </c>
      <c r="E19" s="2">
        <v>-43.704612067383202</v>
      </c>
      <c r="F19" s="2">
        <v>-34.954136461645199</v>
      </c>
      <c r="G19" s="2">
        <v>-32.364414491049899</v>
      </c>
      <c r="H19" s="2">
        <v>-41.021635151848898</v>
      </c>
      <c r="I19" s="2">
        <v>-33.748705932185402</v>
      </c>
      <c r="J19" s="2">
        <v>-36.240608539007702</v>
      </c>
      <c r="K19" s="2">
        <v>-42.871224282085898</v>
      </c>
      <c r="L19" s="2">
        <v>-36.695351819703902</v>
      </c>
      <c r="M19" s="2">
        <v>-36.100887338331297</v>
      </c>
      <c r="N19" s="2">
        <v>-34.937966833779498</v>
      </c>
    </row>
    <row r="20" spans="1:40" x14ac:dyDescent="0.35">
      <c r="A20" s="2">
        <v>-34.317034489767003</v>
      </c>
      <c r="B20" s="2">
        <v>-39.6582407574979</v>
      </c>
      <c r="C20" s="2">
        <v>-50.831975474099501</v>
      </c>
      <c r="D20" s="2">
        <v>-47.643568853045998</v>
      </c>
      <c r="E20" s="2">
        <v>-50.054573568312698</v>
      </c>
      <c r="F20" s="2">
        <v>-47.503176169022403</v>
      </c>
      <c r="G20" s="2">
        <v>-53.082375454475098</v>
      </c>
      <c r="H20" s="2">
        <v>-36.280320855482302</v>
      </c>
      <c r="I20" s="2">
        <v>-36.974057421921799</v>
      </c>
      <c r="J20" s="2">
        <v>-37.392124846702501</v>
      </c>
      <c r="K20" s="2">
        <v>-33.996268421411102</v>
      </c>
      <c r="L20" s="2">
        <v>-41.403854905873096</v>
      </c>
      <c r="M20" s="2">
        <v>-32.386252175716997</v>
      </c>
      <c r="N20" s="2">
        <v>-32.520737673268997</v>
      </c>
    </row>
    <row r="21" spans="1:40" x14ac:dyDescent="0.35">
      <c r="A21" s="2">
        <v>-40.139782094607597</v>
      </c>
      <c r="B21" s="2">
        <v>-45.606966286377002</v>
      </c>
      <c r="C21" s="2">
        <v>-41.057405896869902</v>
      </c>
      <c r="D21" s="2">
        <v>-35.263032022591801</v>
      </c>
      <c r="E21" s="2">
        <v>-52.607903770548198</v>
      </c>
      <c r="F21" s="2">
        <v>-42.376545834838602</v>
      </c>
      <c r="G21" s="2">
        <v>-37.108930201511001</v>
      </c>
      <c r="H21" s="2">
        <v>-41.140398314907998</v>
      </c>
      <c r="I21" s="2">
        <v>-49.833753502398999</v>
      </c>
      <c r="J21" s="2">
        <v>-32.789346453775998</v>
      </c>
      <c r="K21" s="2">
        <v>-35.9450725392511</v>
      </c>
      <c r="L21" s="2">
        <v>-39.916043430343798</v>
      </c>
      <c r="M21" s="2">
        <v>-31.5618070916784</v>
      </c>
      <c r="N21" s="2">
        <v>-38.780409493885401</v>
      </c>
      <c r="P21" s="4"/>
      <c r="Q21" s="5" t="s">
        <v>35</v>
      </c>
      <c r="R21" s="5" t="s">
        <v>36</v>
      </c>
      <c r="S21" s="5" t="s">
        <v>37</v>
      </c>
      <c r="T21" s="5" t="s">
        <v>38</v>
      </c>
    </row>
    <row r="22" spans="1:40" x14ac:dyDescent="0.35">
      <c r="A22" s="2">
        <v>-36.595356586116203</v>
      </c>
      <c r="B22" s="2">
        <v>-45.783412799439397</v>
      </c>
      <c r="C22" s="2">
        <v>-44.505662712604298</v>
      </c>
      <c r="D22" s="2">
        <v>-39.817574160511498</v>
      </c>
      <c r="E22" s="2">
        <v>-37.056170513062</v>
      </c>
      <c r="F22" s="2">
        <v>-48.535145856426396</v>
      </c>
      <c r="G22" s="2">
        <v>-35.925654151469203</v>
      </c>
      <c r="H22" s="2">
        <v>-42.713241429616403</v>
      </c>
      <c r="I22" s="2">
        <v>-39.094078032543301</v>
      </c>
      <c r="J22" s="2">
        <v>-46.2084358178695</v>
      </c>
      <c r="K22" s="2">
        <v>-54.962703841686199</v>
      </c>
      <c r="L22" s="2">
        <v>-38.390345427857</v>
      </c>
      <c r="M22" s="2">
        <v>-46.668825140328799</v>
      </c>
      <c r="N22" s="2">
        <v>-42.668226272782299</v>
      </c>
      <c r="P22" s="4" t="s">
        <v>39</v>
      </c>
      <c r="Q22" s="4">
        <f>AVERAGE(A3:C62)</f>
        <v>-39.306238399512509</v>
      </c>
      <c r="R22" s="4">
        <f>AVERAGE(D3:H81)</f>
        <v>-42.099884825368711</v>
      </c>
      <c r="S22" s="4">
        <f>AVERAGE(I3:J78)</f>
        <v>-38.862592963537033</v>
      </c>
      <c r="T22" s="4">
        <f>AVERAGE(K3:N79)</f>
        <v>-38.266587533920443</v>
      </c>
    </row>
    <row r="23" spans="1:40" x14ac:dyDescent="0.35">
      <c r="A23" s="2">
        <v>-34.008208957431101</v>
      </c>
      <c r="B23" s="2">
        <v>-39.317066542617503</v>
      </c>
      <c r="C23" s="2">
        <v>-41.888698324393403</v>
      </c>
      <c r="D23" s="2">
        <v>-54.277199049700002</v>
      </c>
      <c r="E23" s="2">
        <v>-44.145378862840701</v>
      </c>
      <c r="F23" s="2">
        <v>-49.490656619908897</v>
      </c>
      <c r="G23" s="2">
        <v>-43.677133623923702</v>
      </c>
      <c r="H23" s="2">
        <v>-35.550871781905599</v>
      </c>
      <c r="I23" s="2">
        <v>-48.408069383395002</v>
      </c>
      <c r="J23" s="2">
        <v>-45.1406887560344</v>
      </c>
      <c r="K23" s="2">
        <v>-42.407543992098198</v>
      </c>
      <c r="L23" s="2">
        <v>-37.740715390736497</v>
      </c>
      <c r="M23" s="2">
        <v>-47.9798016283236</v>
      </c>
      <c r="N23" s="2">
        <v>-41.3018868028797</v>
      </c>
      <c r="P23" s="4" t="s">
        <v>29</v>
      </c>
      <c r="Q23" s="4">
        <f>_xlfn.VAR.P(A3:C62)</f>
        <v>29.227300292984435</v>
      </c>
      <c r="R23" s="4">
        <f>_xlfn.VAR.P(D3:H81)</f>
        <v>43.524889185154613</v>
      </c>
      <c r="S23" s="4">
        <f>_xlfn.VAR.P(I3:J78)</f>
        <v>35.231598976344735</v>
      </c>
      <c r="T23" s="4">
        <f>VAR(K3:N79)</f>
        <v>27.131213569827469</v>
      </c>
    </row>
    <row r="24" spans="1:40" x14ac:dyDescent="0.35">
      <c r="A24" s="2">
        <v>-32.998421124645503</v>
      </c>
      <c r="B24" s="2">
        <v>-49.169853863732698</v>
      </c>
      <c r="C24" s="2">
        <v>-39.715697987235401</v>
      </c>
      <c r="D24" s="2">
        <v>-32.466774860227197</v>
      </c>
      <c r="E24" s="2">
        <v>-37.683221132310699</v>
      </c>
      <c r="F24" s="2">
        <v>-39.222470746213098</v>
      </c>
      <c r="G24" s="2">
        <v>-49.5939584389305</v>
      </c>
      <c r="H24" s="2">
        <v>-46.683993757924398</v>
      </c>
      <c r="I24" s="2">
        <v>-41.268601148036197</v>
      </c>
      <c r="J24" s="2">
        <v>-35.298976249468602</v>
      </c>
      <c r="K24" s="2">
        <v>-44.702047930462903</v>
      </c>
      <c r="L24" s="2">
        <v>-37.0761518856945</v>
      </c>
      <c r="M24" s="2">
        <v>-34.0803361894462</v>
      </c>
      <c r="N24" s="2">
        <v>-44.886307585842403</v>
      </c>
      <c r="P24" s="4" t="s">
        <v>30</v>
      </c>
      <c r="Q24" s="4">
        <f>COUNTA(A3:C62)</f>
        <v>159</v>
      </c>
      <c r="R24" s="4">
        <f>COUNTA(D3:H81)</f>
        <v>304</v>
      </c>
      <c r="S24" s="4">
        <f>COUNTA(I3:J78)</f>
        <v>148</v>
      </c>
      <c r="T24" s="4">
        <f>COUNTA(K3:N79)</f>
        <v>258</v>
      </c>
    </row>
    <row r="25" spans="1:40" x14ac:dyDescent="0.35">
      <c r="A25" s="2">
        <v>-45.285205744163299</v>
      </c>
      <c r="B25" s="2">
        <v>-35.163844216254603</v>
      </c>
      <c r="C25" s="2">
        <v>-37.010138484313998</v>
      </c>
      <c r="D25" s="2">
        <v>-52.232261125346099</v>
      </c>
      <c r="E25" s="2">
        <v>-38.439608185413299</v>
      </c>
      <c r="F25" s="2">
        <v>-37.726827386200497</v>
      </c>
      <c r="G25" s="2">
        <v>-38.918431571473597</v>
      </c>
      <c r="H25" s="2">
        <v>-40.600030501320497</v>
      </c>
      <c r="I25" s="2">
        <v>-45.122150951607701</v>
      </c>
      <c r="J25" s="2">
        <v>-31.132262884757601</v>
      </c>
      <c r="K25" s="2">
        <v>-44.505423836353899</v>
      </c>
      <c r="L25" s="2">
        <v>-33.123601906764499</v>
      </c>
      <c r="M25" s="2">
        <v>-38.208603699500699</v>
      </c>
      <c r="N25" s="2">
        <v>-38.284003901815503</v>
      </c>
    </row>
    <row r="26" spans="1:40" x14ac:dyDescent="0.35">
      <c r="A26" s="2">
        <v>-42.644541145005299</v>
      </c>
      <c r="B26" s="2">
        <v>-41.740136363382298</v>
      </c>
      <c r="C26" s="2">
        <v>-39.323861400116201</v>
      </c>
      <c r="D26" s="2">
        <v>-42.255978901130803</v>
      </c>
      <c r="E26" s="2">
        <v>-36.442733226934202</v>
      </c>
      <c r="F26" s="2">
        <v>-33.927158523601101</v>
      </c>
      <c r="G26" s="2">
        <v>-57.867406781449198</v>
      </c>
      <c r="H26" s="2">
        <v>-44.6084257519678</v>
      </c>
      <c r="I26" s="2">
        <v>-44.129777611242197</v>
      </c>
      <c r="J26" s="2">
        <v>-35.197868033958301</v>
      </c>
      <c r="K26" s="2">
        <v>-42.565939886023401</v>
      </c>
      <c r="L26" s="2">
        <v>-31.0402239739301</v>
      </c>
      <c r="M26" s="2">
        <v>-33.805880484224097</v>
      </c>
      <c r="N26" s="2">
        <v>-30.037325353939501</v>
      </c>
      <c r="P26" s="5" t="s">
        <v>52</v>
      </c>
    </row>
    <row r="27" spans="1:40" x14ac:dyDescent="0.35">
      <c r="A27" s="2">
        <v>-38.074529502089902</v>
      </c>
      <c r="B27" s="2">
        <v>-42.2567184008672</v>
      </c>
      <c r="C27" s="2">
        <v>-38.516398541486502</v>
      </c>
      <c r="D27" s="2">
        <v>-38.049365513131796</v>
      </c>
      <c r="E27" s="2">
        <v>-41.968658079319603</v>
      </c>
      <c r="F27" s="2">
        <v>-36.376191168173598</v>
      </c>
      <c r="G27" s="2">
        <v>-45.734756249152703</v>
      </c>
      <c r="H27" s="2">
        <v>-35.763856128518498</v>
      </c>
      <c r="I27" s="2">
        <v>-46.000921458975498</v>
      </c>
      <c r="J27" s="2">
        <v>-34.686591242442297</v>
      </c>
      <c r="K27" s="2">
        <v>-35.342707656086297</v>
      </c>
      <c r="L27" s="2">
        <v>-37.543158633276001</v>
      </c>
      <c r="M27" s="2">
        <v>-33.432808914317398</v>
      </c>
      <c r="N27" s="2">
        <v>-28.776548876589199</v>
      </c>
      <c r="P27" s="7">
        <f>SUM(Q24:T24)</f>
        <v>869</v>
      </c>
      <c r="U27" s="6" t="s">
        <v>40</v>
      </c>
      <c r="V27" s="4" cm="1">
        <f t="array" ref="V27">(SUM(Q22:T22*Q24:T24))/SUM(Q24:T24)</f>
        <v>-39.899309821391867</v>
      </c>
    </row>
    <row r="28" spans="1:40" x14ac:dyDescent="0.35">
      <c r="A28" s="2">
        <v>-38.1493814502712</v>
      </c>
      <c r="B28" s="2">
        <v>-40.534632869367996</v>
      </c>
      <c r="C28" s="2">
        <v>-36.530725324078198</v>
      </c>
      <c r="D28" s="2">
        <v>-40.057202836491598</v>
      </c>
      <c r="E28" s="2">
        <v>-36.5557132465309</v>
      </c>
      <c r="F28" s="2">
        <v>-36.655562088919297</v>
      </c>
      <c r="G28" s="2">
        <v>-51.157797667034302</v>
      </c>
      <c r="H28" s="2">
        <v>-42.070316648455702</v>
      </c>
      <c r="I28" s="2">
        <v>-48.705027639537001</v>
      </c>
      <c r="J28" s="2">
        <v>-44.028285050310302</v>
      </c>
      <c r="K28" s="2">
        <v>-36.744295674206001</v>
      </c>
      <c r="L28" s="2">
        <v>-32.978725296253202</v>
      </c>
      <c r="M28" s="2">
        <v>-32.855943990943601</v>
      </c>
      <c r="N28" s="2">
        <v>-41.062785634448197</v>
      </c>
      <c r="P28" s="5" t="s">
        <v>53</v>
      </c>
      <c r="U28" s="6" t="s">
        <v>41</v>
      </c>
      <c r="V28" s="4" cm="1">
        <f t="array" ref="V28">SUM(Q24:T24*(Q22:T22-V27)^2)/(P29-1)</f>
        <v>791.63145743807809</v>
      </c>
      <c r="Y28" t="s">
        <v>48</v>
      </c>
    </row>
    <row r="29" spans="1:40" x14ac:dyDescent="0.35">
      <c r="A29" s="2">
        <v>-30.169108837727102</v>
      </c>
      <c r="B29" s="2">
        <v>-28.218764648109101</v>
      </c>
      <c r="C29" s="2">
        <v>-40.7255570728206</v>
      </c>
      <c r="D29" s="2">
        <v>-33.205482525053199</v>
      </c>
      <c r="E29" s="2">
        <v>-45.520186402532403</v>
      </c>
      <c r="F29" s="2">
        <v>-42.393574516415903</v>
      </c>
      <c r="G29" s="2">
        <v>-49.610422934325399</v>
      </c>
      <c r="H29" s="2">
        <v>-42.921399474101698</v>
      </c>
      <c r="I29" s="2">
        <v>-41.8350488824723</v>
      </c>
      <c r="J29" s="2">
        <v>-35.619104289183099</v>
      </c>
      <c r="K29" s="2">
        <v>-41.7509154804806</v>
      </c>
      <c r="L29" s="2">
        <v>-34.186558212081998</v>
      </c>
      <c r="M29" s="2">
        <v>-31.065766701965199</v>
      </c>
      <c r="N29" s="2">
        <v>-38.394876564915201</v>
      </c>
      <c r="P29" s="7">
        <v>4</v>
      </c>
      <c r="U29" s="6" t="s">
        <v>42</v>
      </c>
      <c r="V29" s="4" cm="1">
        <f t="array" ref="V29">SUM((Q24:T24-1)*(Q23:T23))/(R13-P29)</f>
        <v>34.63320440041818</v>
      </c>
    </row>
    <row r="30" spans="1:40" x14ac:dyDescent="0.35">
      <c r="A30" s="2">
        <v>-34.015363025971098</v>
      </c>
      <c r="B30" s="2">
        <v>-44.3690872131072</v>
      </c>
      <c r="C30" s="2">
        <v>-28.928455916507701</v>
      </c>
      <c r="D30" s="2">
        <v>-44.669206418493701</v>
      </c>
      <c r="E30" s="2">
        <v>-63.165108711155497</v>
      </c>
      <c r="F30" s="2">
        <v>-43.1303959923926</v>
      </c>
      <c r="G30" s="2">
        <v>-49.953291496493897</v>
      </c>
      <c r="H30" s="2">
        <v>-34.953655102679001</v>
      </c>
      <c r="I30" s="2">
        <v>-36.2049177714309</v>
      </c>
      <c r="J30" s="2">
        <v>-39.8557541296694</v>
      </c>
      <c r="K30" s="2">
        <v>-45.072310175261002</v>
      </c>
      <c r="L30" s="2">
        <v>-39.030331702218398</v>
      </c>
      <c r="M30" s="2">
        <v>-44.4003637478286</v>
      </c>
      <c r="N30" s="2">
        <v>-40.0947868327059</v>
      </c>
      <c r="U30" s="4"/>
      <c r="V30" s="4"/>
    </row>
    <row r="31" spans="1:40" x14ac:dyDescent="0.35">
      <c r="A31" s="2">
        <v>-44.368879239340203</v>
      </c>
      <c r="B31" s="2">
        <v>-42.3087100973773</v>
      </c>
      <c r="C31" s="2">
        <v>-36.175114612559298</v>
      </c>
      <c r="D31" s="2">
        <v>-43.224850961729899</v>
      </c>
      <c r="E31" s="2">
        <v>-46.644993934351703</v>
      </c>
      <c r="F31" s="2">
        <v>-44.845088270765899</v>
      </c>
      <c r="G31" s="2">
        <v>-40.242287358375997</v>
      </c>
      <c r="H31" s="2">
        <v>-50.400343422162599</v>
      </c>
      <c r="I31" s="2">
        <v>-32.009048683525499</v>
      </c>
      <c r="J31" s="2">
        <v>-33.709099852835799</v>
      </c>
      <c r="K31" s="2">
        <v>-40.330158548291003</v>
      </c>
      <c r="L31" s="2">
        <v>-41.889946113030803</v>
      </c>
      <c r="M31" s="2">
        <v>-43.945934978445202</v>
      </c>
      <c r="N31" s="2">
        <v>-36.607194523248999</v>
      </c>
      <c r="U31" s="4" t="s">
        <v>43</v>
      </c>
      <c r="V31" s="11">
        <f>V28/V29</f>
        <v>22.857586271414132</v>
      </c>
      <c r="Y31" t="s">
        <v>51</v>
      </c>
    </row>
    <row r="32" spans="1:40" x14ac:dyDescent="0.35">
      <c r="A32" s="2">
        <v>-46.636187526293497</v>
      </c>
      <c r="B32" s="2">
        <v>-35.657419681273602</v>
      </c>
      <c r="C32" s="2">
        <v>-42.098173034843398</v>
      </c>
      <c r="D32" s="2">
        <v>-47.643568853045998</v>
      </c>
      <c r="E32" s="2">
        <v>-37.425489752671702</v>
      </c>
      <c r="F32" s="2">
        <v>-37.646894264260702</v>
      </c>
      <c r="G32" s="2">
        <v>-37.400969475100098</v>
      </c>
      <c r="H32" s="2">
        <v>-44.328475229629099</v>
      </c>
      <c r="I32" s="2">
        <v>-41.938229356171703</v>
      </c>
      <c r="J32" s="2">
        <v>-38.695913218679003</v>
      </c>
      <c r="K32" s="2">
        <v>-45.375967761206702</v>
      </c>
      <c r="L32" s="2">
        <v>-39.226202533869298</v>
      </c>
      <c r="M32" s="2">
        <v>-32.722932836211399</v>
      </c>
      <c r="N32" s="2">
        <v>-34.884785196272098</v>
      </c>
    </row>
    <row r="33" spans="1:40" x14ac:dyDescent="0.35">
      <c r="A33" s="2">
        <v>-40.5737212436524</v>
      </c>
      <c r="B33" s="2">
        <v>-33.438396258454397</v>
      </c>
      <c r="C33" s="2">
        <v>-39.373183531999899</v>
      </c>
      <c r="D33" s="2">
        <v>-35.263032022591801</v>
      </c>
      <c r="E33" s="2">
        <v>-46.663195420738198</v>
      </c>
      <c r="F33" s="2">
        <v>-37.569337659818999</v>
      </c>
      <c r="G33" s="2">
        <v>-32.402896877822897</v>
      </c>
      <c r="H33" s="2">
        <v>-37.647176335526801</v>
      </c>
      <c r="I33" s="2">
        <v>-28.186370953467001</v>
      </c>
      <c r="J33" s="2">
        <v>-34.034264562045799</v>
      </c>
      <c r="K33" s="2">
        <v>-44.991129833075099</v>
      </c>
      <c r="L33" s="2">
        <v>-32.160492646996801</v>
      </c>
      <c r="M33" s="2">
        <v>-35.3056408501999</v>
      </c>
      <c r="N33" s="2">
        <v>-36.521854682502003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x14ac:dyDescent="0.35">
      <c r="A34" s="2">
        <v>-28.6628491469917</v>
      </c>
      <c r="B34" s="2">
        <v>-32.241095830456302</v>
      </c>
      <c r="C34" s="2">
        <v>-38.615429234633503</v>
      </c>
      <c r="D34" s="2">
        <v>-39.817574160511498</v>
      </c>
      <c r="E34" s="2">
        <v>-26.830563377942202</v>
      </c>
      <c r="F34" s="2">
        <v>-37.604358588119901</v>
      </c>
      <c r="G34" s="2">
        <v>-51.212529634959701</v>
      </c>
      <c r="H34" s="2">
        <v>-38.625722808199697</v>
      </c>
      <c r="I34" s="2">
        <v>-37.742903634380497</v>
      </c>
      <c r="J34" s="2">
        <v>-35.767115659168901</v>
      </c>
      <c r="K34" s="2">
        <v>-44.3916453310393</v>
      </c>
      <c r="L34" s="2">
        <v>-30.932526087808998</v>
      </c>
      <c r="M34" s="2">
        <v>-38.550666481128097</v>
      </c>
      <c r="N34" s="2">
        <v>-31.724166446108399</v>
      </c>
    </row>
    <row r="35" spans="1:40" x14ac:dyDescent="0.35">
      <c r="A35" s="2">
        <v>-35.1820882696083</v>
      </c>
      <c r="B35" s="2">
        <v>-39.6582407574979</v>
      </c>
      <c r="C35" s="2">
        <v>-50.831975474099501</v>
      </c>
      <c r="D35" s="2">
        <v>-54.277199049700002</v>
      </c>
      <c r="E35" s="2">
        <v>-43.704612067383202</v>
      </c>
      <c r="F35" s="2">
        <v>-34.954136461645199</v>
      </c>
      <c r="G35" s="2">
        <v>-32.364414491049899</v>
      </c>
      <c r="H35" s="2">
        <v>-41.021635151848898</v>
      </c>
      <c r="I35" s="2">
        <v>-29.033566231091299</v>
      </c>
      <c r="J35" s="2">
        <v>-31.927323134630701</v>
      </c>
      <c r="K35" s="2">
        <v>-42.871224282085898</v>
      </c>
      <c r="L35" s="2">
        <v>-37.660281768186103</v>
      </c>
      <c r="M35" s="2">
        <v>-36.100887338331297</v>
      </c>
      <c r="N35" s="2">
        <v>-48.1091785930873</v>
      </c>
    </row>
    <row r="36" spans="1:40" x14ac:dyDescent="0.35">
      <c r="A36" s="2">
        <v>-53.205132759991997</v>
      </c>
      <c r="B36" s="2">
        <v>-45.606966286377002</v>
      </c>
      <c r="C36" s="2">
        <v>-41.057405896869902</v>
      </c>
      <c r="D36" s="2">
        <v>-32.466774860227197</v>
      </c>
      <c r="E36" s="2">
        <v>-50.054573568312698</v>
      </c>
      <c r="F36" s="2">
        <v>-47.503176169022403</v>
      </c>
      <c r="G36" s="2">
        <v>-53.082375454475098</v>
      </c>
      <c r="H36" s="2">
        <v>-36.280320855482302</v>
      </c>
      <c r="I36" s="2">
        <v>-47.566862352657097</v>
      </c>
      <c r="J36" s="2">
        <v>-34.770170369513799</v>
      </c>
      <c r="K36" s="2">
        <v>-33.996268421411102</v>
      </c>
      <c r="L36" s="2">
        <v>-35.748122928535999</v>
      </c>
      <c r="M36" s="2">
        <v>-32.386252175716997</v>
      </c>
      <c r="N36" s="2">
        <v>-34.964048276416598</v>
      </c>
      <c r="P36" s="4"/>
      <c r="Q36" s="5" t="s">
        <v>44</v>
      </c>
      <c r="R36" s="5" t="s">
        <v>45</v>
      </c>
      <c r="S36" s="5" t="s">
        <v>46</v>
      </c>
    </row>
    <row r="37" spans="1:40" x14ac:dyDescent="0.35">
      <c r="A37" s="2">
        <v>-39.011861470759399</v>
      </c>
      <c r="B37" s="2">
        <v>-45.783412799439397</v>
      </c>
      <c r="C37" s="2">
        <v>-44.505662712604298</v>
      </c>
      <c r="D37" s="2">
        <v>-52.232261125346099</v>
      </c>
      <c r="E37" s="2">
        <v>-52.607903770548198</v>
      </c>
      <c r="F37" s="2">
        <v>-42.376545834838602</v>
      </c>
      <c r="G37" s="2">
        <v>-37.108930201511001</v>
      </c>
      <c r="H37" s="2">
        <v>-41.140398314907998</v>
      </c>
      <c r="I37" s="2">
        <v>-47.619915613776598</v>
      </c>
      <c r="J37" s="2">
        <v>-36.240608539007702</v>
      </c>
      <c r="K37" s="2">
        <v>-35.9450725392511</v>
      </c>
      <c r="L37" s="2">
        <v>-36.506636678733202</v>
      </c>
      <c r="M37" s="2">
        <v>-31.5618070916784</v>
      </c>
      <c r="N37" s="2">
        <v>-34.937966833779498</v>
      </c>
      <c r="P37" s="4" t="s">
        <v>39</v>
      </c>
      <c r="Q37" s="4">
        <f>AVERAGE(A3:B56,D3:E81,I3:I78,K3:L78)</f>
        <v>-40.279379291834061</v>
      </c>
      <c r="R37" s="4">
        <f>AVERAGE(G3:H66,C3:C62,M3:N67,J3:J74)</f>
        <v>-39.347553430130844</v>
      </c>
      <c r="S37" s="4">
        <f>AVERAGE(F3:F66)</f>
        <v>-40.622345009170189</v>
      </c>
    </row>
    <row r="38" spans="1:40" x14ac:dyDescent="0.35">
      <c r="A38" s="2">
        <v>-34.317034489767003</v>
      </c>
      <c r="B38" s="2">
        <v>-39.317066542617503</v>
      </c>
      <c r="C38" s="2">
        <v>-41.888698324393403</v>
      </c>
      <c r="D38" s="2">
        <v>-42.255978901130803</v>
      </c>
      <c r="E38" s="2">
        <v>-37.056170513062</v>
      </c>
      <c r="F38" s="2">
        <v>-48.535145856426396</v>
      </c>
      <c r="G38" s="2">
        <v>-35.925654151469203</v>
      </c>
      <c r="H38" s="2">
        <v>-42.713241429616403</v>
      </c>
      <c r="I38" s="2">
        <v>-33.748705932185402</v>
      </c>
      <c r="J38" s="2">
        <v>-37.392124846702501</v>
      </c>
      <c r="K38" s="2">
        <v>-54.962703841686199</v>
      </c>
      <c r="L38" s="2">
        <v>-36.695351819703902</v>
      </c>
      <c r="M38" s="2">
        <v>-46.668825140328799</v>
      </c>
      <c r="N38" s="2">
        <v>-32.520737673268997</v>
      </c>
      <c r="P38" s="4" t="s">
        <v>29</v>
      </c>
      <c r="Q38" s="4">
        <f>_xlfn.VAR.P(A3:B56,D3:E81,I3:I78,K3:L78)</f>
        <v>40.794896717868966</v>
      </c>
      <c r="R38" s="4">
        <f>_xlfn.VAR.P(G3:H66,C3:C62,M3:N67,J3:J74)</f>
        <v>35.295808474768251</v>
      </c>
      <c r="S38" s="4">
        <f>_xlfn.VAR.P(F3:F66)</f>
        <v>22.955433319602434</v>
      </c>
    </row>
    <row r="39" spans="1:40" x14ac:dyDescent="0.35">
      <c r="A39" s="2">
        <v>-40.139782094607597</v>
      </c>
      <c r="B39" s="2">
        <v>-49.169853863732698</v>
      </c>
      <c r="C39" s="2">
        <v>-39.715697987235401</v>
      </c>
      <c r="D39" s="2">
        <v>-38.049365513131796</v>
      </c>
      <c r="E39" s="2">
        <v>-44.145378862840701</v>
      </c>
      <c r="F39" s="2">
        <v>-49.490656619908897</v>
      </c>
      <c r="G39" s="2">
        <v>-43.677133623923702</v>
      </c>
      <c r="H39" s="2">
        <v>-35.550871781905599</v>
      </c>
      <c r="I39" s="2">
        <v>-36.974057421921799</v>
      </c>
      <c r="J39" s="2">
        <v>-32.789346453775998</v>
      </c>
      <c r="K39" s="2">
        <v>-42.407543992098198</v>
      </c>
      <c r="L39" s="2">
        <v>-41.403854905873096</v>
      </c>
      <c r="M39" s="2">
        <v>-47.9798016283236</v>
      </c>
      <c r="N39" s="2">
        <v>-38.780409493885401</v>
      </c>
      <c r="P39" s="4" t="s">
        <v>30</v>
      </c>
      <c r="Q39" s="4">
        <f>COUNTA(A3:B56,D3:E81,I3:I78,K3:L78)</f>
        <v>427</v>
      </c>
      <c r="R39" s="4">
        <f>COUNTA(G3:H66,C3:C62,M3:N67,J3:J74)</f>
        <v>378</v>
      </c>
      <c r="S39" s="4">
        <f>COUNTA(F3:F66)</f>
        <v>64</v>
      </c>
    </row>
    <row r="40" spans="1:40" x14ac:dyDescent="0.35">
      <c r="A40" s="2">
        <v>-36.595356586116203</v>
      </c>
      <c r="B40" s="2">
        <v>-35.163844216254603</v>
      </c>
      <c r="C40" s="2">
        <v>-37.010138484313998</v>
      </c>
      <c r="D40" s="2">
        <v>-40.057202836491598</v>
      </c>
      <c r="E40" s="2">
        <v>-37.683221132310699</v>
      </c>
      <c r="F40" s="2">
        <v>-39.222470746213098</v>
      </c>
      <c r="G40" s="2">
        <v>-49.5939584389305</v>
      </c>
      <c r="H40" s="2">
        <v>-46.683993757924398</v>
      </c>
      <c r="I40" s="2">
        <v>-49.833753502398999</v>
      </c>
      <c r="J40" s="2">
        <v>-46.2084358178695</v>
      </c>
      <c r="K40" s="2">
        <v>-44.702047930462903</v>
      </c>
      <c r="L40" s="2">
        <v>-39.916043430343798</v>
      </c>
      <c r="M40" s="2">
        <v>-34.0803361894462</v>
      </c>
      <c r="N40" s="2">
        <v>-42.668226272782299</v>
      </c>
    </row>
    <row r="41" spans="1:40" x14ac:dyDescent="0.35">
      <c r="A41" s="2">
        <v>-34.008208957431101</v>
      </c>
      <c r="B41" s="2">
        <v>-41.740136363382298</v>
      </c>
      <c r="C41" s="2">
        <v>-39.323861400116201</v>
      </c>
      <c r="D41" s="2">
        <v>-33.205482525053199</v>
      </c>
      <c r="E41" s="2">
        <v>-38.439608185413299</v>
      </c>
      <c r="F41" s="2">
        <v>-37.726827386200497</v>
      </c>
      <c r="G41" s="2">
        <v>-38.918431571473597</v>
      </c>
      <c r="H41" s="2">
        <v>-40.600030501320497</v>
      </c>
      <c r="I41" s="2">
        <v>-39.094078032543301</v>
      </c>
      <c r="J41" s="2">
        <v>-45.1406887560344</v>
      </c>
      <c r="K41" s="2">
        <v>-44.505423836353899</v>
      </c>
      <c r="L41" s="2">
        <v>-38.390345427857</v>
      </c>
      <c r="M41" s="2">
        <v>-38.208603699500699</v>
      </c>
      <c r="N41" s="2">
        <v>-41.3018868028797</v>
      </c>
    </row>
    <row r="42" spans="1:40" x14ac:dyDescent="0.35">
      <c r="A42" s="2">
        <v>-32.998421124645503</v>
      </c>
      <c r="B42" s="2">
        <v>-42.2567184008672</v>
      </c>
      <c r="C42" s="2">
        <v>-38.516398541486502</v>
      </c>
      <c r="D42" s="2">
        <v>-44.669206418493701</v>
      </c>
      <c r="E42" s="2">
        <v>-36.442733226934202</v>
      </c>
      <c r="F42" s="2">
        <v>-33.927158523601101</v>
      </c>
      <c r="G42" s="2">
        <v>-57.867406781449198</v>
      </c>
      <c r="H42" s="2">
        <v>-44.6084257519678</v>
      </c>
      <c r="I42" s="2">
        <v>-48.408069383395002</v>
      </c>
      <c r="J42" s="2">
        <v>-35.298976249468602</v>
      </c>
      <c r="K42" s="2">
        <v>-42.565939886023401</v>
      </c>
      <c r="L42" s="2">
        <v>-37.740715390736497</v>
      </c>
      <c r="M42" s="2">
        <v>-33.805880484224097</v>
      </c>
      <c r="N42" s="2">
        <v>-44.886307585842403</v>
      </c>
      <c r="U42" s="6" t="s">
        <v>40</v>
      </c>
      <c r="V42" s="4" cm="1">
        <f t="array" ref="V42">(SUM(Q37:S37*Q39:S39))/SUM(Q39:S39)</f>
        <v>-39.899309821391817</v>
      </c>
    </row>
    <row r="43" spans="1:40" x14ac:dyDescent="0.35">
      <c r="A43" s="2">
        <v>-45.285205744163299</v>
      </c>
      <c r="B43" s="2">
        <v>-40.534632869367996</v>
      </c>
      <c r="C43" s="2">
        <v>-36.530725324078198</v>
      </c>
      <c r="D43" s="2">
        <v>-43.224850961729899</v>
      </c>
      <c r="E43" s="2">
        <v>-41.968658079319603</v>
      </c>
      <c r="F43" s="2">
        <v>-36.376191168173598</v>
      </c>
      <c r="G43" s="2">
        <v>-45.734756249152703</v>
      </c>
      <c r="H43" s="2">
        <v>-35.763856128518498</v>
      </c>
      <c r="I43" s="2">
        <v>-41.268601148036197</v>
      </c>
      <c r="J43" s="2">
        <v>-31.132262884757601</v>
      </c>
      <c r="K43" s="2">
        <v>-35.342707656086297</v>
      </c>
      <c r="L43" s="2">
        <v>-37.0761518856945</v>
      </c>
      <c r="M43" s="2">
        <v>-33.432808914317398</v>
      </c>
      <c r="N43" s="2">
        <v>-38.284003901815503</v>
      </c>
      <c r="U43" s="6" t="s">
        <v>41</v>
      </c>
      <c r="V43" s="4" cm="1">
        <f t="array" ref="V43">SUM(Q39:S39*(Q37:S37-V42)^2)/(Q48-1)</f>
        <v>105.10786634403823</v>
      </c>
      <c r="Y43" t="s">
        <v>49</v>
      </c>
    </row>
    <row r="44" spans="1:40" x14ac:dyDescent="0.35">
      <c r="A44" s="2">
        <v>-42.644541145005299</v>
      </c>
      <c r="B44" s="2">
        <v>-28.218764648109101</v>
      </c>
      <c r="C44" s="2">
        <v>-40.7255570728206</v>
      </c>
      <c r="D44" s="2">
        <v>-47.643568853045998</v>
      </c>
      <c r="E44" s="2">
        <v>-36.5557132465309</v>
      </c>
      <c r="F44" s="2">
        <v>-36.655562088919297</v>
      </c>
      <c r="G44" s="2">
        <v>-51.157797667034302</v>
      </c>
      <c r="H44" s="2">
        <v>-42.070316648455702</v>
      </c>
      <c r="I44" s="2">
        <v>-45.122150951607701</v>
      </c>
      <c r="J44" s="2">
        <v>-35.197868033958301</v>
      </c>
      <c r="K44" s="2">
        <v>-36.744295674206001</v>
      </c>
      <c r="L44" s="2">
        <v>-33.123601906764499</v>
      </c>
      <c r="M44" s="2">
        <v>-32.855943990943601</v>
      </c>
      <c r="N44" s="2">
        <v>-30.037325353939501</v>
      </c>
      <c r="U44" s="6" t="s">
        <v>42</v>
      </c>
      <c r="V44" s="4" cm="1">
        <f t="array" ref="V44">SUM((Q39:S39-1)*(Q38:S38))/(P27-Q48)</f>
        <v>37.103161773596725</v>
      </c>
    </row>
    <row r="45" spans="1:40" x14ac:dyDescent="0.35">
      <c r="A45" s="2">
        <v>-38.074529502089902</v>
      </c>
      <c r="B45" s="2">
        <v>-44.3690872131072</v>
      </c>
      <c r="C45" s="2">
        <v>-28.928455916507701</v>
      </c>
      <c r="D45" s="2">
        <v>-35.263032022591801</v>
      </c>
      <c r="E45" s="2">
        <v>-45.520186402532403</v>
      </c>
      <c r="F45" s="2">
        <v>-42.393574516415903</v>
      </c>
      <c r="G45" s="2">
        <v>-49.610422934325399</v>
      </c>
      <c r="H45" s="2">
        <v>-42.921399474101698</v>
      </c>
      <c r="I45" s="2">
        <v>-44.129777611242197</v>
      </c>
      <c r="J45" s="2">
        <v>-34.686591242442297</v>
      </c>
      <c r="K45" s="2">
        <v>-41.7509154804806</v>
      </c>
      <c r="L45" s="2">
        <v>-31.0402239739301</v>
      </c>
      <c r="M45" s="2">
        <v>-31.065766701965199</v>
      </c>
      <c r="N45" s="2">
        <v>-28.776548876589199</v>
      </c>
      <c r="Q45" s="5" t="s">
        <v>52</v>
      </c>
      <c r="U45" s="4"/>
      <c r="V45" s="4"/>
    </row>
    <row r="46" spans="1:40" x14ac:dyDescent="0.35">
      <c r="A46" s="2">
        <v>-38.1493814502712</v>
      </c>
      <c r="B46" s="2">
        <v>-42.3087100973773</v>
      </c>
      <c r="C46" s="2">
        <v>-36.175114612559298</v>
      </c>
      <c r="D46" s="2">
        <v>-39.817574160511498</v>
      </c>
      <c r="E46" s="2">
        <v>-63.165108711155497</v>
      </c>
      <c r="F46" s="2">
        <v>-43.1303959923926</v>
      </c>
      <c r="G46" s="2">
        <v>-49.953291496493897</v>
      </c>
      <c r="H46" s="2">
        <v>-34.953655102679001</v>
      </c>
      <c r="I46" s="2">
        <v>-46.000921458975498</v>
      </c>
      <c r="J46" s="2">
        <v>-44.028285050310302</v>
      </c>
      <c r="K46" s="2">
        <v>-45.072310175261002</v>
      </c>
      <c r="L46" s="2">
        <v>-37.543158633276001</v>
      </c>
      <c r="M46" s="2">
        <v>-44.4003637478286</v>
      </c>
      <c r="N46" s="2">
        <v>-41.062785634448197</v>
      </c>
      <c r="Q46" s="7">
        <f>SUM(Q39:S39)</f>
        <v>869</v>
      </c>
      <c r="U46" s="4" t="s">
        <v>43</v>
      </c>
      <c r="V46" s="10">
        <f>V43/V44</f>
        <v>2.832854703472599</v>
      </c>
      <c r="Y46" t="s">
        <v>54</v>
      </c>
    </row>
    <row r="47" spans="1:40" x14ac:dyDescent="0.35">
      <c r="A47" s="2">
        <v>-30.169108837727102</v>
      </c>
      <c r="B47" s="2">
        <v>-35.657419681273602</v>
      </c>
      <c r="C47" s="2">
        <v>-42.098173034843398</v>
      </c>
      <c r="D47" s="2">
        <v>-54.277199049700002</v>
      </c>
      <c r="E47" s="2">
        <v>-46.644993934351703</v>
      </c>
      <c r="F47" s="2">
        <v>-44.845088270765899</v>
      </c>
      <c r="G47" s="2">
        <v>-40.242287358375997</v>
      </c>
      <c r="H47" s="2">
        <v>-50.400343422162599</v>
      </c>
      <c r="I47" s="2">
        <v>-48.705027639537001</v>
      </c>
      <c r="J47" s="2">
        <v>-35.619104289183099</v>
      </c>
      <c r="K47" s="2">
        <v>-40.330158548291003</v>
      </c>
      <c r="L47" s="2">
        <v>-32.978725296253202</v>
      </c>
      <c r="M47" s="2">
        <v>-43.945934978445202</v>
      </c>
      <c r="N47" s="2">
        <v>-38.394876564915201</v>
      </c>
      <c r="Q47" s="5" t="s">
        <v>53</v>
      </c>
    </row>
    <row r="48" spans="1:40" x14ac:dyDescent="0.35">
      <c r="A48" s="2">
        <v>-34.015363025971098</v>
      </c>
      <c r="B48" s="2"/>
      <c r="C48" s="2">
        <v>-39.373183531999899</v>
      </c>
      <c r="D48" s="2">
        <v>-32.466774860227197</v>
      </c>
      <c r="E48" s="2">
        <v>-37.425489752671702</v>
      </c>
      <c r="F48" s="2">
        <v>-37.646894264260702</v>
      </c>
      <c r="G48" s="2">
        <v>-37.400969475100098</v>
      </c>
      <c r="H48" s="2">
        <v>-44.328475229629099</v>
      </c>
      <c r="I48" s="2">
        <v>-41.8350488824723</v>
      </c>
      <c r="J48" s="2">
        <v>-39.8557541296694</v>
      </c>
      <c r="K48" s="2">
        <v>-45.375967761206702</v>
      </c>
      <c r="L48" s="2">
        <v>-34.186558212081998</v>
      </c>
      <c r="M48" s="2">
        <v>-32.722932836211399</v>
      </c>
      <c r="N48" s="2">
        <v>-40.0947868327059</v>
      </c>
      <c r="Q48" s="7">
        <v>3</v>
      </c>
    </row>
    <row r="49" spans="1:41" x14ac:dyDescent="0.35">
      <c r="A49" s="2">
        <v>-44.368879239340203</v>
      </c>
      <c r="B49" s="2"/>
      <c r="C49" s="2">
        <v>-38.615429234633503</v>
      </c>
      <c r="D49" s="2">
        <v>-52.232261125346099</v>
      </c>
      <c r="E49" s="2">
        <v>-46.663195420738198</v>
      </c>
      <c r="F49" s="2">
        <v>-37.569337659818999</v>
      </c>
      <c r="G49" s="2">
        <v>-32.402896877822897</v>
      </c>
      <c r="H49" s="2">
        <v>-37.647176335526801</v>
      </c>
      <c r="I49" s="2">
        <v>-36.2049177714309</v>
      </c>
      <c r="J49" s="2">
        <v>-33.709099852835799</v>
      </c>
      <c r="K49" s="2">
        <v>-44.991129833075099</v>
      </c>
      <c r="L49" s="2">
        <v>-39.030331702218398</v>
      </c>
      <c r="M49" s="2">
        <v>-35.3056408501999</v>
      </c>
      <c r="N49" s="2">
        <v>-36.607194523248999</v>
      </c>
    </row>
    <row r="50" spans="1:41" x14ac:dyDescent="0.35">
      <c r="A50" s="2">
        <v>-46.636187526293497</v>
      </c>
      <c r="B50" s="2"/>
      <c r="C50" s="2">
        <v>-50.831975474099501</v>
      </c>
      <c r="D50" s="2">
        <v>-42.255978901130803</v>
      </c>
      <c r="E50" s="2">
        <v>-26.830563377942202</v>
      </c>
      <c r="F50" s="2">
        <v>-37.604358588119901</v>
      </c>
      <c r="G50" s="2">
        <v>-51.212529634959701</v>
      </c>
      <c r="H50" s="2">
        <v>-38.625722808199697</v>
      </c>
      <c r="I50" s="2">
        <v>-32.009048683525499</v>
      </c>
      <c r="J50" s="2">
        <v>-38.695913218679003</v>
      </c>
      <c r="K50" s="2">
        <v>-44.3916453310393</v>
      </c>
      <c r="L50" s="2">
        <v>-41.889946113030803</v>
      </c>
      <c r="M50" s="2">
        <v>-38.550666481128097</v>
      </c>
      <c r="N50" s="2">
        <v>-34.884785196272098</v>
      </c>
    </row>
    <row r="51" spans="1:41" x14ac:dyDescent="0.35">
      <c r="A51" s="2">
        <v>-40.5737212436524</v>
      </c>
      <c r="B51" s="2"/>
      <c r="C51" s="2">
        <v>-41.057405896869902</v>
      </c>
      <c r="D51" s="2"/>
      <c r="E51" s="2">
        <v>-43.704612067383202</v>
      </c>
      <c r="F51" s="2">
        <v>-34.954136461645199</v>
      </c>
      <c r="G51" s="2">
        <v>-32.364414491049899</v>
      </c>
      <c r="H51" s="2">
        <v>-41.021635151848898</v>
      </c>
      <c r="I51" s="2">
        <v>-41.938229356171703</v>
      </c>
      <c r="J51" s="2">
        <v>-34.034264562045799</v>
      </c>
      <c r="K51" s="2">
        <v>-42.871224282085898</v>
      </c>
      <c r="L51" s="2">
        <v>-39.226202533869298</v>
      </c>
      <c r="M51" s="2">
        <v>-36.100887338331297</v>
      </c>
      <c r="N51" s="2">
        <v>-36.521854682502003</v>
      </c>
    </row>
    <row r="52" spans="1:41" x14ac:dyDescent="0.35">
      <c r="A52" s="2">
        <v>-28.6628491469917</v>
      </c>
      <c r="B52" s="2"/>
      <c r="C52" s="2">
        <v>-44.505662712604298</v>
      </c>
      <c r="D52" s="2"/>
      <c r="E52" s="2">
        <v>-50.054573568312698</v>
      </c>
      <c r="F52" s="2">
        <v>-47.503176169022403</v>
      </c>
      <c r="G52" s="2">
        <v>-53.082375454475098</v>
      </c>
      <c r="H52" s="2">
        <v>-36.280320855482302</v>
      </c>
      <c r="I52" s="2">
        <v>-28.186370953467001</v>
      </c>
      <c r="J52" s="2">
        <v>-35.767115659168901</v>
      </c>
      <c r="K52" s="2">
        <v>-33.996268421411102</v>
      </c>
      <c r="L52" s="2">
        <v>-32.160492646996801</v>
      </c>
      <c r="M52" s="2">
        <v>-32.386252175716997</v>
      </c>
      <c r="N52" s="2">
        <v>-31.724166446108399</v>
      </c>
    </row>
    <row r="53" spans="1:41" x14ac:dyDescent="0.35">
      <c r="A53" s="2">
        <v>-35.1820882696083</v>
      </c>
      <c r="B53" s="2"/>
      <c r="C53" s="2">
        <v>-41.888698324393403</v>
      </c>
      <c r="D53" s="2"/>
      <c r="E53" s="2">
        <v>-52.607903770548198</v>
      </c>
      <c r="F53" s="2">
        <v>-42.376545834838602</v>
      </c>
      <c r="G53" s="2">
        <v>-37.108930201511001</v>
      </c>
      <c r="H53" s="2">
        <v>-41.140398314907998</v>
      </c>
      <c r="I53" s="2">
        <v>-37.742903634380497</v>
      </c>
      <c r="J53" s="2">
        <v>-31.927323134630701</v>
      </c>
      <c r="K53" s="2">
        <v>-35.9450725392511</v>
      </c>
      <c r="L53" s="2">
        <v>-30.932526087808998</v>
      </c>
      <c r="M53" s="2">
        <v>-31.5618070916784</v>
      </c>
      <c r="N53" s="2">
        <v>-48.1091785930873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35">
      <c r="A54" s="2">
        <v>-53.205132759991997</v>
      </c>
      <c r="B54" s="2"/>
      <c r="C54" s="2">
        <v>-39.715697987235401</v>
      </c>
      <c r="D54" s="2"/>
      <c r="E54" s="2">
        <v>-37.056170513062</v>
      </c>
      <c r="F54" s="2">
        <v>-48.535145856426396</v>
      </c>
      <c r="G54" s="2">
        <v>-35.925654151469203</v>
      </c>
      <c r="H54" s="2">
        <v>-42.713241429616403</v>
      </c>
      <c r="I54" s="2">
        <v>-29.033566231091299</v>
      </c>
      <c r="J54" s="2">
        <v>-34.770170369513799</v>
      </c>
      <c r="K54" s="2">
        <v>-54.962703841686199</v>
      </c>
      <c r="L54" s="2">
        <v>-37.660281768186103</v>
      </c>
      <c r="M54" s="2">
        <v>-46.668825140328799</v>
      </c>
      <c r="N54" s="2">
        <v>-34.964048276416598</v>
      </c>
    </row>
    <row r="55" spans="1:41" x14ac:dyDescent="0.35">
      <c r="A55" s="2">
        <v>-39.011861470759399</v>
      </c>
      <c r="B55" s="2"/>
      <c r="C55" s="2">
        <v>-37.010138484313998</v>
      </c>
      <c r="D55" s="2"/>
      <c r="E55" s="2">
        <v>-44.145378862840701</v>
      </c>
      <c r="F55" s="2">
        <v>-49.490656619908897</v>
      </c>
      <c r="G55" s="2">
        <v>-43.677133623923702</v>
      </c>
      <c r="H55" s="2">
        <v>-35.550871781905599</v>
      </c>
      <c r="I55" s="2">
        <v>-47.566862352657097</v>
      </c>
      <c r="J55" s="2">
        <v>-36.240608539007702</v>
      </c>
      <c r="K55" s="2">
        <v>-42.407543992098198</v>
      </c>
      <c r="L55" s="2">
        <v>-35.748122928535999</v>
      </c>
      <c r="M55" s="2">
        <v>-47.9798016283236</v>
      </c>
      <c r="N55" s="2">
        <v>-34.937966833779498</v>
      </c>
    </row>
    <row r="56" spans="1:41" x14ac:dyDescent="0.35">
      <c r="A56" s="2">
        <v>-34.317034489767003</v>
      </c>
      <c r="B56" s="2"/>
      <c r="C56" s="2">
        <v>-39.323861400116201</v>
      </c>
      <c r="D56" s="2"/>
      <c r="E56" s="2">
        <v>-37.683221132310699</v>
      </c>
      <c r="F56" s="2">
        <v>-39.222470746213098</v>
      </c>
      <c r="G56" s="2">
        <v>-49.5939584389305</v>
      </c>
      <c r="H56" s="2">
        <v>-46.683993757924398</v>
      </c>
      <c r="I56" s="2">
        <v>-47.619915613776598</v>
      </c>
      <c r="J56" s="2">
        <v>-37.392124846702501</v>
      </c>
      <c r="K56" s="2">
        <v>-44.702047930462903</v>
      </c>
      <c r="L56" s="2">
        <v>-36.506636678733202</v>
      </c>
      <c r="M56" s="2">
        <v>-34.0803361894462</v>
      </c>
      <c r="N56" s="2">
        <v>-32.520737673268997</v>
      </c>
      <c r="P56" s="4"/>
      <c r="Q56" s="5" t="s">
        <v>55</v>
      </c>
      <c r="R56" s="5" t="s">
        <v>56</v>
      </c>
      <c r="S56" s="5" t="s">
        <v>57</v>
      </c>
      <c r="T56" s="5" t="s">
        <v>58</v>
      </c>
      <c r="U56" s="5" t="s">
        <v>19</v>
      </c>
      <c r="V56" s="5" t="s">
        <v>22</v>
      </c>
      <c r="W56" s="5" t="s">
        <v>23</v>
      </c>
      <c r="X56" s="5" t="s">
        <v>59</v>
      </c>
      <c r="Y56" s="5" t="s">
        <v>60</v>
      </c>
    </row>
    <row r="57" spans="1:41" x14ac:dyDescent="0.35">
      <c r="A57" s="2"/>
      <c r="B57" s="2"/>
      <c r="C57" s="2">
        <v>-38.516398541486502</v>
      </c>
      <c r="D57" s="2"/>
      <c r="E57" s="2">
        <v>-38.439608185413299</v>
      </c>
      <c r="F57" s="2">
        <v>-37.726827386200497</v>
      </c>
      <c r="G57" s="2">
        <v>-38.918431571473597</v>
      </c>
      <c r="H57" s="2">
        <v>-40.600030501320497</v>
      </c>
      <c r="I57" s="2">
        <v>-33.748705932185402</v>
      </c>
      <c r="J57" s="2">
        <v>-32.789346453775998</v>
      </c>
      <c r="K57" s="2">
        <v>-44.505423836353899</v>
      </c>
      <c r="L57" s="2">
        <v>-36.695351819703902</v>
      </c>
      <c r="M57" s="2">
        <v>-38.208603699500699</v>
      </c>
      <c r="N57" s="2"/>
      <c r="P57" s="4" t="s">
        <v>39</v>
      </c>
      <c r="Q57" s="4">
        <f>AVERAGE(A3:B56)</f>
        <v>-39.075818134628705</v>
      </c>
      <c r="R57" s="4">
        <f>AVERAGE(C3:C62)</f>
        <v>-39.68643183657079</v>
      </c>
      <c r="S57" s="4">
        <f>AVERAGE(D3:E81)</f>
        <v>-42.431093124267882</v>
      </c>
      <c r="T57" s="4">
        <f>AVERAGE(G3:H66)</f>
        <v>-42.548847471931062</v>
      </c>
      <c r="U57" s="4">
        <f>AVERAGE(F3:F66)</f>
        <v>-40.622345009170189</v>
      </c>
      <c r="V57" s="4">
        <f>AVERAGE(I3:I78)</f>
        <v>-40.811684555832414</v>
      </c>
      <c r="W57" s="4">
        <f>AVERAGE(J3:J78)</f>
        <v>-36.805218505002991</v>
      </c>
      <c r="X57" s="4">
        <f>AVERAGE(K3:L78)</f>
        <v>-39.120132186597523</v>
      </c>
      <c r="Y57" s="4">
        <f>AVERAGE(M3:N66)</f>
        <v>-37.253907437523893</v>
      </c>
    </row>
    <row r="58" spans="1:41" x14ac:dyDescent="0.35">
      <c r="A58" s="2"/>
      <c r="B58" s="2"/>
      <c r="C58" s="2">
        <v>-36.530725324078198</v>
      </c>
      <c r="D58" s="2"/>
      <c r="E58" s="2">
        <v>-36.442733226934202</v>
      </c>
      <c r="F58" s="2">
        <v>-33.927158523601101</v>
      </c>
      <c r="G58" s="2">
        <v>-57.867406781449198</v>
      </c>
      <c r="H58" s="2">
        <v>-44.6084257519678</v>
      </c>
      <c r="I58" s="2">
        <v>-36.974057421921799</v>
      </c>
      <c r="J58" s="2">
        <v>-46.2084358178695</v>
      </c>
      <c r="K58" s="2">
        <v>-42.565939886023401</v>
      </c>
      <c r="L58" s="2">
        <v>-41.403854905873096</v>
      </c>
      <c r="M58" s="2">
        <v>-33.805880484224097</v>
      </c>
      <c r="N58" s="2"/>
      <c r="P58" s="4" t="s">
        <v>29</v>
      </c>
      <c r="Q58" s="4">
        <f>_xlfn.VAR.P(A3:B56)</f>
        <v>34.315073782722926</v>
      </c>
      <c r="R58" s="4">
        <f>_xlfn.VAR.P(C3:C62)</f>
        <v>20.600322712858777</v>
      </c>
      <c r="S58" s="4">
        <f>_xlfn.VAR.P(D3:E81)</f>
        <v>56.586607646165604</v>
      </c>
      <c r="T58" s="4">
        <f>_xlfn.VAR.P(G3:H66)</f>
        <v>40.991497482220666</v>
      </c>
      <c r="U58" s="4">
        <f>_xlfn.VAR.P(F3:F66)</f>
        <v>22.955433319602434</v>
      </c>
      <c r="V58" s="4">
        <f>_xlfn.VAR.P(I3:I78)</f>
        <v>43.486696625670156</v>
      </c>
      <c r="W58" s="4">
        <f>_xlfn.VAR.P(J3:J78)</f>
        <v>18.275083868988549</v>
      </c>
      <c r="X58" s="4">
        <f>_xlfn.VAR.P(K3:L78)</f>
        <v>25.056517442167564</v>
      </c>
      <c r="Y58" s="4">
        <f>_xlfn.VAR.P(M3:N66)</f>
        <v>27.472903252583819</v>
      </c>
    </row>
    <row r="59" spans="1:41" x14ac:dyDescent="0.35">
      <c r="A59" s="2"/>
      <c r="B59" s="2"/>
      <c r="C59" s="2">
        <v>-40.7255570728206</v>
      </c>
      <c r="D59" s="2"/>
      <c r="E59" s="2">
        <v>-41.968658079319603</v>
      </c>
      <c r="F59" s="2">
        <v>-36.376191168173598</v>
      </c>
      <c r="G59" s="2">
        <v>-45.734756249152703</v>
      </c>
      <c r="H59" s="2">
        <v>-35.763856128518498</v>
      </c>
      <c r="I59" s="2">
        <v>-49.833753502398999</v>
      </c>
      <c r="J59" s="2">
        <v>-45.1406887560344</v>
      </c>
      <c r="K59" s="2">
        <v>-35.342707656086297</v>
      </c>
      <c r="L59" s="2">
        <v>-39.916043430343798</v>
      </c>
      <c r="M59" s="2">
        <v>-33.432808914317398</v>
      </c>
      <c r="N59" s="2"/>
      <c r="P59" s="4" t="s">
        <v>30</v>
      </c>
      <c r="Q59" s="4">
        <f>COUNTA(A3:B56)</f>
        <v>99</v>
      </c>
      <c r="R59" s="4">
        <f>COUNTA(C3:C62)</f>
        <v>60</v>
      </c>
      <c r="S59" s="4">
        <f>COUNTA(D3:E81)</f>
        <v>112</v>
      </c>
      <c r="T59" s="4">
        <f>COUNTA(G3:H66)</f>
        <v>128</v>
      </c>
      <c r="U59" s="4">
        <f>COUNTA(F3:F66)</f>
        <v>64</v>
      </c>
      <c r="V59" s="4">
        <f>COUNTA(I3:I78)</f>
        <v>76</v>
      </c>
      <c r="W59" s="4">
        <f>COUNTA(J3:J78)</f>
        <v>72</v>
      </c>
      <c r="X59" s="4">
        <f>COUNTA(K3:L78)</f>
        <v>140</v>
      </c>
      <c r="Y59" s="4">
        <f>COUNTA(M3:N66)</f>
        <v>118</v>
      </c>
    </row>
    <row r="60" spans="1:41" x14ac:dyDescent="0.35">
      <c r="A60" s="2"/>
      <c r="B60" s="2"/>
      <c r="C60" s="2">
        <v>-28.928455916507701</v>
      </c>
      <c r="D60" s="2"/>
      <c r="E60" s="2">
        <v>-36.5557132465309</v>
      </c>
      <c r="F60" s="2">
        <v>-36.655562088919297</v>
      </c>
      <c r="G60" s="2">
        <v>-51.157797667034302</v>
      </c>
      <c r="H60" s="2">
        <v>-42.070316648455702</v>
      </c>
      <c r="I60" s="2">
        <v>-39.094078032543301</v>
      </c>
      <c r="J60" s="2">
        <v>-35.298976249468602</v>
      </c>
      <c r="K60" s="2">
        <v>-36.744295674206001</v>
      </c>
      <c r="L60" s="2">
        <v>-38.390345427857</v>
      </c>
      <c r="M60" s="2">
        <v>-32.855943990943601</v>
      </c>
      <c r="N60" s="2"/>
    </row>
    <row r="61" spans="1:41" x14ac:dyDescent="0.35">
      <c r="A61" s="2"/>
      <c r="B61" s="2"/>
      <c r="C61" s="2">
        <v>-36.175114612559298</v>
      </c>
      <c r="D61" s="2"/>
      <c r="E61" s="2">
        <v>-45.520186402532403</v>
      </c>
      <c r="F61" s="2">
        <v>-42.393574516415903</v>
      </c>
      <c r="G61" s="2">
        <v>-49.610422934325399</v>
      </c>
      <c r="H61" s="2">
        <v>-42.921399474101698</v>
      </c>
      <c r="I61" s="2">
        <v>-48.408069383395002</v>
      </c>
      <c r="J61" s="2">
        <v>-31.132262884757601</v>
      </c>
      <c r="K61" s="2">
        <v>-41.7509154804806</v>
      </c>
      <c r="L61" s="2">
        <v>-37.740715390736497</v>
      </c>
      <c r="M61" s="2">
        <v>-31.065766701965199</v>
      </c>
      <c r="N61" s="2"/>
      <c r="P61" s="5" t="s">
        <v>52</v>
      </c>
      <c r="AB61" t="s">
        <v>64</v>
      </c>
    </row>
    <row r="62" spans="1:41" x14ac:dyDescent="0.35">
      <c r="A62" s="2"/>
      <c r="B62" s="2"/>
      <c r="C62" s="2">
        <v>-42.098173034843398</v>
      </c>
      <c r="D62" s="2"/>
      <c r="E62" s="2">
        <v>-63.165108711155497</v>
      </c>
      <c r="F62" s="2">
        <v>-43.1303959923926</v>
      </c>
      <c r="G62" s="2">
        <v>-49.953291496493897</v>
      </c>
      <c r="H62" s="2">
        <v>-34.953655102679001</v>
      </c>
      <c r="I62" s="2">
        <v>-41.268601148036197</v>
      </c>
      <c r="J62" s="2">
        <v>-35.197868033958301</v>
      </c>
      <c r="K62" s="2">
        <v>-45.072310175261002</v>
      </c>
      <c r="L62" s="2">
        <v>-37.0761518856945</v>
      </c>
      <c r="M62" s="2">
        <v>-44.4003637478286</v>
      </c>
      <c r="N62" s="2"/>
      <c r="P62" s="7">
        <f>SUM(Q59:Y59)</f>
        <v>869</v>
      </c>
    </row>
    <row r="63" spans="1:41" x14ac:dyDescent="0.35">
      <c r="A63" s="2"/>
      <c r="B63" s="2"/>
      <c r="C63" s="2"/>
      <c r="D63" s="2"/>
      <c r="E63" s="2">
        <v>-46.644993934351703</v>
      </c>
      <c r="F63" s="2">
        <v>-44.845088270765899</v>
      </c>
      <c r="G63" s="2">
        <v>-40.242287358375997</v>
      </c>
      <c r="H63" s="2">
        <v>-50.400343422162599</v>
      </c>
      <c r="I63" s="2">
        <v>-45.122150951607701</v>
      </c>
      <c r="J63" s="2">
        <v>-34.686591242442297</v>
      </c>
      <c r="K63" s="2">
        <v>-40.330158548291003</v>
      </c>
      <c r="L63" s="2">
        <v>-33.123601906764499</v>
      </c>
      <c r="M63" s="2">
        <v>-43.945934978445202</v>
      </c>
      <c r="N63" s="2"/>
      <c r="P63" s="5" t="s">
        <v>53</v>
      </c>
    </row>
    <row r="64" spans="1:41" x14ac:dyDescent="0.35">
      <c r="A64" s="2"/>
      <c r="B64" s="2"/>
      <c r="C64" s="2"/>
      <c r="D64" s="2"/>
      <c r="E64" s="2">
        <v>-37.425489752671702</v>
      </c>
      <c r="F64" s="2">
        <v>-37.646894264260702</v>
      </c>
      <c r="G64" s="2">
        <v>-37.400969475100098</v>
      </c>
      <c r="H64" s="2">
        <v>-44.328475229629099</v>
      </c>
      <c r="I64" s="2">
        <v>-44.129777611242197</v>
      </c>
      <c r="J64" s="2">
        <v>-44.028285050310302</v>
      </c>
      <c r="K64" s="2">
        <v>-45.375967761206702</v>
      </c>
      <c r="L64" s="2">
        <v>-31.0402239739301</v>
      </c>
      <c r="M64" s="2">
        <v>-32.722932836211399</v>
      </c>
      <c r="N64" s="2"/>
      <c r="P64" s="7">
        <v>9</v>
      </c>
      <c r="AB64" t="s">
        <v>61</v>
      </c>
    </row>
    <row r="65" spans="1:41" x14ac:dyDescent="0.35">
      <c r="A65" s="2"/>
      <c r="B65" s="2"/>
      <c r="C65" s="2"/>
      <c r="D65" s="2"/>
      <c r="E65" s="2">
        <v>-46.663195420738198</v>
      </c>
      <c r="F65" s="2">
        <v>-37.569337659818999</v>
      </c>
      <c r="G65" s="2">
        <v>-32.402896877822897</v>
      </c>
      <c r="H65" s="2">
        <v>-37.647176335526801</v>
      </c>
      <c r="I65" s="2">
        <v>-46.000921458975498</v>
      </c>
      <c r="J65" s="2">
        <v>-35.619104289183099</v>
      </c>
      <c r="K65" s="2">
        <v>-44.991129833075099</v>
      </c>
      <c r="L65" s="2">
        <v>-37.543158633276001</v>
      </c>
      <c r="M65" s="2">
        <v>-35.3056408501999</v>
      </c>
      <c r="N65" s="2"/>
      <c r="W65" s="6" t="s">
        <v>40</v>
      </c>
      <c r="X65" s="4" cm="1">
        <f t="array" ref="X65">(SUM(Q57:Y57*Q59:Y59))/SUM(Q59:Y59)</f>
        <v>-39.899309821391846</v>
      </c>
    </row>
    <row r="66" spans="1:41" x14ac:dyDescent="0.35">
      <c r="A66" s="2"/>
      <c r="B66" s="2"/>
      <c r="C66" s="2"/>
      <c r="D66" s="2"/>
      <c r="E66" s="2">
        <v>-26.830563377942202</v>
      </c>
      <c r="F66" s="2">
        <v>-37.604358588119901</v>
      </c>
      <c r="G66" s="2">
        <v>-51.212529634959701</v>
      </c>
      <c r="H66" s="2">
        <v>-38.625722808199697</v>
      </c>
      <c r="I66" s="2">
        <v>-48.705027639537001</v>
      </c>
      <c r="J66" s="2">
        <v>-39.8557541296694</v>
      </c>
      <c r="K66" s="2">
        <v>-44.3916453310393</v>
      </c>
      <c r="L66" s="2">
        <v>-32.978725296253202</v>
      </c>
      <c r="M66" s="2">
        <v>-38.550666481128097</v>
      </c>
      <c r="N66" s="2"/>
      <c r="W66" s="6" t="s">
        <v>41</v>
      </c>
      <c r="X66" s="4" cm="1">
        <f t="array" ref="X66">SUM(Q59:Y59*(Q57:Y57-X65)^2)/(P64-1)</f>
        <v>422.88985318686275</v>
      </c>
    </row>
    <row r="67" spans="1:41" x14ac:dyDescent="0.35">
      <c r="A67" s="2"/>
      <c r="B67" s="2"/>
      <c r="C67" s="2"/>
      <c r="D67" s="2"/>
      <c r="E67" s="2"/>
      <c r="F67" s="2"/>
      <c r="G67" s="2"/>
      <c r="H67" s="2"/>
      <c r="I67" s="2">
        <v>-41.8350488824723</v>
      </c>
      <c r="J67" s="2">
        <v>-33.709099852835799</v>
      </c>
      <c r="K67" s="2"/>
      <c r="L67" s="2">
        <v>-34.186558212081998</v>
      </c>
      <c r="M67" s="2"/>
      <c r="N67" s="2"/>
      <c r="W67" s="6" t="s">
        <v>42</v>
      </c>
      <c r="X67" s="4" cm="1">
        <f t="array" ref="X67">SUM((Q59:Y59-1)*(Q58:Y58))/(P62-P64)</f>
        <v>33.450861634306882</v>
      </c>
    </row>
    <row r="68" spans="1:41" x14ac:dyDescent="0.35">
      <c r="A68" s="2"/>
      <c r="B68" s="2"/>
      <c r="C68" s="2"/>
      <c r="D68" s="2"/>
      <c r="E68" s="2"/>
      <c r="F68" s="2"/>
      <c r="G68" s="2"/>
      <c r="H68" s="2"/>
      <c r="I68" s="2">
        <v>-36.2049177714309</v>
      </c>
      <c r="J68" s="2">
        <v>-38.695913218679003</v>
      </c>
      <c r="K68" s="2"/>
      <c r="L68" s="2">
        <v>-39.030331702218398</v>
      </c>
      <c r="M68" s="2"/>
      <c r="N68" s="2"/>
      <c r="W68" s="4"/>
      <c r="X68" s="4"/>
    </row>
    <row r="69" spans="1:41" x14ac:dyDescent="0.35">
      <c r="A69" s="2"/>
      <c r="B69" s="2"/>
      <c r="C69" s="2"/>
      <c r="D69" s="2"/>
      <c r="E69" s="2"/>
      <c r="F69" s="2"/>
      <c r="G69" s="2"/>
      <c r="H69" s="2"/>
      <c r="I69" s="2">
        <v>-32.009048683525499</v>
      </c>
      <c r="J69" s="2">
        <v>-34.034264562045799</v>
      </c>
      <c r="K69" s="2"/>
      <c r="L69" s="2">
        <v>-41.889946113030803</v>
      </c>
      <c r="M69" s="2"/>
      <c r="N69" s="2"/>
      <c r="W69" s="8" t="s">
        <v>43</v>
      </c>
      <c r="X69" s="11">
        <f>X66/X67</f>
        <v>12.642121384196304</v>
      </c>
    </row>
    <row r="70" spans="1:41" x14ac:dyDescent="0.35">
      <c r="A70" s="2"/>
      <c r="B70" s="2"/>
      <c r="C70" s="2"/>
      <c r="D70" s="2"/>
      <c r="E70" s="2"/>
      <c r="F70" s="2"/>
      <c r="G70" s="2"/>
      <c r="H70" s="2"/>
      <c r="I70" s="2">
        <v>-41.938229356171703</v>
      </c>
      <c r="J70" s="2">
        <v>-35.767115659168901</v>
      </c>
      <c r="K70" s="2"/>
      <c r="L70" s="2">
        <v>-39.226202533869298</v>
      </c>
      <c r="M70" s="2"/>
      <c r="N70" s="2"/>
    </row>
    <row r="71" spans="1:41" x14ac:dyDescent="0.35">
      <c r="A71" s="2"/>
      <c r="B71" s="2"/>
      <c r="C71" s="2"/>
      <c r="D71" s="2"/>
      <c r="E71" s="2"/>
      <c r="F71" s="2"/>
      <c r="G71" s="2"/>
      <c r="H71" s="2"/>
      <c r="I71" s="2">
        <v>-28.186370953467001</v>
      </c>
      <c r="J71" s="2">
        <v>-31.927323134630701</v>
      </c>
      <c r="K71" s="2"/>
      <c r="L71" s="2">
        <v>-32.160492646996801</v>
      </c>
      <c r="M71" s="2"/>
      <c r="N71" s="2"/>
    </row>
    <row r="72" spans="1:41" x14ac:dyDescent="0.35">
      <c r="A72" s="2"/>
      <c r="B72" s="2"/>
      <c r="C72" s="2"/>
      <c r="D72" s="2"/>
      <c r="E72" s="2"/>
      <c r="F72" s="2"/>
      <c r="G72" s="2"/>
      <c r="H72" s="2"/>
      <c r="I72" s="2">
        <v>-37.742903634380497</v>
      </c>
      <c r="J72" s="2">
        <v>-34.770170369513799</v>
      </c>
      <c r="K72" s="2"/>
      <c r="L72" s="2">
        <v>-30.932526087808998</v>
      </c>
      <c r="M72" s="2"/>
      <c r="N72" s="2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x14ac:dyDescent="0.35">
      <c r="A73" s="2"/>
      <c r="B73" s="2"/>
      <c r="C73" s="2"/>
      <c r="D73" s="2"/>
      <c r="E73" s="2"/>
      <c r="F73" s="2"/>
      <c r="G73" s="2"/>
      <c r="H73" s="2"/>
      <c r="I73" s="2">
        <v>-29.033566231091299</v>
      </c>
      <c r="J73" s="2">
        <v>-36.240608539007702</v>
      </c>
      <c r="K73" s="2"/>
      <c r="L73" s="2">
        <v>-37.660281768186103</v>
      </c>
      <c r="M73" s="2"/>
      <c r="N73" s="2"/>
      <c r="AB73" s="9"/>
    </row>
    <row r="74" spans="1:41" x14ac:dyDescent="0.35">
      <c r="A74" s="2"/>
      <c r="B74" s="2"/>
      <c r="C74" s="2"/>
      <c r="D74" s="2"/>
      <c r="E74" s="2"/>
      <c r="F74" s="2"/>
      <c r="G74" s="2"/>
      <c r="H74" s="2"/>
      <c r="I74" s="2">
        <v>-47.566862352657097</v>
      </c>
      <c r="J74" s="2">
        <v>-37.392124846702501</v>
      </c>
      <c r="K74" s="2"/>
      <c r="L74" s="2">
        <v>-35.748122928535999</v>
      </c>
      <c r="M74" s="2"/>
      <c r="N74" s="2"/>
      <c r="AB74" s="9"/>
    </row>
    <row r="75" spans="1:41" x14ac:dyDescent="0.35">
      <c r="A75" s="2"/>
      <c r="B75" s="2"/>
      <c r="C75" s="2"/>
      <c r="D75" s="2"/>
      <c r="E75" s="2"/>
      <c r="F75" s="2"/>
      <c r="G75" s="2"/>
      <c r="H75" s="2"/>
      <c r="I75" s="2">
        <v>-47.619915613776598</v>
      </c>
      <c r="J75" s="2"/>
      <c r="K75" s="2"/>
      <c r="L75" s="2">
        <v>-36.506636678733202</v>
      </c>
      <c r="M75" s="2"/>
      <c r="N75" s="2"/>
      <c r="P75" s="4"/>
      <c r="Q75" s="8" t="s">
        <v>55</v>
      </c>
      <c r="R75" s="8" t="s">
        <v>56</v>
      </c>
      <c r="T75" t="s">
        <v>62</v>
      </c>
      <c r="AB75" s="9"/>
      <c r="AD75" s="4"/>
      <c r="AE75" s="8" t="s">
        <v>57</v>
      </c>
      <c r="AF75" s="8" t="s">
        <v>58</v>
      </c>
      <c r="AG75" s="8" t="s">
        <v>19</v>
      </c>
      <c r="AI75" t="s">
        <v>65</v>
      </c>
    </row>
    <row r="76" spans="1:41" x14ac:dyDescent="0.35">
      <c r="A76" s="2"/>
      <c r="B76" s="2"/>
      <c r="C76" s="2"/>
      <c r="D76" s="2"/>
      <c r="E76" s="2"/>
      <c r="F76" s="2"/>
      <c r="G76" s="2"/>
      <c r="H76" s="2"/>
      <c r="I76" s="2">
        <v>-33.748705932185402</v>
      </c>
      <c r="J76" s="2"/>
      <c r="K76" s="2"/>
      <c r="L76" s="2">
        <v>-36.695351819703902</v>
      </c>
      <c r="M76" s="2"/>
      <c r="N76" s="2"/>
      <c r="P76" s="4" t="s">
        <v>39</v>
      </c>
      <c r="Q76" s="4">
        <v>-39.075818134628705</v>
      </c>
      <c r="R76" s="4">
        <v>-39.68643183657079</v>
      </c>
      <c r="AB76" s="9"/>
      <c r="AD76" s="4" t="s">
        <v>39</v>
      </c>
      <c r="AE76" s="4">
        <v>-42.431093124267882</v>
      </c>
      <c r="AF76" s="4">
        <v>-42.548847471931062</v>
      </c>
      <c r="AG76" s="4">
        <v>-40.622345009170189</v>
      </c>
    </row>
    <row r="77" spans="1:41" x14ac:dyDescent="0.35">
      <c r="A77" s="2"/>
      <c r="B77" s="2"/>
      <c r="C77" s="2"/>
      <c r="D77" s="2"/>
      <c r="E77" s="2"/>
      <c r="F77" s="2"/>
      <c r="G77" s="2"/>
      <c r="H77" s="2"/>
      <c r="I77" s="2">
        <v>-36.974057421921799</v>
      </c>
      <c r="J77" s="2"/>
      <c r="K77" s="2"/>
      <c r="L77" s="2">
        <v>-41.403854905873096</v>
      </c>
      <c r="M77" s="2"/>
      <c r="N77" s="2"/>
      <c r="P77" s="4" t="s">
        <v>29</v>
      </c>
      <c r="Q77" s="4">
        <v>34.315073782722926</v>
      </c>
      <c r="R77" s="4">
        <v>20.600322712858777</v>
      </c>
      <c r="AB77" s="9"/>
      <c r="AD77" s="4" t="s">
        <v>29</v>
      </c>
      <c r="AE77" s="4">
        <v>56.586607646165604</v>
      </c>
      <c r="AF77" s="4">
        <v>40.991497482220666</v>
      </c>
      <c r="AG77" s="4">
        <v>22.955433319602434</v>
      </c>
    </row>
    <row r="78" spans="1:41" x14ac:dyDescent="0.35">
      <c r="A78" s="2"/>
      <c r="B78" s="2"/>
      <c r="C78" s="2"/>
      <c r="D78" s="2"/>
      <c r="E78" s="2"/>
      <c r="F78" s="2"/>
      <c r="G78" s="2"/>
      <c r="H78" s="2"/>
      <c r="I78" s="2">
        <v>-49.833753502398999</v>
      </c>
      <c r="J78" s="2"/>
      <c r="K78" s="2"/>
      <c r="L78" s="2">
        <v>-39.916043430343798</v>
      </c>
      <c r="M78" s="2"/>
      <c r="N78" s="2"/>
      <c r="P78" s="4" t="s">
        <v>30</v>
      </c>
      <c r="Q78" s="4">
        <v>99</v>
      </c>
      <c r="R78" s="4">
        <v>60</v>
      </c>
      <c r="T78" t="s">
        <v>63</v>
      </c>
      <c r="AB78" s="9"/>
      <c r="AD78" s="4" t="s">
        <v>30</v>
      </c>
      <c r="AE78" s="4">
        <v>112</v>
      </c>
      <c r="AF78" s="4">
        <v>128</v>
      </c>
      <c r="AG78" s="4">
        <v>64</v>
      </c>
      <c r="AI78" t="s">
        <v>66</v>
      </c>
    </row>
    <row r="79" spans="1:41" x14ac:dyDescent="0.35">
      <c r="AB79" s="9"/>
    </row>
    <row r="80" spans="1:41" x14ac:dyDescent="0.35">
      <c r="AB80" s="9"/>
    </row>
    <row r="81" spans="16:41" x14ac:dyDescent="0.35">
      <c r="P81" s="5" t="s">
        <v>52</v>
      </c>
      <c r="T81" s="6" t="s">
        <v>40</v>
      </c>
      <c r="U81" s="4" cm="1">
        <f t="array" ref="U81">(SUM(Q76:R76*Q78:R78))/SUM(Q78:R78)</f>
        <v>-39.306238399512509</v>
      </c>
      <c r="AB81" s="9"/>
      <c r="AD81" s="5" t="s">
        <v>52</v>
      </c>
      <c r="AH81" s="6" t="s">
        <v>40</v>
      </c>
      <c r="AI81" s="4" cm="1">
        <f t="array" ref="AI81">(SUM(AE76:AG76*AE78:AG78))/SUM(AE78:AG78)</f>
        <v>-42.099884825368655</v>
      </c>
    </row>
    <row r="82" spans="16:41" x14ac:dyDescent="0.35">
      <c r="P82" s="7">
        <f>SUM(Q78:R78)</f>
        <v>159</v>
      </c>
      <c r="T82" s="6" t="s">
        <v>41</v>
      </c>
      <c r="U82" s="4" cm="1">
        <f t="array" ref="U82">SUM(Q78:R78*(Q76:R76-U81)^2)/(P84-1)</f>
        <v>13.929079323374491</v>
      </c>
      <c r="AB82" s="9"/>
      <c r="AD82" s="7">
        <f>SUM(AE78:AG78)</f>
        <v>304</v>
      </c>
      <c r="AH82" s="6" t="s">
        <v>41</v>
      </c>
      <c r="AI82" s="4" cm="1">
        <f t="array" ref="AI82">SUM(AE78:AG78*(AE76:AG76-AI81)^2)/(AD84-1)</f>
        <v>88.903422869534282</v>
      </c>
    </row>
    <row r="83" spans="16:41" x14ac:dyDescent="0.35">
      <c r="P83" s="5" t="s">
        <v>53</v>
      </c>
      <c r="T83" s="6" t="s">
        <v>42</v>
      </c>
      <c r="U83" s="4" cm="1">
        <f t="array" ref="U83">SUM((Q78:R78-1)*(Q77:R77))/(P82-P84)</f>
        <v>29.16112274372939</v>
      </c>
      <c r="AB83" s="9"/>
      <c r="AD83" s="5" t="s">
        <v>53</v>
      </c>
      <c r="AH83" s="6" t="s">
        <v>42</v>
      </c>
      <c r="AI83" s="4" cm="1">
        <f t="array" ref="AI83">SUM((AE78:AG78-1)*(AE77:AG77))/(AD82-AD84)</f>
        <v>42.967528000336742</v>
      </c>
    </row>
    <row r="84" spans="16:41" x14ac:dyDescent="0.35">
      <c r="P84" s="7">
        <v>2</v>
      </c>
      <c r="T84" s="4"/>
      <c r="U84" s="4"/>
      <c r="AB84" s="9"/>
      <c r="AD84" s="7">
        <v>3</v>
      </c>
      <c r="AH84" s="4"/>
      <c r="AI84" s="4"/>
    </row>
    <row r="85" spans="16:41" x14ac:dyDescent="0.35">
      <c r="T85" s="8" t="s">
        <v>43</v>
      </c>
      <c r="U85" s="10">
        <f>U82/U83</f>
        <v>0.47765922614792689</v>
      </c>
      <c r="AB85" s="9"/>
      <c r="AH85" s="8" t="s">
        <v>43</v>
      </c>
      <c r="AI85" s="10">
        <f>AI82/AI83</f>
        <v>2.0690839572813577</v>
      </c>
    </row>
    <row r="86" spans="16:41" x14ac:dyDescent="0.35">
      <c r="AB86" s="9"/>
    </row>
    <row r="87" spans="16:41" x14ac:dyDescent="0.35">
      <c r="AB87" s="9"/>
    </row>
    <row r="88" spans="16:41" x14ac:dyDescent="0.35"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6:41" x14ac:dyDescent="0.35">
      <c r="AB89" s="9"/>
    </row>
    <row r="90" spans="16:41" x14ac:dyDescent="0.35">
      <c r="AB90" s="9"/>
    </row>
    <row r="91" spans="16:41" x14ac:dyDescent="0.35">
      <c r="P91" s="4"/>
      <c r="Q91" s="8" t="s">
        <v>22</v>
      </c>
      <c r="R91" s="8" t="s">
        <v>23</v>
      </c>
      <c r="T91" t="s">
        <v>69</v>
      </c>
      <c r="AB91" s="9"/>
      <c r="AD91" s="4"/>
      <c r="AE91" s="8" t="s">
        <v>59</v>
      </c>
      <c r="AF91" s="8" t="s">
        <v>60</v>
      </c>
      <c r="AH91" t="s">
        <v>70</v>
      </c>
    </row>
    <row r="92" spans="16:41" x14ac:dyDescent="0.35">
      <c r="P92" s="4" t="s">
        <v>39</v>
      </c>
      <c r="Q92" s="4">
        <v>-40.811684555832414</v>
      </c>
      <c r="R92" s="4">
        <v>-36.805218505002991</v>
      </c>
      <c r="AB92" s="9"/>
      <c r="AD92" s="4" t="s">
        <v>39</v>
      </c>
      <c r="AE92" s="4">
        <v>-39.120132186597523</v>
      </c>
      <c r="AF92" s="4">
        <v>-37.253907437523893</v>
      </c>
    </row>
    <row r="93" spans="16:41" x14ac:dyDescent="0.35">
      <c r="P93" s="4" t="s">
        <v>29</v>
      </c>
      <c r="Q93" s="4">
        <v>43.486696625670156</v>
      </c>
      <c r="R93" s="4">
        <v>18.275083868988549</v>
      </c>
      <c r="AB93" s="9"/>
      <c r="AD93" s="4" t="s">
        <v>29</v>
      </c>
      <c r="AE93" s="4">
        <v>25.056517442167564</v>
      </c>
      <c r="AF93" s="4">
        <v>27.472903252583819</v>
      </c>
    </row>
    <row r="94" spans="16:41" x14ac:dyDescent="0.35">
      <c r="P94" s="4" t="s">
        <v>30</v>
      </c>
      <c r="Q94" s="4">
        <v>76</v>
      </c>
      <c r="R94" s="4">
        <v>72</v>
      </c>
      <c r="T94" t="s">
        <v>63</v>
      </c>
      <c r="AB94" s="9"/>
      <c r="AD94" s="4" t="s">
        <v>30</v>
      </c>
      <c r="AE94" s="4">
        <v>140</v>
      </c>
      <c r="AF94" s="4">
        <v>118</v>
      </c>
      <c r="AH94" t="s">
        <v>67</v>
      </c>
    </row>
    <row r="95" spans="16:41" x14ac:dyDescent="0.35">
      <c r="AB95" s="9"/>
    </row>
    <row r="96" spans="16:41" x14ac:dyDescent="0.35">
      <c r="AB96" s="9"/>
    </row>
    <row r="97" spans="16:41" x14ac:dyDescent="0.35">
      <c r="P97" s="5" t="s">
        <v>52</v>
      </c>
      <c r="T97" s="6" t="s">
        <v>40</v>
      </c>
      <c r="U97" s="4" cm="1">
        <f t="array" ref="U97">(SUM(Q92:R92*Q94:R94))/SUM(Q94:R94)</f>
        <v>-38.862592963537018</v>
      </c>
      <c r="AB97" s="9"/>
      <c r="AD97" s="5" t="s">
        <v>52</v>
      </c>
      <c r="AH97" s="6" t="s">
        <v>40</v>
      </c>
      <c r="AI97" s="4" cm="1">
        <f t="array" ref="AI97">(SUM(AE92:AF92*AE94:AF94))/SUM(AE94:AF94)</f>
        <v>-38.266587533920436</v>
      </c>
    </row>
    <row r="98" spans="16:41" x14ac:dyDescent="0.35">
      <c r="P98" s="7">
        <f>SUM(Q94:R94)</f>
        <v>148</v>
      </c>
      <c r="T98" s="6" t="s">
        <v>41</v>
      </c>
      <c r="U98" s="4" cm="1">
        <f t="array" ref="U98">SUM(Q94:R94*(Q92:R92-U97)^2)/(P100-1)</f>
        <v>593.48166638113105</v>
      </c>
      <c r="AB98" s="9"/>
      <c r="AD98" s="7">
        <f>SUM(AE94:AF94)</f>
        <v>258</v>
      </c>
      <c r="AH98" s="6" t="s">
        <v>41</v>
      </c>
      <c r="AI98" s="4" cm="1">
        <f t="array" ref="AI98">SUM(AE94:AF94*(AE92:AF92-AI97)^2)/(P100-1)</f>
        <v>223.00686173716099</v>
      </c>
    </row>
    <row r="99" spans="16:41" x14ac:dyDescent="0.35">
      <c r="P99" s="5" t="s">
        <v>53</v>
      </c>
      <c r="T99" s="6" t="s">
        <v>42</v>
      </c>
      <c r="U99" s="4" cm="1">
        <f t="array" ref="U99">SUM((Q94:R94-1)*(Q93:R93))/(P98-P100)</f>
        <v>31.22625480564006</v>
      </c>
      <c r="AB99" s="9"/>
      <c r="AD99" s="5" t="s">
        <v>53</v>
      </c>
      <c r="AH99" s="6" t="s">
        <v>42</v>
      </c>
      <c r="AI99" s="4" cm="1">
        <f t="array" ref="AI99">SUM((AE94:AF94-1)*(AE93:AF93))/(AD98-AD100)</f>
        <v>26.160881269584369</v>
      </c>
    </row>
    <row r="100" spans="16:41" x14ac:dyDescent="0.35">
      <c r="P100" s="7">
        <v>2</v>
      </c>
      <c r="T100" s="4"/>
      <c r="U100" s="4"/>
      <c r="AB100" s="9"/>
      <c r="AD100" s="7">
        <v>2</v>
      </c>
      <c r="AH100" s="4"/>
      <c r="AI100" s="4"/>
    </row>
    <row r="101" spans="16:41" x14ac:dyDescent="0.35">
      <c r="T101" s="8" t="s">
        <v>43</v>
      </c>
      <c r="U101" s="11">
        <f>U98/U99</f>
        <v>19.005854851153551</v>
      </c>
      <c r="AB101" s="9"/>
      <c r="AH101" s="8" t="s">
        <v>43</v>
      </c>
      <c r="AI101" s="11">
        <f>AI98/AI99</f>
        <v>8.5244399620603453</v>
      </c>
    </row>
    <row r="102" spans="16:41" x14ac:dyDescent="0.35">
      <c r="AB102" s="9"/>
    </row>
    <row r="103" spans="16:41" x14ac:dyDescent="0.35"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16DF24-96D8-4919-ADA5-836DBCD994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spectrogramme_y</vt:lpstr>
      <vt:lpstr>spectrogramme_x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Constance Decroocq</dc:creator>
  <cp:lastModifiedBy>Constance Decroocq</cp:lastModifiedBy>
  <dcterms:created xsi:type="dcterms:W3CDTF">2022-04-20T07:55:52Z</dcterms:created>
  <dcterms:modified xsi:type="dcterms:W3CDTF">2022-04-20T12:48:23Z</dcterms:modified>
</cp:coreProperties>
</file>