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mc:AlternateContent xmlns:mc="http://schemas.openxmlformats.org/markup-compatibility/2006">
    <mc:Choice Requires="x15">
      <x15ac:absPath xmlns:x15ac="http://schemas.microsoft.com/office/spreadsheetml/2010/11/ac" url="C:\Users\Dell\Desktop\"/>
    </mc:Choice>
  </mc:AlternateContent>
  <xr:revisionPtr revIDLastSave="0" documentId="8_{D803B6E7-E53A-4251-BFD1-84E4BEAD40EF}" xr6:coauthVersionLast="34" xr6:coauthVersionMax="34" xr10:uidLastSave="{00000000-0000-0000-0000-000000000000}"/>
  <bookViews>
    <workbookView xWindow="0" yWindow="0" windowWidth="22944" windowHeight="9924" activeTab="1" xr2:uid="{00000000-000D-0000-FFFF-FFFF00000000}"/>
  </bookViews>
  <sheets>
    <sheet name="配置表" sheetId="2" r:id="rId1"/>
    <sheet name="预算表" sheetId="1" r:id="rId2"/>
  </sheets>
  <definedNames>
    <definedName name="_xlnm.Print_Titles" localSheetId="0">配置表!$1:$2</definedName>
    <definedName name="_xlnm.Print_Titles" localSheetId="1">预算表!$1:$2</definedName>
  </definedNames>
  <calcPr calcId="162913"/>
</workbook>
</file>

<file path=xl/calcChain.xml><?xml version="1.0" encoding="utf-8"?>
<calcChain xmlns="http://schemas.openxmlformats.org/spreadsheetml/2006/main">
  <c r="H62" i="1" l="1"/>
  <c r="H58" i="1"/>
  <c r="H57" i="1"/>
  <c r="H56" i="1"/>
  <c r="H55" i="1"/>
  <c r="H54" i="1"/>
  <c r="H53" i="1"/>
  <c r="H52" i="1"/>
  <c r="E51" i="1"/>
  <c r="H51" i="1" s="1"/>
  <c r="F47" i="1"/>
  <c r="E47" i="1"/>
  <c r="H47" i="1" s="1"/>
  <c r="F46" i="1"/>
  <c r="E44" i="1"/>
  <c r="E46" i="1" s="1"/>
  <c r="H46" i="1" s="1"/>
  <c r="H43" i="1"/>
  <c r="H42" i="1"/>
  <c r="E41" i="1"/>
  <c r="H41" i="1" s="1"/>
  <c r="H37" i="1"/>
  <c r="H36" i="1"/>
  <c r="H35" i="1"/>
  <c r="H34" i="1"/>
  <c r="H33" i="1"/>
  <c r="H32" i="1"/>
  <c r="H25" i="1"/>
  <c r="E18" i="1"/>
  <c r="H18" i="1" s="1"/>
  <c r="H17" i="1"/>
  <c r="E16" i="1"/>
  <c r="H16" i="1" s="1"/>
  <c r="H15" i="1"/>
  <c r="H13" i="1"/>
  <c r="H12" i="1"/>
  <c r="E5" i="1"/>
  <c r="E28" i="1" s="1"/>
  <c r="H28" i="1" s="1"/>
  <c r="C12" i="2"/>
  <c r="H8" i="2"/>
  <c r="H7" i="2"/>
  <c r="H12" i="2" l="1"/>
  <c r="H59" i="1"/>
  <c r="E45" i="1"/>
  <c r="H45" i="1" s="1"/>
  <c r="H38" i="1"/>
  <c r="E8" i="1"/>
  <c r="H8" i="1" s="1"/>
  <c r="E24" i="1"/>
  <c r="H24" i="1" s="1"/>
  <c r="H44" i="1"/>
  <c r="H5" i="1"/>
  <c r="E26" i="1"/>
  <c r="H26" i="1" s="1"/>
  <c r="E6" i="1"/>
  <c r="E27" i="1"/>
  <c r="H27" i="1" s="1"/>
  <c r="E14" i="1"/>
  <c r="H14" i="1" s="1"/>
  <c r="E19" i="1"/>
  <c r="E23" i="1"/>
  <c r="H23" i="1" s="1"/>
  <c r="H48" i="1" l="1"/>
  <c r="E7" i="1"/>
  <c r="H7" i="1" s="1"/>
  <c r="H6" i="1"/>
  <c r="H19" i="1"/>
  <c r="E22" i="1"/>
  <c r="H22" i="1" s="1"/>
  <c r="E20" i="1"/>
  <c r="H20" i="1" s="1"/>
  <c r="E21" i="1"/>
  <c r="H21" i="1" s="1"/>
  <c r="H29" i="1" l="1"/>
  <c r="H61" i="1" s="1"/>
  <c r="H63" i="1" s="1"/>
  <c r="H65" i="1" s="1"/>
  <c r="H9" i="1"/>
</calcChain>
</file>

<file path=xl/sharedStrings.xml><?xml version="1.0" encoding="utf-8"?>
<sst xmlns="http://schemas.openxmlformats.org/spreadsheetml/2006/main" count="371" uniqueCount="220">
  <si>
    <t>好享家·水采暖工程配置表</t>
  </si>
  <si>
    <t>项目名称:</t>
  </si>
  <si>
    <t>品牌</t>
  </si>
  <si>
    <t>锅炉类型</t>
  </si>
  <si>
    <t>功能特性</t>
  </si>
  <si>
    <t>规格型号</t>
  </si>
  <si>
    <t>数量(台)</t>
  </si>
  <si>
    <t>热水情况（△t25℃）</t>
  </si>
  <si>
    <t>备注</t>
  </si>
  <si>
    <r>
      <rPr>
        <sz val="12"/>
        <rFont val="宋体"/>
        <charset val="134"/>
      </rPr>
      <t>燃气（T1</t>
    </r>
    <r>
      <rPr>
        <sz val="12"/>
        <rFont val="宋体"/>
        <charset val="134"/>
      </rPr>
      <t>2</t>
    </r>
    <r>
      <rPr>
        <sz val="12"/>
        <rFont val="宋体"/>
        <charset val="134"/>
      </rPr>
      <t>）双功能壁挂锅炉</t>
    </r>
  </si>
  <si>
    <t>壁挂式燃气锅炉，体积小操作方便美观</t>
  </si>
  <si>
    <t>地面辐射采暖地热布置(表中设计参数条件为:60℃/50℃;室内温度:20℃±2℃)</t>
  </si>
  <si>
    <t>楼层</t>
  </si>
  <si>
    <t>房间</t>
  </si>
  <si>
    <t>面积(㎡)</t>
  </si>
  <si>
    <t>采暖方式</t>
  </si>
  <si>
    <t>管材</t>
  </si>
  <si>
    <t>单位制热量(W/㎡)</t>
  </si>
  <si>
    <t>分集水器回路（个）</t>
  </si>
  <si>
    <t>散热量</t>
  </si>
  <si>
    <t>温度控制器</t>
  </si>
  <si>
    <t>一楼</t>
  </si>
  <si>
    <t xml:space="preserve">客餐厅
</t>
  </si>
  <si>
    <t>地热盘管</t>
  </si>
  <si>
    <t>PE-RT∮16</t>
  </si>
  <si>
    <t>主卧室</t>
  </si>
  <si>
    <t>合计</t>
  </si>
  <si>
    <t>好享家·水采暖工程预算表</t>
  </si>
  <si>
    <r>
      <rPr>
        <b/>
        <sz val="11"/>
        <color indexed="9"/>
        <rFont val="宋体"/>
        <charset val="134"/>
      </rPr>
      <t>1﹑锅   炉</t>
    </r>
    <r>
      <rPr>
        <b/>
        <sz val="11"/>
        <color indexed="9"/>
        <rFont val="宋体"/>
        <charset val="134"/>
      </rPr>
      <t xml:space="preserve">  </t>
    </r>
  </si>
  <si>
    <r>
      <rPr>
        <b/>
        <sz val="10"/>
        <rFont val="宋体"/>
        <charset val="134"/>
      </rPr>
      <t xml:space="preserve">品 </t>
    </r>
    <r>
      <rPr>
        <b/>
        <sz val="10"/>
        <rFont val="宋体"/>
        <charset val="134"/>
      </rPr>
      <t xml:space="preserve">  </t>
    </r>
    <r>
      <rPr>
        <b/>
        <sz val="10"/>
        <rFont val="宋体"/>
        <charset val="134"/>
      </rPr>
      <t>牌</t>
    </r>
  </si>
  <si>
    <r>
      <rPr>
        <b/>
        <sz val="10"/>
        <rFont val="宋体"/>
        <charset val="134"/>
      </rPr>
      <t xml:space="preserve">名   </t>
    </r>
    <r>
      <rPr>
        <b/>
        <sz val="10"/>
        <rFont val="宋体"/>
        <charset val="134"/>
      </rPr>
      <t>称</t>
    </r>
  </si>
  <si>
    <t>规   格</t>
  </si>
  <si>
    <t>数量</t>
  </si>
  <si>
    <t>单位</t>
  </si>
  <si>
    <t>报价</t>
  </si>
  <si>
    <t>小计</t>
  </si>
  <si>
    <t>台</t>
  </si>
  <si>
    <t>同轴烟道</t>
  </si>
  <si>
    <t>标配∮100/60*1000</t>
  </si>
  <si>
    <t>锅炉抽排烟道</t>
  </si>
  <si>
    <t>根</t>
  </si>
  <si>
    <t>标配</t>
  </si>
  <si>
    <t>加长烟道</t>
  </si>
  <si>
    <t>同轴弯头</t>
  </si>
  <si>
    <t>标配∮100/60</t>
  </si>
  <si>
    <t>锅炉抽排烟道弯头</t>
  </si>
  <si>
    <t>个</t>
  </si>
  <si>
    <t>本项小计</t>
  </si>
  <si>
    <t>2、主管连接</t>
  </si>
  <si>
    <t>品   牌</t>
  </si>
  <si>
    <t>单价</t>
  </si>
  <si>
    <t>定制</t>
  </si>
  <si>
    <t>套</t>
  </si>
  <si>
    <t>浙江</t>
  </si>
  <si>
    <t>普林多</t>
  </si>
  <si>
    <t>PE-Xb</t>
  </si>
  <si>
    <r>
      <rPr>
        <sz val="10"/>
        <rFont val="宋体"/>
        <charset val="134"/>
      </rPr>
      <t>∮25</t>
    </r>
    <r>
      <rPr>
        <sz val="10"/>
        <rFont val="宋体"/>
        <charset val="134"/>
      </rPr>
      <t>*3.5</t>
    </r>
  </si>
  <si>
    <t>主管系统连接管材</t>
  </si>
  <si>
    <t>米</t>
  </si>
  <si>
    <t>托米雷克</t>
  </si>
  <si>
    <t>滑紧式铜外丝直接</t>
  </si>
  <si>
    <t>L25*3/4F</t>
  </si>
  <si>
    <t>连接混水罐</t>
  </si>
  <si>
    <t>水暖专用</t>
  </si>
  <si>
    <t>滑紧式铜内丝弯头</t>
  </si>
  <si>
    <t>连接锅炉</t>
  </si>
  <si>
    <t>滑紧式双活接角阀
（内丝）</t>
  </si>
  <si>
    <r>
      <rPr>
        <sz val="10"/>
        <rFont val="宋体"/>
        <charset val="134"/>
      </rPr>
      <t>∮25</t>
    </r>
    <r>
      <rPr>
        <sz val="10"/>
        <rFont val="宋体"/>
        <charset val="134"/>
      </rPr>
      <t>*1寸</t>
    </r>
  </si>
  <si>
    <t>连接分集水器</t>
  </si>
  <si>
    <t>滑紧式内丝活接</t>
  </si>
  <si>
    <r>
      <rPr>
        <sz val="10"/>
        <rFont val="宋体"/>
        <charset val="134"/>
      </rPr>
      <t>∮25*</t>
    </r>
    <r>
      <rPr>
        <sz val="10"/>
        <rFont val="宋体"/>
        <charset val="134"/>
      </rPr>
      <t>3/4</t>
    </r>
  </si>
  <si>
    <t>滑紧式三通</t>
  </si>
  <si>
    <t>∮25-16-25</t>
  </si>
  <si>
    <t>主管分管到卫浴暖气片</t>
  </si>
  <si>
    <t>托米雷克/盾运</t>
  </si>
  <si>
    <t>内牙堵头</t>
  </si>
  <si>
    <t>∮16</t>
  </si>
  <si>
    <t>密封管头试压</t>
  </si>
  <si>
    <t>加长角阀</t>
  </si>
  <si>
    <t>DN15</t>
  </si>
  <si>
    <t>锅炉连接生活用水开关</t>
  </si>
  <si>
    <t>DN20</t>
  </si>
  <si>
    <t>锅炉连接采暖供回水开关</t>
  </si>
  <si>
    <t>蓝枫/盾运</t>
  </si>
  <si>
    <t>波纹管</t>
  </si>
  <si>
    <t>DN15/40cm</t>
  </si>
  <si>
    <t>锅炉连接生活用水</t>
  </si>
  <si>
    <t>DN20/40cm</t>
  </si>
  <si>
    <t>锅炉连接采暖供回水</t>
  </si>
  <si>
    <t>拖米雷克</t>
  </si>
  <si>
    <t>外丝直接</t>
  </si>
  <si>
    <r>
      <rPr>
        <sz val="10"/>
        <rFont val="宋体"/>
        <charset val="134"/>
      </rPr>
      <t>D</t>
    </r>
    <r>
      <rPr>
        <sz val="10"/>
        <rFont val="宋体"/>
        <charset val="134"/>
      </rPr>
      <t>N20</t>
    </r>
  </si>
  <si>
    <t>日丰</t>
  </si>
  <si>
    <t>铝塑天然气管</t>
  </si>
  <si>
    <r>
      <rPr>
        <sz val="10"/>
        <rFont val="宋体"/>
        <charset val="134"/>
      </rPr>
      <t>∮2</t>
    </r>
    <r>
      <rPr>
        <sz val="10"/>
        <rFont val="宋体"/>
        <charset val="134"/>
      </rPr>
      <t>0</t>
    </r>
  </si>
  <si>
    <t>连接天然气</t>
  </si>
  <si>
    <t>燃气专用</t>
  </si>
  <si>
    <t>内牙直接</t>
  </si>
  <si>
    <r>
      <rPr>
        <sz val="10"/>
        <rFont val="宋体"/>
        <charset val="134"/>
      </rPr>
      <t>∮</t>
    </r>
    <r>
      <rPr>
        <sz val="10"/>
        <rFont val="宋体"/>
        <charset val="134"/>
      </rPr>
      <t>20</t>
    </r>
    <r>
      <rPr>
        <sz val="10"/>
        <rFont val="宋体"/>
        <charset val="134"/>
      </rPr>
      <t>*3/4F</t>
    </r>
  </si>
  <si>
    <t>连接锅炉然气丝扣</t>
  </si>
  <si>
    <t>内牙球阀</t>
  </si>
  <si>
    <r>
      <rPr>
        <sz val="10"/>
        <rFont val="宋体"/>
        <charset val="134"/>
      </rPr>
      <t>∮</t>
    </r>
    <r>
      <rPr>
        <sz val="10"/>
        <rFont val="宋体"/>
        <charset val="134"/>
      </rPr>
      <t>20</t>
    </r>
    <r>
      <rPr>
        <sz val="10"/>
        <rFont val="宋体"/>
        <charset val="134"/>
      </rPr>
      <t>*1/2F</t>
    </r>
  </si>
  <si>
    <t>主管连接辅材</t>
  </si>
  <si>
    <t>生料带、麻丝、细铁丝、膨胀螺丝螺帽、胶垫圈等</t>
  </si>
  <si>
    <t>主管道连接辅材</t>
  </si>
  <si>
    <t>批</t>
  </si>
  <si>
    <t>成都采购</t>
  </si>
  <si>
    <t>3.控制系统</t>
  </si>
  <si>
    <r>
      <rPr>
        <b/>
        <sz val="10"/>
        <rFont val="宋体"/>
        <charset val="134"/>
      </rPr>
      <t xml:space="preserve">名 </t>
    </r>
    <r>
      <rPr>
        <b/>
        <sz val="10"/>
        <rFont val="宋体"/>
        <charset val="134"/>
      </rPr>
      <t xml:space="preserve">  </t>
    </r>
    <r>
      <rPr>
        <b/>
        <sz val="10"/>
        <rFont val="宋体"/>
        <charset val="134"/>
      </rPr>
      <t>称</t>
    </r>
  </si>
  <si>
    <t>分集水器</t>
  </si>
  <si>
    <t>六路智能分集水器</t>
  </si>
  <si>
    <t>分房间控制平均分配水流</t>
  </si>
  <si>
    <t>德国</t>
  </si>
  <si>
    <t>三路智能分集水器</t>
  </si>
  <si>
    <t>智能温控器</t>
  </si>
  <si>
    <r>
      <rPr>
        <sz val="10"/>
        <rFont val="宋体"/>
        <charset val="134"/>
      </rPr>
      <t>M</t>
    </r>
    <r>
      <rPr>
        <sz val="10"/>
        <rFont val="宋体"/>
        <charset val="134"/>
      </rPr>
      <t>604</t>
    </r>
    <r>
      <rPr>
        <sz val="10"/>
        <rFont val="宋体"/>
        <charset val="134"/>
      </rPr>
      <t>/3A~220V</t>
    </r>
  </si>
  <si>
    <t>分房间智能恒温控制</t>
  </si>
  <si>
    <t>电热执行器</t>
  </si>
  <si>
    <r>
      <rPr>
        <sz val="10"/>
        <rFont val="宋体"/>
        <charset val="134"/>
      </rPr>
      <t>M</t>
    </r>
    <r>
      <rPr>
        <sz val="10"/>
        <rFont val="宋体"/>
        <charset val="134"/>
      </rPr>
      <t>7.1</t>
    </r>
    <r>
      <rPr>
        <sz val="10"/>
        <rFont val="宋体"/>
        <charset val="134"/>
      </rPr>
      <t>/3A~220V</t>
    </r>
  </si>
  <si>
    <t>控制分集水器水回路开关</t>
  </si>
  <si>
    <t>美河</t>
  </si>
  <si>
    <t>三芯电源线</t>
  </si>
  <si>
    <r>
      <rPr>
        <sz val="10"/>
        <rFont val="宋体"/>
        <charset val="134"/>
      </rPr>
      <t>3</t>
    </r>
    <r>
      <rPr>
        <sz val="10"/>
        <rFont val="宋体"/>
        <charset val="134"/>
      </rPr>
      <t>*0.5</t>
    </r>
    <r>
      <rPr>
        <sz val="10"/>
        <rFont val="宋体"/>
        <charset val="134"/>
      </rPr>
      <t>mm</t>
    </r>
    <r>
      <rPr>
        <vertAlign val="superscript"/>
        <sz val="11"/>
        <rFont val="宋体"/>
        <charset val="134"/>
      </rPr>
      <t>2</t>
    </r>
  </si>
  <si>
    <t>温控线</t>
  </si>
  <si>
    <t>蓝枫</t>
  </si>
  <si>
    <t>分水箱</t>
  </si>
  <si>
    <r>
      <rPr>
        <sz val="10"/>
        <rFont val="宋体"/>
        <charset val="134"/>
      </rPr>
      <t>500*</t>
    </r>
    <r>
      <rPr>
        <sz val="10"/>
        <rFont val="宋体"/>
        <charset val="134"/>
      </rPr>
      <t>6</t>
    </r>
    <r>
      <rPr>
        <sz val="10"/>
        <rFont val="宋体"/>
        <charset val="134"/>
      </rPr>
      <t>00</t>
    </r>
  </si>
  <si>
    <t>分集水器暗盒</t>
  </si>
  <si>
    <t>名   称</t>
  </si>
  <si>
    <r>
      <rPr>
        <b/>
        <sz val="10"/>
        <rFont val="宋体"/>
        <charset val="134"/>
      </rPr>
      <t xml:space="preserve">规 </t>
    </r>
    <r>
      <rPr>
        <b/>
        <sz val="10"/>
        <rFont val="宋体"/>
        <charset val="134"/>
      </rPr>
      <t xml:space="preserve"> </t>
    </r>
    <r>
      <rPr>
        <b/>
        <sz val="10"/>
        <rFont val="宋体"/>
        <charset val="134"/>
      </rPr>
      <t xml:space="preserve"> 格</t>
    </r>
  </si>
  <si>
    <t>折扣单价</t>
  </si>
  <si>
    <t>PE-RT地暖盘管</t>
  </si>
  <si>
    <r>
      <rPr>
        <sz val="10"/>
        <rFont val="宋体"/>
        <charset val="134"/>
      </rPr>
      <t>∮1</t>
    </r>
    <r>
      <rPr>
        <sz val="10"/>
        <rFont val="宋体"/>
        <charset val="134"/>
      </rPr>
      <t>6</t>
    </r>
  </si>
  <si>
    <t>地热散热盘管</t>
  </si>
  <si>
    <t>盾运</t>
  </si>
  <si>
    <t>弯管套</t>
  </si>
  <si>
    <t>保护地暖盘管</t>
  </si>
  <si>
    <t>科文</t>
  </si>
  <si>
    <t>技塑板</t>
  </si>
  <si>
    <t>600*2000*20;＆≥30kg</t>
  </si>
  <si>
    <t>保温板</t>
  </si>
  <si>
    <t>㎡</t>
  </si>
  <si>
    <t>艾利佳</t>
  </si>
  <si>
    <t>反射膜</t>
  </si>
  <si>
    <t>50g</t>
  </si>
  <si>
    <t>地热反射层</t>
  </si>
  <si>
    <t>卡钉</t>
  </si>
  <si>
    <t>固定地暖管</t>
  </si>
  <si>
    <t>地暖专用</t>
  </si>
  <si>
    <t>混凝土覆盖层</t>
  </si>
  <si>
    <r>
      <rPr>
        <sz val="10"/>
        <rFont val="宋体"/>
        <charset val="134"/>
      </rPr>
      <t>C</t>
    </r>
    <r>
      <rPr>
        <sz val="10"/>
        <rFont val="宋体"/>
        <charset val="134"/>
      </rPr>
      <t>15</t>
    </r>
    <r>
      <rPr>
        <sz val="10"/>
        <rFont val="宋体"/>
        <charset val="134"/>
      </rPr>
      <t>≥</t>
    </r>
    <r>
      <rPr>
        <sz val="10"/>
        <rFont val="宋体"/>
        <charset val="134"/>
      </rPr>
      <t>3cm</t>
    </r>
  </si>
  <si>
    <t>河沙、水凝、豆石</t>
  </si>
  <si>
    <t>现场自制</t>
  </si>
  <si>
    <t>铝扣扣槽</t>
  </si>
  <si>
    <r>
      <rPr>
        <sz val="10"/>
        <rFont val="宋体"/>
        <charset val="134"/>
      </rPr>
      <t>1</t>
    </r>
    <r>
      <rPr>
        <sz val="10"/>
        <rFont val="宋体"/>
        <charset val="134"/>
      </rPr>
      <t>0*4</t>
    </r>
  </si>
  <si>
    <t>保护主管道</t>
  </si>
  <si>
    <t>折扣小计</t>
  </si>
  <si>
    <t>像塑保温</t>
  </si>
  <si>
    <t>保温套管</t>
  </si>
  <si>
    <r>
      <rPr>
        <sz val="10"/>
        <rFont val="宋体"/>
        <charset val="134"/>
      </rPr>
      <t>∮2</t>
    </r>
    <r>
      <rPr>
        <sz val="10"/>
        <rFont val="宋体"/>
        <charset val="134"/>
      </rPr>
      <t>5</t>
    </r>
  </si>
  <si>
    <t>主管保温（红蓝）</t>
  </si>
  <si>
    <t>地暖盘管末端（红蓝）</t>
  </si>
  <si>
    <t>多联</t>
  </si>
  <si>
    <t>PVC线管</t>
  </si>
  <si>
    <t>∮16*4m</t>
  </si>
  <si>
    <t>温控线线管</t>
  </si>
  <si>
    <t>PVC线管直接</t>
  </si>
  <si>
    <t>温控线管直接</t>
  </si>
  <si>
    <t>线盒</t>
  </si>
  <si>
    <r>
      <rPr>
        <sz val="10"/>
        <rFont val="宋体"/>
        <charset val="134"/>
      </rPr>
      <t>8</t>
    </r>
    <r>
      <rPr>
        <sz val="10"/>
        <rFont val="宋体"/>
        <charset val="134"/>
      </rPr>
      <t>6深盒</t>
    </r>
  </si>
  <si>
    <t>温控器预埋暗盒</t>
  </si>
  <si>
    <t>粘胶带</t>
  </si>
  <si>
    <r>
      <rPr>
        <sz val="10"/>
        <rFont val="宋体"/>
        <charset val="134"/>
      </rPr>
      <t>F</t>
    </r>
    <r>
      <rPr>
        <sz val="10"/>
        <rFont val="宋体"/>
        <charset val="134"/>
      </rPr>
      <t>120</t>
    </r>
  </si>
  <si>
    <t>固定粘贴反射膜挤挤塑板</t>
  </si>
  <si>
    <t>圈</t>
  </si>
  <si>
    <t>电工胶布</t>
  </si>
  <si>
    <r>
      <rPr>
        <sz val="10"/>
        <rFont val="宋体"/>
        <charset val="134"/>
      </rPr>
      <t>F</t>
    </r>
    <r>
      <rPr>
        <sz val="10"/>
        <rFont val="宋体"/>
        <charset val="134"/>
      </rPr>
      <t>50</t>
    </r>
  </si>
  <si>
    <t>电工安全接电</t>
  </si>
  <si>
    <t>打压材料</t>
  </si>
  <si>
    <t>-</t>
  </si>
  <si>
    <t>球阀、高压管、压力表等</t>
  </si>
  <si>
    <t>A、材料合计</t>
  </si>
  <si>
    <r>
      <rPr>
        <sz val="10"/>
        <rFont val="宋体"/>
        <charset val="134"/>
      </rPr>
      <t>1+2+3+4+5</t>
    </r>
    <r>
      <rPr>
        <sz val="10"/>
        <rFont val="宋体"/>
        <charset val="134"/>
      </rPr>
      <t>+6+7</t>
    </r>
  </si>
  <si>
    <t>B、人工费用</t>
  </si>
  <si>
    <r>
      <rPr>
        <sz val="10"/>
        <rFont val="宋体"/>
        <charset val="134"/>
      </rPr>
      <t>15</t>
    </r>
    <r>
      <rPr>
        <sz val="10"/>
        <rFont val="宋体"/>
        <charset val="134"/>
      </rPr>
      <t>元/平方米+锅炉安装调试费用/500元/台+控制器安装30元/只+卫浴安装费用260元/组</t>
    </r>
  </si>
  <si>
    <t>C、设计费用</t>
  </si>
  <si>
    <r>
      <rPr>
        <sz val="10"/>
        <rFont val="宋体"/>
        <charset val="134"/>
      </rPr>
      <t>（材料合计+人工费用）*</t>
    </r>
    <r>
      <rPr>
        <sz val="10"/>
        <rFont val="宋体"/>
        <charset val="134"/>
      </rPr>
      <t>1%</t>
    </r>
  </si>
  <si>
    <t>D、运杂费</t>
  </si>
  <si>
    <t>材料合计</t>
  </si>
  <si>
    <t>总计：</t>
  </si>
  <si>
    <t>A+B+C+D</t>
  </si>
  <si>
    <t>最终优惠价</t>
  </si>
  <si>
    <t>注:</t>
  </si>
  <si>
    <t>1、本预算不包含墙体烟道开孔费用。锅炉排烟管标配1米，如现场需要增加烟管，费用另计。</t>
  </si>
  <si>
    <t>2、乙方指定锅炉安装所需冷热水接口、电源、及天然气接口位置，由甲方方协调装饰公司及天燃气公司安装到位。</t>
  </si>
  <si>
    <t>3、卫生间、厨房、阳台等有防水要求的房屋，如需安装管路及分水箱等采暖设备，则房屋地面的防水由甲方负责重做。</t>
  </si>
  <si>
    <t>4、我公司只提供热水循环系统设备安装，不负责管路施工。管路施工装修方必须做循环热水管道保温。</t>
  </si>
  <si>
    <t>5、磁砖、石材面层的厚度≦2.5cm，面层的厚度3-4cm，如客户自行改变以上标准，我公司将无法保证系统采暖效果。</t>
  </si>
  <si>
    <t>6、地面主管开槽仅限于开凿地面找平层，如找平层厚度不足，管道无法完全暗埋，由甲方负责地面找平处理。</t>
  </si>
  <si>
    <t>7、采暖面积按设备施工的单层建筑净空面积计算。</t>
  </si>
  <si>
    <t>8、红色标注的为特殊定制产品，所有散热器的标准色白色，如有选择特殊颜色的，需加价15%,同时也视为特殊定制产品，请客户在选型时慎重。</t>
  </si>
  <si>
    <t>9、以上所有设备非人为损坏，免费按合同提供两年售后服务。</t>
  </si>
  <si>
    <t>10、此报价不含税，开正规发票外加5%税点。</t>
  </si>
  <si>
    <t>11、本预算造价根据现场测量及暖通设计装修平面布局图预算详见暖通设计图纸。</t>
  </si>
  <si>
    <r>
      <rPr>
        <b/>
        <sz val="12"/>
        <rFont val="宋体"/>
        <charset val="134"/>
      </rPr>
      <t>　　　　　　　　　　　</t>
    </r>
    <r>
      <rPr>
        <b/>
        <u/>
        <sz val="12"/>
        <rFont val="宋体"/>
        <charset val="134"/>
      </rPr>
      <t xml:space="preserve">客   户：    朗基御今缘      </t>
    </r>
    <phoneticPr fontId="15" type="noConversion"/>
  </si>
  <si>
    <t xml:space="preserve">项目名称：   家装菲斯曼地面辐射采暖工程       </t>
    <phoneticPr fontId="15" type="noConversion"/>
  </si>
  <si>
    <t>德国菲斯曼</t>
    <phoneticPr fontId="15" type="noConversion"/>
  </si>
  <si>
    <t>菲斯曼</t>
    <phoneticPr fontId="15" type="noConversion"/>
  </si>
  <si>
    <r>
      <t>V</t>
    </r>
    <r>
      <rPr>
        <sz val="12"/>
        <rFont val="宋体"/>
        <family val="3"/>
        <charset val="134"/>
      </rPr>
      <t>itopend100  A1HD24.8千瓦</t>
    </r>
    <phoneticPr fontId="15" type="noConversion"/>
  </si>
  <si>
    <t>进口</t>
    <phoneticPr fontId="15" type="noConversion"/>
  </si>
  <si>
    <t>4﹑地热采暖部分</t>
    <phoneticPr fontId="15" type="noConversion"/>
  </si>
  <si>
    <t>5﹑地热采暖辅助材料</t>
    <phoneticPr fontId="15" type="noConversion"/>
  </si>
  <si>
    <t>6﹑总计</t>
    <phoneticPr fontId="15" type="noConversion"/>
  </si>
  <si>
    <t>Vitopend100  A1HD24.8千瓦</t>
    <phoneticPr fontId="15" type="noConversion"/>
  </si>
  <si>
    <t>次卧</t>
    <phoneticPr fontId="15" type="noConversion"/>
  </si>
  <si>
    <t>地热盘管</t>
    <phoneticPr fontId="15" type="noConversion"/>
  </si>
  <si>
    <t>PE-RT∮16</t>
    <phoneticPr fontId="15" type="noConversion"/>
  </si>
  <si>
    <t>客卧</t>
    <phoneticPr fontId="15" type="noConversion"/>
  </si>
  <si>
    <t>多功能间</t>
    <phoneticPr fontId="15" type="noConversion"/>
  </si>
  <si>
    <r>
      <t>1</t>
    </r>
    <r>
      <rPr>
        <sz val="12"/>
        <rFont val="宋体"/>
        <family val="3"/>
        <charset val="134"/>
      </rPr>
      <t>3.7</t>
    </r>
    <r>
      <rPr>
        <sz val="12"/>
        <rFont val="宋体"/>
        <charset val="134"/>
      </rPr>
      <t>L/分钟</t>
    </r>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</si>
</sst>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_ "/>
    <numFmt numFmtId="177" formatCode="0_);[Red]\(0\)"/>
    <numFmt numFmtId="178" formatCode="[$¥-804]#,##0.00;[$¥-804]\-#,##0.00"/>
    <numFmt numFmtId="181" formatCode="0.00_ "/>
    <numFmt numFmtId="182" formatCode="0.0"/>
    <numFmt numFmtId="183" formatCode="0.00_);[Red]\(0.00\)"/>
  </numFmts>
  <fonts count="20" x14ac:knownFonts="1">
    <font>
      <sz val="12"/>
      <name val="宋体"/>
      <charset val="134"/>
    </font>
    <font>
      <sz val="10"/>
      <name val="宋体"/>
      <charset val="134"/>
    </font>
    <font>
      <sz val="10"/>
      <color indexed="10"/>
      <name val="宋体"/>
      <charset val="134"/>
    </font>
    <font>
      <b/>
      <sz val="16"/>
      <name val="黑体"/>
      <charset val="134"/>
    </font>
    <font>
      <b/>
      <u/>
      <sz val="12"/>
      <name val="宋体"/>
      <charset val="134"/>
    </font>
    <font>
      <b/>
      <sz val="11"/>
      <color indexed="9"/>
      <name val="宋体"/>
      <charset val="134"/>
    </font>
    <font>
      <b/>
      <sz val="10"/>
      <name val="宋体"/>
      <charset val="134"/>
    </font>
    <font>
      <b/>
      <sz val="10"/>
      <color rgb="FFFF0000"/>
      <name val="宋体"/>
      <charset val="134"/>
    </font>
    <font>
      <b/>
      <sz val="11"/>
      <name val="宋体"/>
      <charset val="134"/>
    </font>
    <font>
      <b/>
      <sz val="18"/>
      <color theme="1"/>
      <name val="宋体"/>
      <charset val="134"/>
    </font>
    <font>
      <b/>
      <sz val="12"/>
      <name val="宋体"/>
      <charset val="134"/>
    </font>
    <font>
      <b/>
      <sz val="12"/>
      <color theme="0"/>
      <name val="宋体"/>
      <charset val="134"/>
    </font>
    <font>
      <sz val="11"/>
      <color indexed="8"/>
      <name val="宋体"/>
      <charset val="134"/>
    </font>
    <font>
      <vertAlign val="superscript"/>
      <sz val="11"/>
      <name val="宋体"/>
      <charset val="134"/>
    </font>
    <font>
      <sz val="12"/>
      <name val="宋体"/>
      <charset val="134"/>
    </font>
    <font>
      <sz val="9"/>
      <name val="宋体"/>
      <family val="3"/>
      <charset val="134"/>
    </font>
    <font>
      <b/>
      <u/>
      <sz val="12"/>
      <name val="宋体"/>
      <family val="3"/>
      <charset val="134"/>
    </font>
    <font>
      <sz val="10"/>
      <name val="宋体"/>
      <family val="3"/>
      <charset val="134"/>
    </font>
    <font>
      <sz val="12"/>
      <name val="宋体"/>
      <family val="3"/>
      <charset val="134"/>
    </font>
    <font>
      <b/>
      <sz val="11"/>
      <color indexed="9"/>
      <name val="宋体"/>
      <family val="3"/>
      <charset val="134"/>
    </font>
  </fonts>
  <fills count="6">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bgColor indexed="64"/>
      </patternFill>
    </fill>
    <fill>
      <patternFill patternType="solid">
        <fgColor rgb="FFFF0000"/>
        <bgColor indexed="64"/>
      </patternFill>
    </fill>
  </fills>
  <borders count="1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4">
    <xf numFmtId="178" fontId="0" fillId="0" borderId="0"/>
    <xf numFmtId="178" fontId="14" fillId="0" borderId="0"/>
    <xf numFmtId="178" fontId="12" fillId="0" borderId="0">
      <alignment vertical="center"/>
    </xf>
    <xf numFmtId="178" fontId="14" fillId="0" borderId="0"/>
  </cellStyleXfs>
  <cellXfs count="109">
    <xf numFmtId="178" fontId="0" fillId="0" borderId="0" xfId="0"/>
    <xf numFmtId="178" fontId="1" fillId="0" borderId="0" xfId="0" applyFont="1" applyFill="1" applyAlignment="1">
      <alignment horizontal="center" vertical="center"/>
    </xf>
    <xf numFmtId="178" fontId="1" fillId="0" borderId="0" xfId="0" applyFont="1" applyFill="1" applyBorder="1"/>
    <xf numFmtId="178" fontId="1" fillId="0" borderId="0" xfId="0" applyFont="1" applyBorder="1" applyAlignment="1">
      <alignment horizontal="center" vertical="center"/>
    </xf>
    <xf numFmtId="178" fontId="1" fillId="0" borderId="0" xfId="0" applyFont="1" applyAlignment="1">
      <alignment horizontal="center" vertical="center"/>
    </xf>
    <xf numFmtId="178" fontId="2" fillId="0" borderId="0" xfId="0" applyFont="1" applyFill="1"/>
    <xf numFmtId="178" fontId="1" fillId="0" borderId="0" xfId="0" applyFont="1"/>
    <xf numFmtId="178" fontId="1" fillId="0" borderId="0" xfId="0" applyFont="1" applyFill="1" applyBorder="1" applyAlignment="1">
      <alignment horizontal="center" vertical="center"/>
    </xf>
    <xf numFmtId="177" fontId="1" fillId="0" borderId="0" xfId="0" applyNumberFormat="1" applyFont="1" applyFill="1" applyBorder="1" applyAlignment="1">
      <alignment horizontal="center" vertical="center"/>
    </xf>
    <xf numFmtId="178" fontId="1" fillId="0" borderId="0" xfId="0" applyFont="1" applyFill="1" applyBorder="1" applyAlignment="1">
      <alignment vertical="center"/>
    </xf>
    <xf numFmtId="1" fontId="1" fillId="0" borderId="0" xfId="0" applyNumberFormat="1" applyFont="1" applyFill="1" applyBorder="1" applyAlignment="1">
      <alignment horizontal="right" vertical="center"/>
    </xf>
    <xf numFmtId="178" fontId="6" fillId="0" borderId="2" xfId="0" applyFont="1" applyFill="1" applyBorder="1" applyAlignment="1">
      <alignment horizontal="center" vertical="center" wrapText="1"/>
    </xf>
    <xf numFmtId="177" fontId="6" fillId="0" borderId="2" xfId="0" applyNumberFormat="1" applyFont="1" applyFill="1" applyBorder="1" applyAlignment="1">
      <alignment horizontal="center" vertical="center" wrapText="1"/>
    </xf>
    <xf numFmtId="182" fontId="6" fillId="0" borderId="2" xfId="0" applyNumberFormat="1" applyFont="1" applyFill="1" applyBorder="1" applyAlignment="1">
      <alignment vertical="center" wrapText="1"/>
    </xf>
    <xf numFmtId="182" fontId="6" fillId="0" borderId="2" xfId="0" applyNumberFormat="1" applyFont="1" applyFill="1" applyBorder="1" applyAlignment="1">
      <alignment horizontal="right" vertical="center" wrapText="1"/>
    </xf>
    <xf numFmtId="176" fontId="0" fillId="0" borderId="2" xfId="0" applyNumberFormat="1" applyFont="1" applyBorder="1" applyAlignment="1">
      <alignment horizontal="center" vertical="center" wrapText="1"/>
    </xf>
    <xf numFmtId="178" fontId="0" fillId="0" borderId="2" xfId="0" applyBorder="1" applyAlignment="1">
      <alignment horizontal="center" vertical="center" wrapText="1"/>
    </xf>
    <xf numFmtId="177" fontId="1" fillId="0" borderId="2" xfId="0" applyNumberFormat="1" applyFont="1" applyBorder="1" applyAlignment="1">
      <alignment horizontal="center" vertical="center" wrapText="1"/>
    </xf>
    <xf numFmtId="178" fontId="1" fillId="0" borderId="2" xfId="0" applyFont="1" applyBorder="1" applyAlignment="1">
      <alignment horizontal="center" vertical="center" wrapText="1"/>
    </xf>
    <xf numFmtId="183" fontId="1" fillId="3" borderId="2" xfId="0" applyNumberFormat="1" applyFont="1" applyFill="1" applyBorder="1" applyAlignment="1">
      <alignment vertical="center"/>
    </xf>
    <xf numFmtId="183" fontId="1" fillId="3" borderId="2" xfId="0" applyNumberFormat="1" applyFont="1" applyFill="1" applyBorder="1" applyAlignment="1">
      <alignment horizontal="right" vertical="center"/>
    </xf>
    <xf numFmtId="178" fontId="1" fillId="0" borderId="2" xfId="3" applyFont="1" applyFill="1" applyBorder="1" applyAlignment="1">
      <alignment horizontal="center" vertical="center" wrapText="1"/>
    </xf>
    <xf numFmtId="49" fontId="1" fillId="0" borderId="2" xfId="0" applyNumberFormat="1" applyFont="1" applyFill="1" applyBorder="1" applyAlignment="1">
      <alignment horizontal="center" vertical="center" wrapText="1"/>
    </xf>
    <xf numFmtId="178" fontId="1" fillId="0" borderId="2" xfId="0" applyFont="1" applyFill="1" applyBorder="1" applyAlignment="1">
      <alignment horizontal="center" vertical="center" wrapText="1"/>
    </xf>
    <xf numFmtId="183" fontId="1" fillId="0" borderId="2" xfId="0" applyNumberFormat="1" applyFont="1" applyFill="1" applyBorder="1" applyAlignment="1">
      <alignment vertical="center" wrapText="1"/>
    </xf>
    <xf numFmtId="177" fontId="1" fillId="0" borderId="2" xfId="0" applyNumberFormat="1" applyFont="1" applyFill="1" applyBorder="1" applyAlignment="1">
      <alignment horizontal="center" vertical="center" wrapText="1"/>
    </xf>
    <xf numFmtId="178" fontId="1" fillId="0" borderId="2" xfId="0" applyFont="1" applyFill="1" applyBorder="1" applyAlignment="1">
      <alignment horizontal="center" vertical="center"/>
    </xf>
    <xf numFmtId="182" fontId="6" fillId="0" borderId="2" xfId="0" applyNumberFormat="1" applyFont="1" applyFill="1" applyBorder="1" applyAlignment="1">
      <alignment horizontal="center" vertical="center" wrapText="1"/>
    </xf>
    <xf numFmtId="182" fontId="1" fillId="0" borderId="2" xfId="0" applyNumberFormat="1" applyFont="1" applyFill="1" applyBorder="1" applyAlignment="1">
      <alignment horizontal="center" vertical="center" wrapText="1"/>
    </xf>
    <xf numFmtId="181" fontId="1" fillId="0" borderId="2" xfId="0" applyNumberFormat="1" applyFont="1" applyFill="1" applyBorder="1" applyAlignment="1">
      <alignment horizontal="right" vertical="center" wrapText="1"/>
    </xf>
    <xf numFmtId="181" fontId="1" fillId="0" borderId="2" xfId="0" applyNumberFormat="1" applyFont="1" applyFill="1" applyBorder="1" applyAlignment="1">
      <alignment vertical="center" wrapText="1"/>
    </xf>
    <xf numFmtId="178" fontId="2" fillId="0" borderId="0" xfId="0" applyFont="1" applyFill="1" applyBorder="1" applyAlignment="1">
      <alignment vertical="center"/>
    </xf>
    <xf numFmtId="178" fontId="1" fillId="0" borderId="2" xfId="0" applyFont="1" applyFill="1" applyBorder="1" applyAlignment="1">
      <alignment horizontal="left" vertical="center" wrapText="1"/>
    </xf>
    <xf numFmtId="178" fontId="0" fillId="0" borderId="0" xfId="0" applyFont="1"/>
    <xf numFmtId="176" fontId="0" fillId="0" borderId="0" xfId="0" applyNumberFormat="1" applyFont="1"/>
    <xf numFmtId="177" fontId="0" fillId="0" borderId="0" xfId="0" applyNumberFormat="1" applyFont="1"/>
    <xf numFmtId="183" fontId="0" fillId="0" borderId="0" xfId="0" applyNumberFormat="1" applyFont="1" applyAlignment="1">
      <alignment horizontal="center" vertical="center"/>
    </xf>
    <xf numFmtId="177" fontId="0" fillId="0" borderId="0" xfId="0" applyNumberFormat="1" applyFont="1" applyAlignment="1">
      <alignment horizontal="center" vertical="center"/>
    </xf>
    <xf numFmtId="178" fontId="0" fillId="0" borderId="0" xfId="0" applyFont="1" applyAlignment="1">
      <alignment horizontal="center"/>
    </xf>
    <xf numFmtId="177" fontId="0" fillId="0" borderId="0" xfId="0" applyNumberFormat="1" applyAlignment="1">
      <alignment wrapText="1"/>
    </xf>
    <xf numFmtId="183" fontId="0" fillId="0" borderId="0" xfId="0" applyNumberFormat="1" applyAlignment="1">
      <alignment wrapText="1"/>
    </xf>
    <xf numFmtId="178" fontId="11" fillId="5" borderId="2" xfId="0" applyFont="1" applyFill="1" applyBorder="1" applyAlignment="1">
      <alignment horizontal="center" vertical="center" wrapText="1"/>
    </xf>
    <xf numFmtId="176" fontId="11" fillId="5" borderId="2" xfId="0" applyNumberFormat="1" applyFont="1" applyFill="1" applyBorder="1" applyAlignment="1">
      <alignment horizontal="center" vertical="center" wrapText="1"/>
    </xf>
    <xf numFmtId="177" fontId="11" fillId="5" borderId="2" xfId="0" applyNumberFormat="1" applyFont="1" applyFill="1" applyBorder="1" applyAlignment="1">
      <alignment horizontal="center" vertical="center" wrapText="1"/>
    </xf>
    <xf numFmtId="177" fontId="0" fillId="0" borderId="2" xfId="0" applyNumberFormat="1" applyFont="1" applyBorder="1" applyAlignment="1">
      <alignment horizontal="center" vertical="center" wrapText="1"/>
    </xf>
    <xf numFmtId="183" fontId="11" fillId="5" borderId="2" xfId="0" applyNumberFormat="1" applyFont="1" applyFill="1" applyBorder="1" applyAlignment="1">
      <alignment horizontal="center" vertical="center" wrapText="1"/>
    </xf>
    <xf numFmtId="176" fontId="0" fillId="0" borderId="2" xfId="0" applyNumberFormat="1" applyBorder="1" applyAlignment="1">
      <alignment horizontal="center" vertical="center" wrapText="1"/>
    </xf>
    <xf numFmtId="177" fontId="0" fillId="0" borderId="2" xfId="0" applyNumberFormat="1" applyBorder="1" applyAlignment="1">
      <alignment horizontal="center" vertical="center" wrapText="1"/>
    </xf>
    <xf numFmtId="177" fontId="0" fillId="0" borderId="2" xfId="0" applyNumberFormat="1" applyFont="1" applyBorder="1" applyAlignment="1">
      <alignment horizontal="center" vertical="center"/>
    </xf>
    <xf numFmtId="183" fontId="0" fillId="0" borderId="2" xfId="0" applyNumberFormat="1" applyFont="1" applyBorder="1" applyAlignment="1">
      <alignment horizontal="center" vertical="center"/>
    </xf>
    <xf numFmtId="178" fontId="0" fillId="0" borderId="2" xfId="0" applyFont="1" applyFill="1" applyBorder="1" applyAlignment="1">
      <alignment horizontal="center" vertical="center" wrapText="1"/>
    </xf>
    <xf numFmtId="178" fontId="10" fillId="0" borderId="2" xfId="0" applyFont="1" applyBorder="1" applyAlignment="1">
      <alignment horizontal="center" vertical="center" wrapText="1"/>
    </xf>
    <xf numFmtId="178" fontId="10" fillId="0" borderId="2" xfId="0" applyFont="1" applyBorder="1" applyAlignment="1">
      <alignment wrapText="1"/>
    </xf>
    <xf numFmtId="176" fontId="10" fillId="0" borderId="2" xfId="0" applyNumberFormat="1" applyFont="1" applyBorder="1" applyAlignment="1">
      <alignment horizontal="center" vertical="center" wrapText="1"/>
    </xf>
    <xf numFmtId="177" fontId="10" fillId="0" borderId="2" xfId="0" applyNumberFormat="1" applyFont="1" applyBorder="1" applyAlignment="1">
      <alignment wrapText="1"/>
    </xf>
    <xf numFmtId="183" fontId="10" fillId="0" borderId="2" xfId="0" applyNumberFormat="1" applyFont="1" applyBorder="1" applyAlignment="1">
      <alignment horizontal="center" vertical="center" wrapText="1"/>
    </xf>
    <xf numFmtId="178" fontId="0" fillId="0" borderId="0" xfId="0" applyFont="1" applyAlignment="1">
      <alignment wrapText="1"/>
    </xf>
    <xf numFmtId="176" fontId="0" fillId="0" borderId="0" xfId="0" applyNumberFormat="1" applyFont="1" applyAlignment="1">
      <alignment wrapText="1"/>
    </xf>
    <xf numFmtId="177" fontId="0" fillId="0" borderId="0" xfId="0" applyNumberFormat="1" applyFont="1" applyAlignment="1">
      <alignment wrapText="1"/>
    </xf>
    <xf numFmtId="183" fontId="0" fillId="0" borderId="0" xfId="0" applyNumberFormat="1" applyFont="1" applyAlignment="1">
      <alignment horizontal="center" vertical="center" wrapText="1"/>
    </xf>
    <xf numFmtId="177" fontId="0" fillId="0" borderId="0" xfId="0" applyNumberFormat="1" applyAlignment="1">
      <alignment horizontal="center" vertical="center" wrapText="1"/>
    </xf>
    <xf numFmtId="178" fontId="0" fillId="0" borderId="0" xfId="0" applyAlignment="1"/>
    <xf numFmtId="177" fontId="10" fillId="0" borderId="2" xfId="0" applyNumberFormat="1" applyFont="1" applyBorder="1" applyAlignment="1">
      <alignment horizontal="center" vertical="center" wrapText="1"/>
    </xf>
    <xf numFmtId="177" fontId="0" fillId="0" borderId="0" xfId="0" applyNumberFormat="1" applyFont="1" applyAlignment="1">
      <alignment horizontal="center" vertical="center" wrapText="1"/>
    </xf>
    <xf numFmtId="178" fontId="9" fillId="4" borderId="0" xfId="0" applyFont="1" applyFill="1" applyBorder="1" applyAlignment="1">
      <alignment horizontal="center" vertical="center" wrapText="1"/>
    </xf>
    <xf numFmtId="178" fontId="10" fillId="0" borderId="1" xfId="0" applyFont="1" applyBorder="1" applyAlignment="1">
      <alignment horizontal="left" vertical="center" wrapText="1"/>
    </xf>
    <xf numFmtId="176" fontId="11" fillId="5" borderId="2" xfId="0" applyNumberFormat="1" applyFont="1" applyFill="1" applyBorder="1" applyAlignment="1">
      <alignment horizontal="center" vertical="center" wrapText="1"/>
    </xf>
    <xf numFmtId="176" fontId="0" fillId="0" borderId="8" xfId="0" applyNumberFormat="1" applyFont="1" applyBorder="1" applyAlignment="1">
      <alignment horizontal="center" vertical="center" wrapText="1"/>
    </xf>
    <xf numFmtId="176" fontId="0" fillId="0" borderId="2" xfId="0" applyNumberFormat="1" applyFont="1" applyBorder="1" applyAlignment="1">
      <alignment horizontal="center" vertical="center" wrapText="1"/>
    </xf>
    <xf numFmtId="178" fontId="10" fillId="0" borderId="9" xfId="0" applyFont="1" applyBorder="1" applyAlignment="1">
      <alignment horizontal="left" vertical="center" wrapText="1"/>
    </xf>
    <xf numFmtId="176" fontId="10" fillId="0" borderId="6" xfId="0" applyNumberFormat="1" applyFont="1" applyBorder="1" applyAlignment="1">
      <alignment horizontal="center" wrapText="1"/>
    </xf>
    <xf numFmtId="176" fontId="10" fillId="0" borderId="7" xfId="0" applyNumberFormat="1" applyFont="1" applyBorder="1" applyAlignment="1">
      <alignment horizontal="center" wrapText="1"/>
    </xf>
    <xf numFmtId="176" fontId="10" fillId="0" borderId="8" xfId="0" applyNumberFormat="1" applyFont="1" applyBorder="1" applyAlignment="1">
      <alignment horizontal="center" wrapText="1"/>
    </xf>
    <xf numFmtId="178" fontId="0" fillId="0" borderId="2" xfId="0" applyBorder="1" applyAlignment="1">
      <alignment horizontal="center" vertical="center" wrapText="1"/>
    </xf>
    <xf numFmtId="178" fontId="3" fillId="0" borderId="0" xfId="0" applyFont="1" applyFill="1" applyBorder="1" applyAlignment="1">
      <alignment horizontal="center" vertical="center"/>
    </xf>
    <xf numFmtId="178" fontId="4" fillId="0" borderId="1" xfId="0" applyFont="1" applyFill="1" applyBorder="1" applyAlignment="1">
      <alignment horizontal="left" vertical="center" wrapText="1"/>
    </xf>
    <xf numFmtId="178" fontId="4" fillId="0" borderId="1" xfId="0" applyFont="1" applyFill="1" applyBorder="1" applyAlignment="1">
      <alignment horizontal="left" vertical="center"/>
    </xf>
    <xf numFmtId="178" fontId="5" fillId="2" borderId="2" xfId="0" applyFont="1" applyFill="1" applyBorder="1" applyAlignment="1">
      <alignment horizontal="center" vertical="center" wrapText="1"/>
    </xf>
    <xf numFmtId="178" fontId="1" fillId="0" borderId="2" xfId="0" applyFont="1" applyFill="1" applyBorder="1" applyAlignment="1">
      <alignment horizontal="center" vertical="center" wrapText="1"/>
    </xf>
    <xf numFmtId="183" fontId="6" fillId="0" borderId="2" xfId="0" applyNumberFormat="1" applyFont="1" applyFill="1" applyBorder="1" applyAlignment="1">
      <alignment horizontal="center" vertical="center"/>
    </xf>
    <xf numFmtId="178" fontId="5" fillId="2" borderId="7" xfId="0" applyFont="1" applyFill="1" applyBorder="1" applyAlignment="1">
      <alignment horizontal="center" vertical="center" wrapText="1"/>
    </xf>
    <xf numFmtId="178" fontId="5" fillId="2" borderId="8" xfId="0" applyFont="1" applyFill="1" applyBorder="1" applyAlignment="1">
      <alignment horizontal="center" vertical="center" wrapText="1"/>
    </xf>
    <xf numFmtId="178" fontId="1" fillId="0" borderId="2" xfId="0" applyFont="1" applyBorder="1" applyAlignment="1">
      <alignment horizontal="left" vertical="center" wrapText="1"/>
    </xf>
    <xf numFmtId="181" fontId="6" fillId="0" borderId="2" xfId="0" applyNumberFormat="1" applyFont="1" applyFill="1" applyBorder="1" applyAlignment="1">
      <alignment horizontal="center" vertical="center" wrapText="1"/>
    </xf>
    <xf numFmtId="178" fontId="1" fillId="0" borderId="2" xfId="0" applyFont="1" applyBorder="1" applyAlignment="1">
      <alignment vertical="center" wrapText="1"/>
    </xf>
    <xf numFmtId="178" fontId="6" fillId="0" borderId="2" xfId="0" applyNumberFormat="1" applyFont="1" applyFill="1" applyBorder="1" applyAlignment="1">
      <alignment horizontal="center" vertical="center" wrapText="1"/>
    </xf>
    <xf numFmtId="178" fontId="7" fillId="0" borderId="2" xfId="0" applyFont="1" applyFill="1" applyBorder="1" applyAlignment="1">
      <alignment horizontal="center" vertical="center" wrapText="1"/>
    </xf>
    <xf numFmtId="178" fontId="7" fillId="0" borderId="2" xfId="0" applyNumberFormat="1" applyFont="1" applyFill="1" applyBorder="1" applyAlignment="1">
      <alignment horizontal="center" vertical="center" wrapText="1"/>
    </xf>
    <xf numFmtId="178" fontId="8" fillId="0" borderId="0" xfId="0" applyFont="1" applyFill="1" applyBorder="1" applyAlignment="1">
      <alignment horizontal="left" vertical="center"/>
    </xf>
    <xf numFmtId="178" fontId="1" fillId="0" borderId="0" xfId="0" applyFont="1" applyAlignment="1">
      <alignment horizontal="left"/>
    </xf>
    <xf numFmtId="178" fontId="1" fillId="0" borderId="0" xfId="0" applyFont="1" applyFill="1" applyBorder="1" applyAlignment="1">
      <alignment horizontal="left" vertical="center" wrapText="1"/>
    </xf>
    <xf numFmtId="178" fontId="1" fillId="0" borderId="0" xfId="0" applyFont="1" applyFill="1" applyBorder="1" applyAlignment="1">
      <alignment horizontal="left" vertical="center"/>
    </xf>
    <xf numFmtId="178" fontId="1" fillId="0" borderId="3" xfId="0" applyFont="1" applyFill="1" applyBorder="1" applyAlignment="1">
      <alignment horizontal="center" vertical="center" wrapText="1"/>
    </xf>
    <xf numFmtId="178" fontId="1" fillId="0" borderId="5" xfId="0" applyFont="1" applyFill="1" applyBorder="1" applyAlignment="1">
      <alignment horizontal="center" vertical="center" wrapText="1"/>
    </xf>
    <xf numFmtId="178" fontId="16" fillId="0" borderId="1" xfId="0" applyFont="1" applyFill="1" applyBorder="1" applyAlignment="1">
      <alignment horizontal="left" vertical="center"/>
    </xf>
    <xf numFmtId="178" fontId="16" fillId="0" borderId="1" xfId="0" applyFont="1" applyFill="1" applyBorder="1" applyAlignment="1">
      <alignment horizontal="left" vertical="center" wrapText="1"/>
    </xf>
    <xf numFmtId="178" fontId="17" fillId="0" borderId="3" xfId="0" applyFont="1" applyFill="1" applyBorder="1" applyAlignment="1">
      <alignment horizontal="center" vertical="center" wrapText="1"/>
    </xf>
    <xf numFmtId="178" fontId="18" fillId="0" borderId="4" xfId="0" applyFont="1" applyBorder="1" applyAlignment="1">
      <alignment horizontal="center" vertical="center" wrapText="1"/>
    </xf>
    <xf numFmtId="176" fontId="18" fillId="0" borderId="2" xfId="0" applyNumberFormat="1" applyFont="1" applyBorder="1" applyAlignment="1">
      <alignment horizontal="center" vertical="center" wrapText="1"/>
    </xf>
    <xf numFmtId="182" fontId="17" fillId="0" borderId="2" xfId="0" applyNumberFormat="1" applyFont="1" applyFill="1" applyBorder="1" applyAlignment="1">
      <alignment horizontal="center" vertical="center" wrapText="1"/>
    </xf>
    <xf numFmtId="178" fontId="19" fillId="2" borderId="6" xfId="0" applyFont="1" applyFill="1" applyBorder="1" applyAlignment="1">
      <alignment horizontal="center" vertical="center" wrapText="1"/>
    </xf>
    <xf numFmtId="178" fontId="17" fillId="0" borderId="2" xfId="0" applyFont="1" applyFill="1" applyBorder="1" applyAlignment="1">
      <alignment horizontal="center" vertical="center" wrapText="1"/>
    </xf>
    <xf numFmtId="178" fontId="19" fillId="2" borderId="2" xfId="0" applyFont="1" applyFill="1" applyBorder="1" applyAlignment="1">
      <alignment horizontal="center" vertical="center" wrapText="1"/>
    </xf>
    <xf numFmtId="178" fontId="18" fillId="0" borderId="2" xfId="0" applyFont="1" applyBorder="1" applyAlignment="1">
      <alignment horizontal="center" vertical="center" wrapText="1"/>
    </xf>
    <xf numFmtId="176" fontId="18" fillId="0" borderId="2" xfId="0" applyNumberFormat="1" applyFont="1" applyBorder="1" applyAlignment="1">
      <alignment horizontal="center" vertical="center" wrapText="1"/>
    </xf>
    <xf numFmtId="178" fontId="0" fillId="0" borderId="2" xfId="0" applyFont="1" applyBorder="1" applyAlignment="1">
      <alignment horizontal="center" vertical="top" wrapText="1"/>
    </xf>
    <xf numFmtId="178" fontId="18" fillId="0" borderId="2" xfId="0" applyFont="1" applyFill="1" applyBorder="1" applyAlignment="1">
      <alignment horizontal="center" vertical="center" wrapText="1"/>
    </xf>
    <xf numFmtId="177" fontId="18" fillId="0" borderId="2" xfId="0" applyNumberFormat="1" applyFont="1" applyBorder="1" applyAlignment="1">
      <alignment horizontal="center" vertical="center" wrapText="1"/>
    </xf>
    <xf numFmtId="176" fontId="18" fillId="0" borderId="6" xfId="0" applyNumberFormat="1" applyFont="1" applyBorder="1" applyAlignment="1">
      <alignment horizontal="center" vertical="center" wrapText="1"/>
    </xf>
  </cellXfs>
  <cellStyles count="4">
    <cellStyle name="_x0007_" xfId="1" xr:uid="{00000000-0005-0000-0000-00002F000000}"/>
    <cellStyle name="常规" xfId="0" builtinId="0"/>
    <cellStyle name="常规 2" xfId="2" xr:uid="{00000000-0005-0000-0000-000032000000}"/>
    <cellStyle name="常规_Sheet1" xfId="3" xr:uid="{00000000-0005-0000-0000-00003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J18"/>
  <sheetViews>
    <sheetView workbookViewId="0">
      <selection activeCell="J4" sqref="J4"/>
    </sheetView>
  </sheetViews>
  <sheetFormatPr defaultColWidth="9" defaultRowHeight="15.6" x14ac:dyDescent="0.25"/>
  <cols>
    <col min="1" max="1" width="8.3984375" style="33" customWidth="1"/>
    <col min="2" max="2" width="18.69921875" style="33" customWidth="1"/>
    <col min="3" max="3" width="21.8984375" style="34" customWidth="1"/>
    <col min="4" max="4" width="19.59765625" style="34" customWidth="1"/>
    <col min="5" max="5" width="10.69921875" style="35" customWidth="1"/>
    <col min="6" max="6" width="12.3984375" style="35" customWidth="1"/>
    <col min="7" max="7" width="16.59765625" style="35" customWidth="1"/>
    <col min="8" max="8" width="12.09765625" style="36" customWidth="1"/>
    <col min="9" max="9" width="12.3984375" style="37" customWidth="1"/>
    <col min="10" max="10" width="14.59765625" style="38" customWidth="1"/>
    <col min="11" max="16384" width="9" style="33"/>
  </cols>
  <sheetData>
    <row r="1" spans="1:10" ht="25.2" customHeight="1" x14ac:dyDescent="0.25">
      <c r="A1" s="64" t="s">
        <v>0</v>
      </c>
      <c r="B1" s="64"/>
      <c r="C1" s="64"/>
      <c r="D1" s="64"/>
      <c r="E1" s="64"/>
      <c r="F1" s="64"/>
      <c r="G1" s="64"/>
      <c r="H1" s="64"/>
      <c r="I1" s="64"/>
      <c r="J1" s="33"/>
    </row>
    <row r="2" spans="1:10" ht="24" customHeight="1" x14ac:dyDescent="0.25">
      <c r="A2" s="65" t="s">
        <v>1</v>
      </c>
      <c r="B2" s="65"/>
      <c r="C2" s="65"/>
      <c r="D2" s="65"/>
      <c r="E2" s="65"/>
      <c r="F2" s="65"/>
      <c r="G2" s="39"/>
      <c r="H2" s="40"/>
      <c r="I2" s="60"/>
      <c r="J2" s="61"/>
    </row>
    <row r="3" spans="1:10" ht="22.5" customHeight="1" x14ac:dyDescent="0.25">
      <c r="A3" s="41" t="s">
        <v>2</v>
      </c>
      <c r="B3" s="41" t="s">
        <v>3</v>
      </c>
      <c r="C3" s="42" t="s">
        <v>4</v>
      </c>
      <c r="D3" s="42" t="s">
        <v>5</v>
      </c>
      <c r="E3" s="43" t="s">
        <v>6</v>
      </c>
      <c r="F3" s="66" t="s">
        <v>7</v>
      </c>
      <c r="G3" s="66"/>
      <c r="H3" s="66" t="s">
        <v>8</v>
      </c>
      <c r="I3" s="66"/>
    </row>
    <row r="4" spans="1:10" ht="33" customHeight="1" x14ac:dyDescent="0.25">
      <c r="A4" s="103" t="s">
        <v>207</v>
      </c>
      <c r="B4" s="16" t="s">
        <v>9</v>
      </c>
      <c r="C4" s="15" t="s">
        <v>10</v>
      </c>
      <c r="D4" s="98" t="s">
        <v>213</v>
      </c>
      <c r="E4" s="44">
        <v>1</v>
      </c>
      <c r="F4" s="108" t="s">
        <v>219</v>
      </c>
      <c r="G4" s="67"/>
      <c r="H4" s="104" t="s">
        <v>209</v>
      </c>
      <c r="I4" s="68"/>
    </row>
    <row r="5" spans="1:10" ht="21.75" customHeight="1" x14ac:dyDescent="0.25">
      <c r="A5" s="69" t="s">
        <v>11</v>
      </c>
      <c r="B5" s="69"/>
      <c r="C5" s="69"/>
      <c r="D5" s="69"/>
      <c r="E5" s="69"/>
      <c r="F5" s="69"/>
      <c r="G5" s="69"/>
      <c r="H5" s="69"/>
      <c r="I5" s="69"/>
    </row>
    <row r="6" spans="1:10" ht="33" customHeight="1" x14ac:dyDescent="0.25">
      <c r="A6" s="41" t="s">
        <v>12</v>
      </c>
      <c r="B6" s="41" t="s">
        <v>13</v>
      </c>
      <c r="C6" s="42" t="s">
        <v>14</v>
      </c>
      <c r="D6" s="42" t="s">
        <v>15</v>
      </c>
      <c r="E6" s="43" t="s">
        <v>16</v>
      </c>
      <c r="F6" s="43" t="s">
        <v>17</v>
      </c>
      <c r="G6" s="43" t="s">
        <v>18</v>
      </c>
      <c r="H6" s="45" t="s">
        <v>19</v>
      </c>
      <c r="I6" s="43" t="s">
        <v>20</v>
      </c>
    </row>
    <row r="7" spans="1:10" ht="25.05" customHeight="1" x14ac:dyDescent="0.25">
      <c r="A7" s="73" t="s">
        <v>21</v>
      </c>
      <c r="B7" s="105" t="s">
        <v>22</v>
      </c>
      <c r="C7" s="46">
        <v>41</v>
      </c>
      <c r="D7" s="15" t="s">
        <v>23</v>
      </c>
      <c r="E7" s="47" t="s">
        <v>24</v>
      </c>
      <c r="F7" s="48">
        <v>120</v>
      </c>
      <c r="G7" s="48">
        <v>3</v>
      </c>
      <c r="H7" s="49">
        <f>F7*C7</f>
        <v>4920</v>
      </c>
      <c r="I7" s="44">
        <v>1</v>
      </c>
    </row>
    <row r="8" spans="1:10" ht="25.05" customHeight="1" x14ac:dyDescent="0.25">
      <c r="A8" s="73"/>
      <c r="B8" s="50" t="s">
        <v>25</v>
      </c>
      <c r="C8" s="15">
        <v>17</v>
      </c>
      <c r="D8" s="98" t="s">
        <v>215</v>
      </c>
      <c r="E8" s="107" t="s">
        <v>216</v>
      </c>
      <c r="F8" s="48">
        <v>120</v>
      </c>
      <c r="G8" s="48">
        <v>1</v>
      </c>
      <c r="H8" s="49">
        <f>F8*C8</f>
        <v>2040</v>
      </c>
      <c r="I8" s="44">
        <v>1</v>
      </c>
    </row>
    <row r="9" spans="1:10" ht="25.05" customHeight="1" x14ac:dyDescent="0.25">
      <c r="A9" s="73"/>
      <c r="B9" s="106" t="s">
        <v>214</v>
      </c>
      <c r="C9" s="15">
        <v>8</v>
      </c>
      <c r="D9" s="98" t="s">
        <v>215</v>
      </c>
      <c r="E9" s="107" t="s">
        <v>216</v>
      </c>
      <c r="F9" s="48">
        <v>120</v>
      </c>
      <c r="G9" s="48">
        <v>1</v>
      </c>
      <c r="H9" s="49">
        <v>960</v>
      </c>
      <c r="I9" s="44">
        <v>1</v>
      </c>
    </row>
    <row r="10" spans="1:10" ht="25.05" customHeight="1" x14ac:dyDescent="0.25">
      <c r="A10" s="73"/>
      <c r="B10" s="106" t="s">
        <v>217</v>
      </c>
      <c r="C10" s="15">
        <v>7</v>
      </c>
      <c r="D10" s="98" t="s">
        <v>215</v>
      </c>
      <c r="E10" s="107" t="s">
        <v>216</v>
      </c>
      <c r="F10" s="48">
        <v>120</v>
      </c>
      <c r="G10" s="48">
        <v>1</v>
      </c>
      <c r="H10" s="49">
        <v>840</v>
      </c>
      <c r="I10" s="44">
        <v>1</v>
      </c>
    </row>
    <row r="11" spans="1:10" ht="25.05" customHeight="1" x14ac:dyDescent="0.25">
      <c r="A11" s="73"/>
      <c r="B11" s="106" t="s">
        <v>218</v>
      </c>
      <c r="C11" s="15">
        <v>7</v>
      </c>
      <c r="D11" s="98" t="s">
        <v>215</v>
      </c>
      <c r="E11" s="107" t="s">
        <v>216</v>
      </c>
      <c r="F11" s="48">
        <v>120</v>
      </c>
      <c r="G11" s="48">
        <v>1</v>
      </c>
      <c r="H11" s="49">
        <v>840</v>
      </c>
      <c r="I11" s="44">
        <v>1</v>
      </c>
    </row>
    <row r="12" spans="1:10" ht="24.75" customHeight="1" x14ac:dyDescent="0.25">
      <c r="A12" s="51" t="s">
        <v>26</v>
      </c>
      <c r="B12" s="52"/>
      <c r="C12" s="53">
        <f>SUM(C7:C11)</f>
        <v>80</v>
      </c>
      <c r="D12" s="70"/>
      <c r="E12" s="71"/>
      <c r="F12" s="72"/>
      <c r="G12" s="54"/>
      <c r="H12" s="55">
        <f>SUM(H7:H11)</f>
        <v>9600</v>
      </c>
      <c r="I12" s="62"/>
    </row>
    <row r="13" spans="1:10" x14ac:dyDescent="0.25">
      <c r="A13" s="56"/>
      <c r="B13" s="56"/>
      <c r="C13" s="57"/>
      <c r="D13" s="57"/>
      <c r="E13" s="58"/>
      <c r="F13" s="58"/>
      <c r="G13" s="58"/>
      <c r="H13" s="59"/>
      <c r="I13" s="63"/>
    </row>
    <row r="14" spans="1:10" x14ac:dyDescent="0.25">
      <c r="A14" s="56"/>
      <c r="B14" s="56"/>
      <c r="C14" s="57"/>
      <c r="D14" s="57"/>
      <c r="E14" s="58"/>
      <c r="F14" s="58"/>
      <c r="G14" s="58"/>
      <c r="H14" s="59"/>
      <c r="I14" s="63"/>
    </row>
    <row r="15" spans="1:10" x14ac:dyDescent="0.25">
      <c r="A15" s="56"/>
      <c r="B15" s="56"/>
      <c r="C15" s="57"/>
      <c r="D15" s="57"/>
      <c r="E15" s="58"/>
      <c r="F15" s="58"/>
      <c r="G15" s="58"/>
      <c r="H15" s="59"/>
      <c r="I15" s="63"/>
    </row>
    <row r="16" spans="1:10" x14ac:dyDescent="0.25">
      <c r="A16" s="56"/>
      <c r="B16" s="56"/>
      <c r="C16" s="57"/>
      <c r="D16" s="57"/>
      <c r="E16" s="58"/>
      <c r="F16" s="58"/>
      <c r="G16" s="58"/>
      <c r="H16" s="59"/>
      <c r="I16" s="63"/>
    </row>
    <row r="17" spans="1:9" x14ac:dyDescent="0.25">
      <c r="A17" s="56"/>
      <c r="B17" s="56"/>
      <c r="C17" s="57"/>
      <c r="D17" s="57"/>
      <c r="E17" s="58"/>
      <c r="F17" s="58"/>
      <c r="G17" s="58"/>
      <c r="H17" s="59"/>
      <c r="I17" s="63"/>
    </row>
    <row r="18" spans="1:9" x14ac:dyDescent="0.25">
      <c r="A18" s="56"/>
      <c r="B18" s="56"/>
      <c r="C18" s="57"/>
      <c r="D18" s="57"/>
      <c r="E18" s="58"/>
      <c r="F18" s="58"/>
      <c r="G18" s="58"/>
      <c r="H18" s="59"/>
      <c r="I18" s="63"/>
    </row>
  </sheetData>
  <sheetProtection formatCells="0" formatColumns="0" formatRows="0" insertColumns="0" insertRows="0" insertHyperlinks="0" deleteColumns="0" deleteRows="0" sort="0" autoFilter="0" pivotTables="0"/>
  <mergeCells count="9">
    <mergeCell ref="A5:I5"/>
    <mergeCell ref="D12:F12"/>
    <mergeCell ref="A7:A11"/>
    <mergeCell ref="A1:I1"/>
    <mergeCell ref="A2:F2"/>
    <mergeCell ref="F3:G3"/>
    <mergeCell ref="H3:I3"/>
    <mergeCell ref="F4:G4"/>
    <mergeCell ref="H4:I4"/>
  </mergeCells>
  <phoneticPr fontId="15" type="noConversion"/>
  <pageMargins left="0.39305555555555599" right="0.39305555555555599" top="0.35416666666666702" bottom="0.35416666666666702" header="0.27500000000000002" footer="0.235416666666667"/>
  <pageSetup paperSize="9" orientation="landscape" verticalDpi="12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EQ78"/>
  <sheetViews>
    <sheetView tabSelected="1" workbookViewId="0">
      <selection activeCell="A69" sqref="A69:I69"/>
    </sheetView>
  </sheetViews>
  <sheetFormatPr defaultColWidth="9" defaultRowHeight="15.6" x14ac:dyDescent="0.25"/>
  <cols>
    <col min="1" max="1" width="12.19921875" style="7" customWidth="1"/>
    <col min="2" max="2" width="19.69921875" style="7" customWidth="1"/>
    <col min="3" max="3" width="19" style="7" customWidth="1"/>
    <col min="4" max="4" width="24.09765625" style="7" customWidth="1"/>
    <col min="5" max="5" width="8.5" style="8" customWidth="1"/>
    <col min="6" max="6" width="6" style="7" customWidth="1"/>
    <col min="7" max="7" width="12.19921875" style="9" customWidth="1"/>
    <col min="8" max="8" width="12.5" style="10" customWidth="1"/>
    <col min="9" max="9" width="11.19921875" style="7" customWidth="1"/>
    <col min="10" max="147" width="9" style="7"/>
  </cols>
  <sheetData>
    <row r="1" spans="1:147" ht="26.1" customHeight="1" x14ac:dyDescent="0.25">
      <c r="A1" s="74" t="s">
        <v>27</v>
      </c>
      <c r="B1" s="74"/>
      <c r="C1" s="74"/>
      <c r="D1" s="74"/>
      <c r="E1" s="74"/>
      <c r="F1" s="74"/>
      <c r="G1" s="74"/>
      <c r="H1" s="74"/>
      <c r="I1" s="74"/>
    </row>
    <row r="2" spans="1:147" ht="23.25" customHeight="1" x14ac:dyDescent="0.25">
      <c r="A2" s="95" t="s">
        <v>205</v>
      </c>
      <c r="B2" s="75"/>
      <c r="C2" s="75"/>
      <c r="D2" s="94" t="s">
        <v>204</v>
      </c>
      <c r="E2" s="76"/>
      <c r="F2" s="76"/>
      <c r="G2" s="76"/>
      <c r="H2" s="76"/>
      <c r="I2" s="76"/>
      <c r="EK2"/>
      <c r="EL2"/>
      <c r="EM2"/>
      <c r="EN2"/>
      <c r="EO2"/>
      <c r="EP2"/>
      <c r="EQ2"/>
    </row>
    <row r="3" spans="1:147" ht="20.25" customHeight="1" x14ac:dyDescent="0.25">
      <c r="A3" s="77" t="s">
        <v>28</v>
      </c>
      <c r="B3" s="77"/>
      <c r="C3" s="77"/>
      <c r="D3" s="77"/>
      <c r="E3" s="77"/>
      <c r="F3" s="77"/>
      <c r="G3" s="77"/>
      <c r="H3" s="77"/>
      <c r="I3" s="77"/>
      <c r="EK3"/>
      <c r="EL3"/>
      <c r="EM3"/>
      <c r="EN3"/>
      <c r="EO3"/>
      <c r="EP3"/>
      <c r="EQ3"/>
    </row>
    <row r="4" spans="1:147" ht="20.25" customHeight="1" x14ac:dyDescent="0.25">
      <c r="A4" s="11" t="s">
        <v>29</v>
      </c>
      <c r="B4" s="11" t="s">
        <v>30</v>
      </c>
      <c r="C4" s="11" t="s">
        <v>31</v>
      </c>
      <c r="D4" s="11" t="s">
        <v>4</v>
      </c>
      <c r="E4" s="12" t="s">
        <v>32</v>
      </c>
      <c r="F4" s="11" t="s">
        <v>33</v>
      </c>
      <c r="G4" s="13" t="s">
        <v>34</v>
      </c>
      <c r="H4" s="14" t="s">
        <v>35</v>
      </c>
      <c r="I4" s="27" t="s">
        <v>8</v>
      </c>
      <c r="J4" s="31"/>
      <c r="EK4"/>
      <c r="EL4"/>
      <c r="EM4"/>
      <c r="EN4"/>
      <c r="EO4"/>
      <c r="EP4"/>
      <c r="EQ4"/>
    </row>
    <row r="5" spans="1:147" s="1" customFormat="1" ht="33" customHeight="1" x14ac:dyDescent="0.25">
      <c r="A5" s="96" t="s">
        <v>206</v>
      </c>
      <c r="B5" s="97" t="s">
        <v>207</v>
      </c>
      <c r="C5" s="98" t="s">
        <v>208</v>
      </c>
      <c r="D5" s="16" t="s">
        <v>9</v>
      </c>
      <c r="E5" s="17">
        <f>配置表!E4</f>
        <v>1</v>
      </c>
      <c r="F5" s="18" t="s">
        <v>36</v>
      </c>
      <c r="G5" s="19">
        <v>12800</v>
      </c>
      <c r="H5" s="20">
        <f>G5*E5</f>
        <v>12800</v>
      </c>
      <c r="I5" s="99" t="s">
        <v>209</v>
      </c>
    </row>
    <row r="6" spans="1:147" s="1" customFormat="1" ht="24.75" customHeight="1" x14ac:dyDescent="0.25">
      <c r="A6" s="92"/>
      <c r="B6" s="21" t="s">
        <v>37</v>
      </c>
      <c r="C6" s="22" t="s">
        <v>38</v>
      </c>
      <c r="D6" s="23" t="s">
        <v>39</v>
      </c>
      <c r="E6" s="17">
        <f>E5</f>
        <v>1</v>
      </c>
      <c r="F6" s="18" t="s">
        <v>40</v>
      </c>
      <c r="G6" s="24">
        <v>0</v>
      </c>
      <c r="H6" s="20">
        <f>G6*E6</f>
        <v>0</v>
      </c>
      <c r="I6" s="28" t="s">
        <v>41</v>
      </c>
    </row>
    <row r="7" spans="1:147" s="1" customFormat="1" ht="24.75" customHeight="1" x14ac:dyDescent="0.25">
      <c r="A7" s="92"/>
      <c r="B7" s="21" t="s">
        <v>37</v>
      </c>
      <c r="C7" s="22" t="s">
        <v>38</v>
      </c>
      <c r="D7" s="23" t="s">
        <v>39</v>
      </c>
      <c r="E7" s="17">
        <f>E6</f>
        <v>1</v>
      </c>
      <c r="F7" s="18" t="s">
        <v>40</v>
      </c>
      <c r="G7" s="24">
        <v>0</v>
      </c>
      <c r="H7" s="20">
        <f t="shared" ref="H7:H14" si="0">G7*E7</f>
        <v>0</v>
      </c>
      <c r="I7" s="28" t="s">
        <v>42</v>
      </c>
    </row>
    <row r="8" spans="1:147" s="1" customFormat="1" ht="24.75" customHeight="1" x14ac:dyDescent="0.25">
      <c r="A8" s="93"/>
      <c r="B8" s="21" t="s">
        <v>43</v>
      </c>
      <c r="C8" s="22" t="s">
        <v>44</v>
      </c>
      <c r="D8" s="23" t="s">
        <v>45</v>
      </c>
      <c r="E8" s="17">
        <f>E5</f>
        <v>1</v>
      </c>
      <c r="F8" s="18" t="s">
        <v>46</v>
      </c>
      <c r="G8" s="24">
        <v>0</v>
      </c>
      <c r="H8" s="20">
        <f t="shared" si="0"/>
        <v>0</v>
      </c>
      <c r="I8" s="28" t="s">
        <v>41</v>
      </c>
    </row>
    <row r="9" spans="1:147" s="1" customFormat="1" ht="20.25" customHeight="1" x14ac:dyDescent="0.25">
      <c r="A9" s="23" t="s">
        <v>47</v>
      </c>
      <c r="B9" s="78"/>
      <c r="C9" s="78"/>
      <c r="D9" s="78"/>
      <c r="E9" s="25"/>
      <c r="F9" s="26"/>
      <c r="G9" s="24"/>
      <c r="H9" s="79">
        <f>SUM(H5:H8)</f>
        <v>12800</v>
      </c>
      <c r="I9" s="79"/>
    </row>
    <row r="10" spans="1:147" ht="20.25" customHeight="1" x14ac:dyDescent="0.25">
      <c r="A10" s="77" t="s">
        <v>48</v>
      </c>
      <c r="B10" s="77"/>
      <c r="C10" s="77"/>
      <c r="D10" s="77"/>
      <c r="E10" s="77"/>
      <c r="F10" s="77"/>
      <c r="G10" s="77"/>
      <c r="H10" s="77"/>
      <c r="I10" s="77"/>
      <c r="EH10"/>
      <c r="EI10"/>
      <c r="EJ10"/>
      <c r="EK10"/>
      <c r="EL10"/>
      <c r="EM10"/>
      <c r="EN10"/>
      <c r="EO10"/>
      <c r="EP10"/>
      <c r="EQ10"/>
    </row>
    <row r="11" spans="1:147" ht="20.25" customHeight="1" x14ac:dyDescent="0.25">
      <c r="A11" s="27" t="s">
        <v>49</v>
      </c>
      <c r="B11" s="11" t="s">
        <v>30</v>
      </c>
      <c r="C11" s="27" t="s">
        <v>5</v>
      </c>
      <c r="D11" s="27" t="s">
        <v>4</v>
      </c>
      <c r="E11" s="12" t="s">
        <v>32</v>
      </c>
      <c r="F11" s="27" t="s">
        <v>33</v>
      </c>
      <c r="G11" s="13" t="s">
        <v>50</v>
      </c>
      <c r="H11" s="14" t="s">
        <v>35</v>
      </c>
      <c r="I11" s="27" t="s">
        <v>8</v>
      </c>
      <c r="EH11"/>
      <c r="EI11"/>
      <c r="EJ11"/>
      <c r="EK11"/>
      <c r="EL11"/>
      <c r="EM11"/>
      <c r="EN11"/>
      <c r="EO11"/>
      <c r="EP11"/>
      <c r="EQ11"/>
    </row>
    <row r="12" spans="1:147" ht="18.75" customHeight="1" x14ac:dyDescent="0.25">
      <c r="A12" s="23" t="s">
        <v>54</v>
      </c>
      <c r="B12" s="23" t="s">
        <v>55</v>
      </c>
      <c r="C12" s="23" t="s">
        <v>56</v>
      </c>
      <c r="D12" s="23" t="s">
        <v>57</v>
      </c>
      <c r="E12" s="25">
        <v>62</v>
      </c>
      <c r="F12" s="23" t="s">
        <v>58</v>
      </c>
      <c r="G12" s="30">
        <v>27.8</v>
      </c>
      <c r="H12" s="29">
        <f t="shared" si="0"/>
        <v>1723.6000000000001</v>
      </c>
      <c r="I12" s="101" t="s">
        <v>209</v>
      </c>
      <c r="J12" s="31"/>
      <c r="EH12"/>
      <c r="EI12"/>
      <c r="EJ12"/>
      <c r="EK12"/>
      <c r="EL12"/>
      <c r="EM12"/>
      <c r="EN12"/>
      <c r="EO12"/>
      <c r="EP12"/>
      <c r="EQ12"/>
    </row>
    <row r="13" spans="1:147" ht="18.75" customHeight="1" x14ac:dyDescent="0.25">
      <c r="A13" s="23" t="s">
        <v>59</v>
      </c>
      <c r="B13" s="23" t="s">
        <v>60</v>
      </c>
      <c r="C13" s="23" t="s">
        <v>61</v>
      </c>
      <c r="D13" s="23" t="s">
        <v>62</v>
      </c>
      <c r="E13" s="25">
        <v>4</v>
      </c>
      <c r="F13" s="23" t="s">
        <v>46</v>
      </c>
      <c r="G13" s="30">
        <v>45.5</v>
      </c>
      <c r="H13" s="29">
        <f t="shared" si="0"/>
        <v>182</v>
      </c>
      <c r="I13" s="23" t="s">
        <v>63</v>
      </c>
      <c r="J13" s="31"/>
      <c r="EH13"/>
      <c r="EI13"/>
      <c r="EJ13"/>
      <c r="EK13"/>
      <c r="EL13"/>
      <c r="EM13"/>
      <c r="EN13"/>
      <c r="EO13"/>
      <c r="EP13"/>
      <c r="EQ13"/>
    </row>
    <row r="14" spans="1:147" ht="18.75" customHeight="1" x14ac:dyDescent="0.25">
      <c r="A14" s="23" t="s">
        <v>59</v>
      </c>
      <c r="B14" s="23" t="s">
        <v>64</v>
      </c>
      <c r="C14" s="23" t="s">
        <v>61</v>
      </c>
      <c r="D14" s="23" t="s">
        <v>65</v>
      </c>
      <c r="E14" s="25">
        <f>E5*2</f>
        <v>2</v>
      </c>
      <c r="F14" s="23" t="s">
        <v>46</v>
      </c>
      <c r="G14" s="30">
        <v>47</v>
      </c>
      <c r="H14" s="29">
        <f t="shared" si="0"/>
        <v>94</v>
      </c>
      <c r="I14" s="23" t="s">
        <v>63</v>
      </c>
      <c r="J14" s="31"/>
      <c r="EH14"/>
      <c r="EI14"/>
      <c r="EJ14"/>
      <c r="EK14"/>
      <c r="EL14"/>
      <c r="EM14"/>
      <c r="EN14"/>
      <c r="EO14"/>
      <c r="EP14"/>
      <c r="EQ14"/>
    </row>
    <row r="15" spans="1:147" ht="27" customHeight="1" x14ac:dyDescent="0.25">
      <c r="A15" s="23" t="s">
        <v>59</v>
      </c>
      <c r="B15" s="23" t="s">
        <v>66</v>
      </c>
      <c r="C15" s="23" t="s">
        <v>67</v>
      </c>
      <c r="D15" s="23" t="s">
        <v>68</v>
      </c>
      <c r="E15" s="25">
        <v>4</v>
      </c>
      <c r="F15" s="23" t="s">
        <v>46</v>
      </c>
      <c r="G15" s="30">
        <v>58</v>
      </c>
      <c r="H15" s="29">
        <f t="shared" ref="H15:H28" si="1">G15*E15</f>
        <v>232</v>
      </c>
      <c r="I15" s="23" t="s">
        <v>63</v>
      </c>
      <c r="EH15"/>
      <c r="EI15"/>
      <c r="EJ15"/>
      <c r="EK15"/>
      <c r="EL15"/>
      <c r="EM15"/>
      <c r="EN15"/>
      <c r="EO15"/>
      <c r="EP15"/>
      <c r="EQ15"/>
    </row>
    <row r="16" spans="1:147" ht="18.75" customHeight="1" x14ac:dyDescent="0.25">
      <c r="A16" s="23" t="s">
        <v>59</v>
      </c>
      <c r="B16" s="23" t="s">
        <v>69</v>
      </c>
      <c r="C16" s="23" t="s">
        <v>70</v>
      </c>
      <c r="D16" s="23" t="s">
        <v>68</v>
      </c>
      <c r="E16" s="25">
        <f>E15</f>
        <v>4</v>
      </c>
      <c r="F16" s="23" t="s">
        <v>46</v>
      </c>
      <c r="G16" s="30">
        <v>28.8</v>
      </c>
      <c r="H16" s="29">
        <f t="shared" si="1"/>
        <v>115.2</v>
      </c>
      <c r="I16" s="23" t="s">
        <v>63</v>
      </c>
      <c r="EH16"/>
      <c r="EI16"/>
      <c r="EJ16"/>
      <c r="EK16"/>
      <c r="EL16"/>
      <c r="EM16"/>
      <c r="EN16"/>
      <c r="EO16"/>
      <c r="EP16"/>
      <c r="EQ16"/>
    </row>
    <row r="17" spans="1:147" ht="18.75" customHeight="1" x14ac:dyDescent="0.25">
      <c r="A17" s="23" t="s">
        <v>59</v>
      </c>
      <c r="B17" s="23" t="s">
        <v>71</v>
      </c>
      <c r="C17" s="23" t="s">
        <v>72</v>
      </c>
      <c r="D17" s="23" t="s">
        <v>73</v>
      </c>
      <c r="E17" s="25">
        <v>4</v>
      </c>
      <c r="F17" s="23" t="s">
        <v>46</v>
      </c>
      <c r="G17" s="30">
        <v>55.6</v>
      </c>
      <c r="H17" s="29">
        <f t="shared" si="1"/>
        <v>222.4</v>
      </c>
      <c r="I17" s="23" t="s">
        <v>63</v>
      </c>
      <c r="EH17"/>
      <c r="EI17"/>
      <c r="EJ17"/>
      <c r="EK17"/>
      <c r="EL17"/>
      <c r="EM17"/>
      <c r="EN17"/>
      <c r="EO17"/>
      <c r="EP17"/>
      <c r="EQ17"/>
    </row>
    <row r="18" spans="1:147" ht="18.75" customHeight="1" x14ac:dyDescent="0.25">
      <c r="A18" s="23" t="s">
        <v>74</v>
      </c>
      <c r="B18" s="23" t="s">
        <v>75</v>
      </c>
      <c r="C18" s="23" t="s">
        <v>76</v>
      </c>
      <c r="D18" s="23" t="s">
        <v>77</v>
      </c>
      <c r="E18" s="25">
        <f>E17*2</f>
        <v>8</v>
      </c>
      <c r="F18" s="23" t="s">
        <v>46</v>
      </c>
      <c r="G18" s="30">
        <v>8</v>
      </c>
      <c r="H18" s="29">
        <f t="shared" si="1"/>
        <v>64</v>
      </c>
      <c r="I18" s="23" t="s">
        <v>63</v>
      </c>
      <c r="EH18"/>
      <c r="EI18"/>
      <c r="EJ18"/>
      <c r="EK18"/>
      <c r="EL18"/>
      <c r="EM18"/>
      <c r="EN18"/>
      <c r="EO18"/>
      <c r="EP18"/>
      <c r="EQ18"/>
    </row>
    <row r="19" spans="1:147" ht="18.75" customHeight="1" x14ac:dyDescent="0.25">
      <c r="A19" s="23" t="s">
        <v>74</v>
      </c>
      <c r="B19" s="23" t="s">
        <v>78</v>
      </c>
      <c r="C19" s="23" t="s">
        <v>79</v>
      </c>
      <c r="D19" s="23" t="s">
        <v>80</v>
      </c>
      <c r="E19" s="25">
        <f>E5*2</f>
        <v>2</v>
      </c>
      <c r="F19" s="23" t="s">
        <v>46</v>
      </c>
      <c r="G19" s="30">
        <v>45</v>
      </c>
      <c r="H19" s="29">
        <f t="shared" si="1"/>
        <v>90</v>
      </c>
      <c r="I19" s="23" t="s">
        <v>63</v>
      </c>
      <c r="EH19"/>
      <c r="EI19"/>
      <c r="EJ19"/>
      <c r="EK19"/>
      <c r="EL19"/>
      <c r="EM19"/>
      <c r="EN19"/>
      <c r="EO19"/>
      <c r="EP19"/>
      <c r="EQ19"/>
    </row>
    <row r="20" spans="1:147" ht="18.75" customHeight="1" x14ac:dyDescent="0.25">
      <c r="A20" s="23" t="s">
        <v>74</v>
      </c>
      <c r="B20" s="23" t="s">
        <v>78</v>
      </c>
      <c r="C20" s="23" t="s">
        <v>81</v>
      </c>
      <c r="D20" s="23" t="s">
        <v>82</v>
      </c>
      <c r="E20" s="25">
        <f>E19</f>
        <v>2</v>
      </c>
      <c r="F20" s="23" t="s">
        <v>46</v>
      </c>
      <c r="G20" s="30">
        <v>36</v>
      </c>
      <c r="H20" s="29">
        <f t="shared" si="1"/>
        <v>72</v>
      </c>
      <c r="I20" s="23" t="s">
        <v>63</v>
      </c>
      <c r="EH20"/>
      <c r="EI20"/>
      <c r="EJ20"/>
      <c r="EK20"/>
      <c r="EL20"/>
      <c r="EM20"/>
      <c r="EN20"/>
      <c r="EO20"/>
      <c r="EP20"/>
      <c r="EQ20"/>
    </row>
    <row r="21" spans="1:147" ht="18.75" customHeight="1" x14ac:dyDescent="0.25">
      <c r="A21" s="23" t="s">
        <v>83</v>
      </c>
      <c r="B21" s="23" t="s">
        <v>84</v>
      </c>
      <c r="C21" s="23" t="s">
        <v>85</v>
      </c>
      <c r="D21" s="23" t="s">
        <v>86</v>
      </c>
      <c r="E21" s="25">
        <f>E19</f>
        <v>2</v>
      </c>
      <c r="F21" s="23" t="s">
        <v>40</v>
      </c>
      <c r="G21" s="30">
        <v>16.2</v>
      </c>
      <c r="H21" s="29">
        <f t="shared" si="1"/>
        <v>32.4</v>
      </c>
      <c r="I21" s="23" t="s">
        <v>63</v>
      </c>
      <c r="EH21"/>
      <c r="EI21"/>
      <c r="EJ21"/>
      <c r="EK21"/>
      <c r="EL21"/>
      <c r="EM21"/>
      <c r="EN21"/>
      <c r="EO21"/>
      <c r="EP21"/>
      <c r="EQ21"/>
    </row>
    <row r="22" spans="1:147" ht="18.75" customHeight="1" x14ac:dyDescent="0.25">
      <c r="A22" s="23" t="s">
        <v>83</v>
      </c>
      <c r="B22" s="23" t="s">
        <v>84</v>
      </c>
      <c r="C22" s="23" t="s">
        <v>87</v>
      </c>
      <c r="D22" s="23" t="s">
        <v>88</v>
      </c>
      <c r="E22" s="25">
        <f>E19</f>
        <v>2</v>
      </c>
      <c r="F22" s="23" t="s">
        <v>40</v>
      </c>
      <c r="G22" s="30">
        <v>26.4</v>
      </c>
      <c r="H22" s="29">
        <f t="shared" si="1"/>
        <v>52.8</v>
      </c>
      <c r="I22" s="23" t="s">
        <v>63</v>
      </c>
      <c r="EH22"/>
      <c r="EI22"/>
      <c r="EJ22"/>
      <c r="EK22"/>
      <c r="EL22"/>
      <c r="EM22"/>
      <c r="EN22"/>
      <c r="EO22"/>
      <c r="EP22"/>
      <c r="EQ22"/>
    </row>
    <row r="23" spans="1:147" ht="18.75" customHeight="1" x14ac:dyDescent="0.25">
      <c r="A23" s="23" t="s">
        <v>89</v>
      </c>
      <c r="B23" s="23" t="s">
        <v>90</v>
      </c>
      <c r="C23" s="23" t="s">
        <v>91</v>
      </c>
      <c r="D23" s="23" t="s">
        <v>88</v>
      </c>
      <c r="E23" s="25">
        <f>E5*3</f>
        <v>3</v>
      </c>
      <c r="F23" s="23" t="s">
        <v>46</v>
      </c>
      <c r="G23" s="30">
        <v>10.8</v>
      </c>
      <c r="H23" s="29">
        <f t="shared" si="1"/>
        <v>32.400000000000006</v>
      </c>
      <c r="I23" s="23" t="s">
        <v>63</v>
      </c>
      <c r="EH23"/>
      <c r="EI23"/>
      <c r="EJ23"/>
      <c r="EK23"/>
      <c r="EL23"/>
      <c r="EM23"/>
      <c r="EN23"/>
      <c r="EO23"/>
      <c r="EP23"/>
      <c r="EQ23"/>
    </row>
    <row r="24" spans="1:147" ht="18.75" customHeight="1" x14ac:dyDescent="0.25">
      <c r="A24" s="23" t="s">
        <v>89</v>
      </c>
      <c r="B24" s="23" t="s">
        <v>90</v>
      </c>
      <c r="C24" s="23" t="s">
        <v>79</v>
      </c>
      <c r="D24" s="23" t="s">
        <v>86</v>
      </c>
      <c r="E24" s="25">
        <f>E5*2</f>
        <v>2</v>
      </c>
      <c r="F24" s="23" t="s">
        <v>46</v>
      </c>
      <c r="G24" s="30">
        <v>7.6</v>
      </c>
      <c r="H24" s="29">
        <f t="shared" si="1"/>
        <v>15.2</v>
      </c>
      <c r="I24" s="23" t="s">
        <v>63</v>
      </c>
      <c r="EH24"/>
      <c r="EI24"/>
      <c r="EJ24"/>
      <c r="EK24"/>
      <c r="EL24"/>
      <c r="EM24"/>
      <c r="EN24"/>
      <c r="EO24"/>
      <c r="EP24"/>
      <c r="EQ24"/>
    </row>
    <row r="25" spans="1:147" ht="18.75" customHeight="1" x14ac:dyDescent="0.25">
      <c r="A25" s="23" t="s">
        <v>92</v>
      </c>
      <c r="B25" s="23" t="s">
        <v>93</v>
      </c>
      <c r="C25" s="23" t="s">
        <v>94</v>
      </c>
      <c r="D25" s="23" t="s">
        <v>95</v>
      </c>
      <c r="E25" s="25">
        <v>3</v>
      </c>
      <c r="F25" s="23" t="s">
        <v>58</v>
      </c>
      <c r="G25" s="30">
        <v>11.6</v>
      </c>
      <c r="H25" s="29">
        <f t="shared" si="1"/>
        <v>34.799999999999997</v>
      </c>
      <c r="I25" s="23" t="s">
        <v>96</v>
      </c>
      <c r="EH25"/>
      <c r="EI25"/>
      <c r="EJ25"/>
      <c r="EK25"/>
      <c r="EL25"/>
      <c r="EM25"/>
      <c r="EN25"/>
      <c r="EO25"/>
      <c r="EP25"/>
      <c r="EQ25"/>
    </row>
    <row r="26" spans="1:147" ht="18.75" customHeight="1" x14ac:dyDescent="0.25">
      <c r="A26" s="23" t="s">
        <v>51</v>
      </c>
      <c r="B26" s="23" t="s">
        <v>97</v>
      </c>
      <c r="C26" s="23" t="s">
        <v>98</v>
      </c>
      <c r="D26" s="23" t="s">
        <v>99</v>
      </c>
      <c r="E26" s="25">
        <f>E5</f>
        <v>1</v>
      </c>
      <c r="F26" s="23" t="s">
        <v>46</v>
      </c>
      <c r="G26" s="30">
        <v>34.1</v>
      </c>
      <c r="H26" s="29">
        <f t="shared" si="1"/>
        <v>34.1</v>
      </c>
      <c r="I26" s="23" t="s">
        <v>96</v>
      </c>
      <c r="EH26"/>
      <c r="EI26"/>
      <c r="EJ26"/>
      <c r="EK26"/>
      <c r="EL26"/>
      <c r="EM26"/>
      <c r="EN26"/>
      <c r="EO26"/>
      <c r="EP26"/>
      <c r="EQ26"/>
    </row>
    <row r="27" spans="1:147" ht="18.75" customHeight="1" x14ac:dyDescent="0.25">
      <c r="A27" s="23" t="s">
        <v>51</v>
      </c>
      <c r="B27" s="23" t="s">
        <v>100</v>
      </c>
      <c r="C27" s="23" t="s">
        <v>101</v>
      </c>
      <c r="D27" s="23" t="s">
        <v>99</v>
      </c>
      <c r="E27" s="25">
        <f>E5</f>
        <v>1</v>
      </c>
      <c r="F27" s="23" t="s">
        <v>46</v>
      </c>
      <c r="G27" s="30">
        <v>45.8</v>
      </c>
      <c r="H27" s="29">
        <f t="shared" si="1"/>
        <v>45.8</v>
      </c>
      <c r="I27" s="23" t="s">
        <v>96</v>
      </c>
      <c r="EH27"/>
      <c r="EI27"/>
      <c r="EJ27"/>
      <c r="EK27"/>
      <c r="EL27"/>
      <c r="EM27"/>
      <c r="EN27"/>
      <c r="EO27"/>
      <c r="EP27"/>
      <c r="EQ27"/>
    </row>
    <row r="28" spans="1:147" ht="27" customHeight="1" x14ac:dyDescent="0.25">
      <c r="A28" s="23" t="s">
        <v>51</v>
      </c>
      <c r="B28" s="23" t="s">
        <v>102</v>
      </c>
      <c r="C28" s="23" t="s">
        <v>103</v>
      </c>
      <c r="D28" s="23" t="s">
        <v>104</v>
      </c>
      <c r="E28" s="25">
        <f>E5</f>
        <v>1</v>
      </c>
      <c r="F28" s="23" t="s">
        <v>105</v>
      </c>
      <c r="G28" s="30">
        <v>240</v>
      </c>
      <c r="H28" s="29">
        <f t="shared" si="1"/>
        <v>240</v>
      </c>
      <c r="I28" s="23" t="s">
        <v>106</v>
      </c>
      <c r="EH28"/>
      <c r="EI28"/>
      <c r="EJ28"/>
      <c r="EK28"/>
      <c r="EL28"/>
      <c r="EM28"/>
      <c r="EN28"/>
      <c r="EO28"/>
      <c r="EP28"/>
      <c r="EQ28"/>
    </row>
    <row r="29" spans="1:147" ht="27" customHeight="1" x14ac:dyDescent="0.25">
      <c r="A29" s="23" t="s">
        <v>47</v>
      </c>
      <c r="B29" s="78"/>
      <c r="C29" s="78"/>
      <c r="D29" s="78"/>
      <c r="E29" s="25"/>
      <c r="F29" s="26"/>
      <c r="G29" s="24"/>
      <c r="H29" s="79">
        <f>SUM(H12:H28)</f>
        <v>3282.7000000000007</v>
      </c>
      <c r="I29" s="79"/>
      <c r="EH29"/>
      <c r="EI29"/>
      <c r="EJ29"/>
      <c r="EK29"/>
      <c r="EL29"/>
      <c r="EM29"/>
      <c r="EN29"/>
      <c r="EO29"/>
      <c r="EP29"/>
      <c r="EQ29"/>
    </row>
    <row r="30" spans="1:147" ht="20.25" customHeight="1" x14ac:dyDescent="0.25">
      <c r="A30" s="77" t="s">
        <v>107</v>
      </c>
      <c r="B30" s="77"/>
      <c r="C30" s="77"/>
      <c r="D30" s="77"/>
      <c r="E30" s="77"/>
      <c r="F30" s="77"/>
      <c r="G30" s="77"/>
      <c r="H30" s="77"/>
      <c r="I30" s="77"/>
      <c r="EH30"/>
      <c r="EI30"/>
      <c r="EJ30"/>
      <c r="EK30"/>
      <c r="EL30"/>
      <c r="EM30"/>
      <c r="EN30"/>
      <c r="EO30"/>
      <c r="EP30"/>
      <c r="EQ30"/>
    </row>
    <row r="31" spans="1:147" ht="20.25" customHeight="1" x14ac:dyDescent="0.25">
      <c r="A31" s="27" t="s">
        <v>49</v>
      </c>
      <c r="B31" s="27" t="s">
        <v>108</v>
      </c>
      <c r="C31" s="27" t="s">
        <v>5</v>
      </c>
      <c r="D31" s="27" t="s">
        <v>4</v>
      </c>
      <c r="E31" s="12" t="s">
        <v>32</v>
      </c>
      <c r="F31" s="27" t="s">
        <v>33</v>
      </c>
      <c r="G31" s="13" t="s">
        <v>50</v>
      </c>
      <c r="H31" s="14" t="s">
        <v>35</v>
      </c>
      <c r="I31" s="27" t="s">
        <v>8</v>
      </c>
      <c r="EH31"/>
      <c r="EI31"/>
      <c r="EJ31"/>
      <c r="EK31"/>
      <c r="EL31"/>
      <c r="EM31"/>
      <c r="EN31"/>
      <c r="EO31"/>
      <c r="EP31"/>
      <c r="EQ31"/>
    </row>
    <row r="32" spans="1:147" ht="20.25" customHeight="1" x14ac:dyDescent="0.25">
      <c r="A32" s="23" t="s">
        <v>59</v>
      </c>
      <c r="B32" s="23" t="s">
        <v>109</v>
      </c>
      <c r="C32" s="23" t="s">
        <v>110</v>
      </c>
      <c r="D32" s="23" t="s">
        <v>111</v>
      </c>
      <c r="E32" s="25">
        <v>1</v>
      </c>
      <c r="F32" s="23" t="s">
        <v>52</v>
      </c>
      <c r="G32" s="30">
        <v>1395</v>
      </c>
      <c r="H32" s="29">
        <f t="shared" ref="H32:H37" si="2">G32*E32</f>
        <v>1395</v>
      </c>
      <c r="I32" s="23" t="s">
        <v>112</v>
      </c>
      <c r="EH32"/>
      <c r="EI32"/>
      <c r="EJ32"/>
      <c r="EK32"/>
      <c r="EL32"/>
      <c r="EM32"/>
      <c r="EN32"/>
      <c r="EO32"/>
      <c r="EP32"/>
      <c r="EQ32"/>
    </row>
    <row r="33" spans="1:147" ht="20.25" customHeight="1" x14ac:dyDescent="0.25">
      <c r="A33" s="23" t="s">
        <v>59</v>
      </c>
      <c r="B33" s="23" t="s">
        <v>109</v>
      </c>
      <c r="C33" s="23" t="s">
        <v>113</v>
      </c>
      <c r="D33" s="23" t="s">
        <v>111</v>
      </c>
      <c r="E33" s="25">
        <v>1</v>
      </c>
      <c r="F33" s="23" t="s">
        <v>52</v>
      </c>
      <c r="G33" s="30">
        <v>720</v>
      </c>
      <c r="H33" s="29">
        <f t="shared" ref="H33" si="3">G33*E33</f>
        <v>720</v>
      </c>
      <c r="I33" s="23" t="s">
        <v>112</v>
      </c>
      <c r="EH33"/>
      <c r="EI33"/>
      <c r="EJ33"/>
      <c r="EK33"/>
      <c r="EL33"/>
      <c r="EM33"/>
      <c r="EN33"/>
      <c r="EO33"/>
      <c r="EP33"/>
      <c r="EQ33"/>
    </row>
    <row r="34" spans="1:147" ht="20.25" customHeight="1" x14ac:dyDescent="0.25">
      <c r="A34" s="23" t="s">
        <v>59</v>
      </c>
      <c r="B34" s="23" t="s">
        <v>114</v>
      </c>
      <c r="C34" s="23" t="s">
        <v>115</v>
      </c>
      <c r="D34" s="23" t="s">
        <v>116</v>
      </c>
      <c r="E34" s="25">
        <v>2</v>
      </c>
      <c r="F34" s="23" t="s">
        <v>46</v>
      </c>
      <c r="G34" s="30">
        <v>198</v>
      </c>
      <c r="H34" s="29">
        <f t="shared" si="2"/>
        <v>396</v>
      </c>
      <c r="I34" s="23" t="s">
        <v>112</v>
      </c>
      <c r="EH34"/>
      <c r="EI34"/>
      <c r="EJ34"/>
      <c r="EK34"/>
      <c r="EL34"/>
      <c r="EM34"/>
      <c r="EN34"/>
      <c r="EO34"/>
      <c r="EP34"/>
      <c r="EQ34"/>
    </row>
    <row r="35" spans="1:147" ht="20.25" customHeight="1" x14ac:dyDescent="0.25">
      <c r="A35" s="23" t="s">
        <v>59</v>
      </c>
      <c r="B35" s="23" t="s">
        <v>117</v>
      </c>
      <c r="C35" s="23" t="s">
        <v>118</v>
      </c>
      <c r="D35" s="23" t="s">
        <v>119</v>
      </c>
      <c r="E35" s="25">
        <v>4</v>
      </c>
      <c r="F35" s="23" t="s">
        <v>46</v>
      </c>
      <c r="G35" s="30">
        <v>189</v>
      </c>
      <c r="H35" s="29">
        <f t="shared" si="2"/>
        <v>756</v>
      </c>
      <c r="I35" s="23" t="s">
        <v>112</v>
      </c>
      <c r="EH35"/>
      <c r="EI35"/>
      <c r="EJ35"/>
      <c r="EK35"/>
      <c r="EL35"/>
      <c r="EM35"/>
      <c r="EN35"/>
      <c r="EO35"/>
      <c r="EP35"/>
      <c r="EQ35"/>
    </row>
    <row r="36" spans="1:147" ht="20.25" customHeight="1" x14ac:dyDescent="0.25">
      <c r="A36" s="23" t="s">
        <v>120</v>
      </c>
      <c r="B36" s="23" t="s">
        <v>121</v>
      </c>
      <c r="C36" s="23" t="s">
        <v>122</v>
      </c>
      <c r="D36" s="23" t="s">
        <v>123</v>
      </c>
      <c r="E36" s="25">
        <v>70</v>
      </c>
      <c r="F36" s="23" t="s">
        <v>58</v>
      </c>
      <c r="G36" s="30">
        <v>2.74</v>
      </c>
      <c r="H36" s="29">
        <f t="shared" si="2"/>
        <v>191.8</v>
      </c>
      <c r="I36" s="23" t="s">
        <v>112</v>
      </c>
      <c r="EH36"/>
      <c r="EI36"/>
      <c r="EJ36"/>
      <c r="EK36"/>
      <c r="EL36"/>
      <c r="EM36"/>
      <c r="EN36"/>
      <c r="EO36"/>
      <c r="EP36"/>
      <c r="EQ36"/>
    </row>
    <row r="37" spans="1:147" s="2" customFormat="1" ht="20.25" customHeight="1" x14ac:dyDescent="0.15">
      <c r="A37" s="23" t="s">
        <v>124</v>
      </c>
      <c r="B37" s="23" t="s">
        <v>125</v>
      </c>
      <c r="C37" s="23" t="s">
        <v>126</v>
      </c>
      <c r="D37" s="23" t="s">
        <v>127</v>
      </c>
      <c r="E37" s="25">
        <v>1</v>
      </c>
      <c r="F37" s="23" t="s">
        <v>46</v>
      </c>
      <c r="G37" s="30">
        <v>324</v>
      </c>
      <c r="H37" s="29">
        <f t="shared" si="2"/>
        <v>324</v>
      </c>
      <c r="I37" s="23" t="s">
        <v>106</v>
      </c>
    </row>
    <row r="38" spans="1:147" s="2" customFormat="1" ht="20.25" customHeight="1" x14ac:dyDescent="0.15">
      <c r="A38" s="23" t="s">
        <v>47</v>
      </c>
      <c r="B38" s="78"/>
      <c r="C38" s="78"/>
      <c r="D38" s="78"/>
      <c r="E38" s="25"/>
      <c r="F38" s="26"/>
      <c r="G38" s="24"/>
      <c r="H38" s="79">
        <f>SUM(H32:H37)</f>
        <v>3782.8</v>
      </c>
      <c r="I38" s="79"/>
    </row>
    <row r="39" spans="1:147" s="3" customFormat="1" ht="20.25" customHeight="1" x14ac:dyDescent="0.25">
      <c r="A39" s="100" t="s">
        <v>210</v>
      </c>
      <c r="B39" s="80"/>
      <c r="C39" s="80"/>
      <c r="D39" s="80"/>
      <c r="E39" s="80"/>
      <c r="F39" s="80"/>
      <c r="G39" s="80"/>
      <c r="H39" s="80"/>
      <c r="I39" s="81"/>
    </row>
    <row r="40" spans="1:147" s="3" customFormat="1" ht="20.25" customHeight="1" x14ac:dyDescent="0.25">
      <c r="A40" s="27" t="s">
        <v>49</v>
      </c>
      <c r="B40" s="27" t="s">
        <v>128</v>
      </c>
      <c r="C40" s="27" t="s">
        <v>129</v>
      </c>
      <c r="D40" s="27" t="s">
        <v>4</v>
      </c>
      <c r="E40" s="12" t="s">
        <v>32</v>
      </c>
      <c r="F40" s="27" t="s">
        <v>33</v>
      </c>
      <c r="G40" s="13" t="s">
        <v>130</v>
      </c>
      <c r="H40" s="14" t="s">
        <v>35</v>
      </c>
      <c r="I40" s="27" t="s">
        <v>8</v>
      </c>
    </row>
    <row r="41" spans="1:147" s="3" customFormat="1" ht="20.25" customHeight="1" x14ac:dyDescent="0.25">
      <c r="A41" s="23" t="s">
        <v>54</v>
      </c>
      <c r="B41" s="23" t="s">
        <v>131</v>
      </c>
      <c r="C41" s="23" t="s">
        <v>132</v>
      </c>
      <c r="D41" s="23" t="s">
        <v>133</v>
      </c>
      <c r="E41" s="25">
        <f>E43*7</f>
        <v>224</v>
      </c>
      <c r="F41" s="23" t="s">
        <v>58</v>
      </c>
      <c r="G41" s="30">
        <v>7.5</v>
      </c>
      <c r="H41" s="29">
        <f>G41*E41</f>
        <v>1680</v>
      </c>
      <c r="I41" s="101" t="s">
        <v>209</v>
      </c>
    </row>
    <row r="42" spans="1:147" s="3" customFormat="1" ht="20.25" customHeight="1" x14ac:dyDescent="0.25">
      <c r="A42" s="23" t="s">
        <v>134</v>
      </c>
      <c r="B42" s="23" t="s">
        <v>135</v>
      </c>
      <c r="C42" s="23" t="s">
        <v>132</v>
      </c>
      <c r="D42" s="23" t="s">
        <v>136</v>
      </c>
      <c r="E42" s="25">
        <v>12</v>
      </c>
      <c r="F42" s="23" t="s">
        <v>46</v>
      </c>
      <c r="G42" s="30">
        <v>3</v>
      </c>
      <c r="H42" s="29">
        <f t="shared" ref="H42:H47" si="4">G42*E42</f>
        <v>36</v>
      </c>
      <c r="I42" s="23" t="s">
        <v>53</v>
      </c>
    </row>
    <row r="43" spans="1:147" s="3" customFormat="1" ht="20.25" customHeight="1" x14ac:dyDescent="0.25">
      <c r="A43" s="23" t="s">
        <v>137</v>
      </c>
      <c r="B43" s="23" t="s">
        <v>138</v>
      </c>
      <c r="C43" s="23" t="s">
        <v>139</v>
      </c>
      <c r="D43" s="23" t="s">
        <v>140</v>
      </c>
      <c r="E43" s="25">
        <v>32</v>
      </c>
      <c r="F43" s="23" t="s">
        <v>141</v>
      </c>
      <c r="G43" s="30">
        <v>13.2</v>
      </c>
      <c r="H43" s="29">
        <f t="shared" si="4"/>
        <v>422.4</v>
      </c>
      <c r="I43" s="23" t="s">
        <v>53</v>
      </c>
    </row>
    <row r="44" spans="1:147" s="3" customFormat="1" ht="20.25" customHeight="1" x14ac:dyDescent="0.25">
      <c r="A44" s="23" t="s">
        <v>142</v>
      </c>
      <c r="B44" s="23" t="s">
        <v>143</v>
      </c>
      <c r="C44" s="23" t="s">
        <v>144</v>
      </c>
      <c r="D44" s="23" t="s">
        <v>145</v>
      </c>
      <c r="E44" s="25">
        <f>E43</f>
        <v>32</v>
      </c>
      <c r="F44" s="23" t="s">
        <v>141</v>
      </c>
      <c r="G44" s="30">
        <v>2.5</v>
      </c>
      <c r="H44" s="29">
        <f t="shared" si="4"/>
        <v>80</v>
      </c>
      <c r="I44" s="23" t="s">
        <v>53</v>
      </c>
    </row>
    <row r="45" spans="1:147" s="3" customFormat="1" ht="20.25" customHeight="1" x14ac:dyDescent="0.25">
      <c r="A45" s="23" t="s">
        <v>146</v>
      </c>
      <c r="B45" s="23" t="s">
        <v>146</v>
      </c>
      <c r="C45" s="23" t="s">
        <v>132</v>
      </c>
      <c r="D45" s="23" t="s">
        <v>147</v>
      </c>
      <c r="E45" s="25">
        <f>E44*25</f>
        <v>800</v>
      </c>
      <c r="F45" s="23" t="s">
        <v>46</v>
      </c>
      <c r="G45" s="30">
        <v>0.05</v>
      </c>
      <c r="H45" s="29">
        <f t="shared" si="4"/>
        <v>40</v>
      </c>
      <c r="I45" s="23" t="s">
        <v>148</v>
      </c>
    </row>
    <row r="46" spans="1:147" s="3" customFormat="1" ht="20.25" customHeight="1" x14ac:dyDescent="0.25">
      <c r="A46" s="23" t="s">
        <v>51</v>
      </c>
      <c r="B46" s="23" t="s">
        <v>149</v>
      </c>
      <c r="C46" s="23" t="s">
        <v>150</v>
      </c>
      <c r="D46" s="23" t="s">
        <v>151</v>
      </c>
      <c r="E46" s="25">
        <f>E44</f>
        <v>32</v>
      </c>
      <c r="F46" s="23" t="str">
        <f>F44</f>
        <v>㎡</v>
      </c>
      <c r="G46" s="30">
        <v>28</v>
      </c>
      <c r="H46" s="29">
        <f t="shared" si="4"/>
        <v>896</v>
      </c>
      <c r="I46" s="23" t="s">
        <v>152</v>
      </c>
    </row>
    <row r="47" spans="1:147" s="3" customFormat="1" ht="20.25" customHeight="1" x14ac:dyDescent="0.25">
      <c r="A47" s="23" t="s">
        <v>51</v>
      </c>
      <c r="B47" s="23" t="s">
        <v>153</v>
      </c>
      <c r="C47" s="23" t="s">
        <v>154</v>
      </c>
      <c r="D47" s="23" t="s">
        <v>155</v>
      </c>
      <c r="E47" s="25">
        <f>E12/2+15</f>
        <v>46</v>
      </c>
      <c r="F47" s="23" t="str">
        <f>F36</f>
        <v>米</v>
      </c>
      <c r="G47" s="30">
        <v>14.2</v>
      </c>
      <c r="H47" s="29">
        <f t="shared" si="4"/>
        <v>653.19999999999993</v>
      </c>
      <c r="I47" s="23" t="s">
        <v>51</v>
      </c>
    </row>
    <row r="48" spans="1:147" s="3" customFormat="1" ht="20.25" customHeight="1" x14ac:dyDescent="0.25">
      <c r="A48" s="23" t="s">
        <v>47</v>
      </c>
      <c r="B48" s="78"/>
      <c r="C48" s="78"/>
      <c r="D48" s="78"/>
      <c r="E48" s="25"/>
      <c r="F48" s="26"/>
      <c r="G48" s="24"/>
      <c r="H48" s="79">
        <f>SUM(H41:H47)</f>
        <v>3807.6</v>
      </c>
      <c r="I48" s="79"/>
    </row>
    <row r="49" spans="1:9" s="3" customFormat="1" ht="20.25" customHeight="1" x14ac:dyDescent="0.25">
      <c r="A49" s="102" t="s">
        <v>211</v>
      </c>
      <c r="B49" s="77"/>
      <c r="C49" s="77"/>
      <c r="D49" s="77"/>
      <c r="E49" s="77"/>
      <c r="F49" s="77"/>
      <c r="G49" s="77"/>
      <c r="H49" s="77"/>
      <c r="I49" s="77"/>
    </row>
    <row r="50" spans="1:9" s="3" customFormat="1" ht="20.25" customHeight="1" x14ac:dyDescent="0.25">
      <c r="A50" s="27" t="s">
        <v>49</v>
      </c>
      <c r="B50" s="27" t="s">
        <v>128</v>
      </c>
      <c r="C50" s="27" t="s">
        <v>129</v>
      </c>
      <c r="D50" s="27" t="s">
        <v>4</v>
      </c>
      <c r="E50" s="12" t="s">
        <v>32</v>
      </c>
      <c r="F50" s="27" t="s">
        <v>33</v>
      </c>
      <c r="G50" s="13" t="s">
        <v>130</v>
      </c>
      <c r="H50" s="14" t="s">
        <v>156</v>
      </c>
      <c r="I50" s="27" t="s">
        <v>8</v>
      </c>
    </row>
    <row r="51" spans="1:9" s="3" customFormat="1" ht="20.25" customHeight="1" x14ac:dyDescent="0.25">
      <c r="A51" s="23" t="s">
        <v>157</v>
      </c>
      <c r="B51" s="23" t="s">
        <v>158</v>
      </c>
      <c r="C51" s="23" t="s">
        <v>159</v>
      </c>
      <c r="D51" s="23" t="s">
        <v>160</v>
      </c>
      <c r="E51" s="25">
        <f>E12/1.8+10/1.8</f>
        <v>40</v>
      </c>
      <c r="F51" s="23" t="s">
        <v>40</v>
      </c>
      <c r="G51" s="30">
        <v>4.24</v>
      </c>
      <c r="H51" s="29">
        <f>G51*E51</f>
        <v>169.60000000000002</v>
      </c>
      <c r="I51" s="23" t="s">
        <v>106</v>
      </c>
    </row>
    <row r="52" spans="1:9" s="3" customFormat="1" ht="20.25" customHeight="1" x14ac:dyDescent="0.25">
      <c r="A52" s="23" t="s">
        <v>157</v>
      </c>
      <c r="B52" s="23" t="s">
        <v>158</v>
      </c>
      <c r="C52" s="23" t="s">
        <v>132</v>
      </c>
      <c r="D52" s="23" t="s">
        <v>161</v>
      </c>
      <c r="E52" s="25">
        <v>18</v>
      </c>
      <c r="F52" s="23" t="s">
        <v>40</v>
      </c>
      <c r="G52" s="30">
        <v>3.78</v>
      </c>
      <c r="H52" s="29">
        <f t="shared" ref="H52:H58" si="5">G52*E52</f>
        <v>68.039999999999992</v>
      </c>
      <c r="I52" s="23" t="s">
        <v>106</v>
      </c>
    </row>
    <row r="53" spans="1:9" s="3" customFormat="1" ht="20.25" customHeight="1" x14ac:dyDescent="0.25">
      <c r="A53" s="23" t="s">
        <v>162</v>
      </c>
      <c r="B53" s="23" t="s">
        <v>163</v>
      </c>
      <c r="C53" s="23" t="s">
        <v>164</v>
      </c>
      <c r="D53" s="23" t="s">
        <v>165</v>
      </c>
      <c r="E53" s="25">
        <v>10</v>
      </c>
      <c r="F53" s="23" t="s">
        <v>40</v>
      </c>
      <c r="G53" s="30">
        <v>3.8</v>
      </c>
      <c r="H53" s="29">
        <f t="shared" si="5"/>
        <v>38</v>
      </c>
      <c r="I53" s="23" t="s">
        <v>106</v>
      </c>
    </row>
    <row r="54" spans="1:9" s="3" customFormat="1" ht="20.25" customHeight="1" x14ac:dyDescent="0.25">
      <c r="A54" s="23" t="s">
        <v>162</v>
      </c>
      <c r="B54" s="23" t="s">
        <v>166</v>
      </c>
      <c r="C54" s="23" t="s">
        <v>76</v>
      </c>
      <c r="D54" s="23" t="s">
        <v>167</v>
      </c>
      <c r="E54" s="25">
        <v>30</v>
      </c>
      <c r="F54" s="23" t="s">
        <v>46</v>
      </c>
      <c r="G54" s="30">
        <v>0.6</v>
      </c>
      <c r="H54" s="29">
        <f t="shared" si="5"/>
        <v>18</v>
      </c>
      <c r="I54" s="23" t="s">
        <v>106</v>
      </c>
    </row>
    <row r="55" spans="1:9" s="3" customFormat="1" ht="20.25" customHeight="1" x14ac:dyDescent="0.25">
      <c r="A55" s="23" t="s">
        <v>162</v>
      </c>
      <c r="B55" s="23" t="s">
        <v>168</v>
      </c>
      <c r="C55" s="23" t="s">
        <v>169</v>
      </c>
      <c r="D55" s="23" t="s">
        <v>170</v>
      </c>
      <c r="E55" s="25">
        <v>6</v>
      </c>
      <c r="F55" s="23" t="s">
        <v>46</v>
      </c>
      <c r="G55" s="30">
        <v>1.8</v>
      </c>
      <c r="H55" s="29">
        <f t="shared" si="5"/>
        <v>10.8</v>
      </c>
      <c r="I55" s="23" t="s">
        <v>106</v>
      </c>
    </row>
    <row r="56" spans="1:9" s="3" customFormat="1" ht="20.25" customHeight="1" x14ac:dyDescent="0.25">
      <c r="A56" s="23" t="s">
        <v>51</v>
      </c>
      <c r="B56" s="23" t="s">
        <v>171</v>
      </c>
      <c r="C56" s="23" t="s">
        <v>172</v>
      </c>
      <c r="D56" s="23" t="s">
        <v>173</v>
      </c>
      <c r="E56" s="25">
        <v>4</v>
      </c>
      <c r="F56" s="23" t="s">
        <v>174</v>
      </c>
      <c r="G56" s="30">
        <v>13.5</v>
      </c>
      <c r="H56" s="29">
        <f t="shared" si="5"/>
        <v>54</v>
      </c>
      <c r="I56" s="23" t="s">
        <v>106</v>
      </c>
    </row>
    <row r="57" spans="1:9" s="4" customFormat="1" ht="20.25" customHeight="1" x14ac:dyDescent="0.25">
      <c r="A57" s="23" t="s">
        <v>106</v>
      </c>
      <c r="B57" s="23" t="s">
        <v>175</v>
      </c>
      <c r="C57" s="23" t="s">
        <v>176</v>
      </c>
      <c r="D57" s="23" t="s">
        <v>177</v>
      </c>
      <c r="E57" s="25">
        <v>2</v>
      </c>
      <c r="F57" s="23" t="s">
        <v>174</v>
      </c>
      <c r="G57" s="30">
        <v>3.5</v>
      </c>
      <c r="H57" s="29">
        <f t="shared" si="5"/>
        <v>7</v>
      </c>
      <c r="I57" s="23" t="s">
        <v>106</v>
      </c>
    </row>
    <row r="58" spans="1:9" s="4" customFormat="1" ht="20.25" customHeight="1" x14ac:dyDescent="0.25">
      <c r="A58" s="23" t="s">
        <v>51</v>
      </c>
      <c r="B58" s="23" t="s">
        <v>178</v>
      </c>
      <c r="C58" s="23" t="s">
        <v>179</v>
      </c>
      <c r="D58" s="23" t="s">
        <v>180</v>
      </c>
      <c r="E58" s="25">
        <v>1</v>
      </c>
      <c r="F58" s="23" t="s">
        <v>105</v>
      </c>
      <c r="G58" s="30">
        <v>140</v>
      </c>
      <c r="H58" s="29">
        <f t="shared" si="5"/>
        <v>140</v>
      </c>
      <c r="I58" s="23" t="s">
        <v>106</v>
      </c>
    </row>
    <row r="59" spans="1:9" s="4" customFormat="1" ht="20.25" customHeight="1" x14ac:dyDescent="0.25">
      <c r="A59" s="23" t="s">
        <v>47</v>
      </c>
      <c r="B59" s="78"/>
      <c r="C59" s="78"/>
      <c r="D59" s="78"/>
      <c r="E59" s="25"/>
      <c r="F59" s="26"/>
      <c r="G59" s="24"/>
      <c r="H59" s="79">
        <f>SUM(H51:H58)</f>
        <v>505.44</v>
      </c>
      <c r="I59" s="79"/>
    </row>
    <row r="60" spans="1:9" s="5" customFormat="1" ht="20.25" customHeight="1" x14ac:dyDescent="0.15">
      <c r="A60" s="102" t="s">
        <v>212</v>
      </c>
      <c r="B60" s="77"/>
      <c r="C60" s="77"/>
      <c r="D60" s="77"/>
      <c r="E60" s="77"/>
      <c r="F60" s="77"/>
      <c r="G60" s="77"/>
      <c r="H60" s="77"/>
      <c r="I60" s="77"/>
    </row>
    <row r="61" spans="1:9" s="5" customFormat="1" ht="20.25" customHeight="1" x14ac:dyDescent="0.15">
      <c r="A61" s="32" t="s">
        <v>181</v>
      </c>
      <c r="B61" s="82" t="s">
        <v>182</v>
      </c>
      <c r="C61" s="82"/>
      <c r="D61" s="82"/>
      <c r="E61" s="82"/>
      <c r="F61" s="82"/>
      <c r="G61" s="82"/>
      <c r="H61" s="83" t="e">
        <f>H59+H48+#REF!+H38+H29+H9</f>
        <v>#REF!</v>
      </c>
      <c r="I61" s="83"/>
    </row>
    <row r="62" spans="1:9" s="5" customFormat="1" ht="20.25" customHeight="1" x14ac:dyDescent="0.15">
      <c r="A62" s="32" t="s">
        <v>183</v>
      </c>
      <c r="B62" s="84" t="s">
        <v>184</v>
      </c>
      <c r="C62" s="84"/>
      <c r="D62" s="84"/>
      <c r="E62" s="84"/>
      <c r="F62" s="84"/>
      <c r="G62" s="84"/>
      <c r="H62" s="83">
        <f>E43*15+500+2*260+6*30</f>
        <v>1680</v>
      </c>
      <c r="I62" s="83"/>
    </row>
    <row r="63" spans="1:9" s="6" customFormat="1" ht="20.25" customHeight="1" x14ac:dyDescent="0.15">
      <c r="A63" s="32" t="s">
        <v>185</v>
      </c>
      <c r="B63" s="82" t="s">
        <v>186</v>
      </c>
      <c r="C63" s="82"/>
      <c r="D63" s="82"/>
      <c r="E63" s="82"/>
      <c r="F63" s="82"/>
      <c r="G63" s="82"/>
      <c r="H63" s="83" t="e">
        <f>(H62+H61)*0.01</f>
        <v>#REF!</v>
      </c>
      <c r="I63" s="83"/>
    </row>
    <row r="64" spans="1:9" s="6" customFormat="1" ht="20.25" customHeight="1" x14ac:dyDescent="0.15">
      <c r="A64" s="32" t="s">
        <v>187</v>
      </c>
      <c r="B64" s="82" t="s">
        <v>188</v>
      </c>
      <c r="C64" s="82"/>
      <c r="D64" s="82"/>
      <c r="E64" s="82"/>
      <c r="F64" s="82"/>
      <c r="G64" s="82"/>
      <c r="H64" s="83">
        <v>300</v>
      </c>
      <c r="I64" s="83"/>
    </row>
    <row r="65" spans="1:147" ht="20.25" customHeight="1" x14ac:dyDescent="0.25">
      <c r="A65" s="11" t="s">
        <v>189</v>
      </c>
      <c r="B65" s="82" t="s">
        <v>190</v>
      </c>
      <c r="C65" s="82"/>
      <c r="D65" s="82"/>
      <c r="E65" s="82"/>
      <c r="F65" s="82"/>
      <c r="G65" s="82"/>
      <c r="H65" s="85" t="e">
        <f>SUM(H61:I64)</f>
        <v>#REF!</v>
      </c>
      <c r="I65" s="85"/>
      <c r="EK65"/>
      <c r="EL65"/>
      <c r="EM65"/>
      <c r="EN65"/>
      <c r="EO65"/>
      <c r="EP65"/>
      <c r="EQ65"/>
    </row>
    <row r="66" spans="1:147" ht="20.25" customHeight="1" x14ac:dyDescent="0.25">
      <c r="A66" s="86" t="s">
        <v>191</v>
      </c>
      <c r="B66" s="86"/>
      <c r="C66" s="86"/>
      <c r="D66" s="86"/>
      <c r="E66" s="86"/>
      <c r="F66" s="86"/>
      <c r="G66" s="86"/>
      <c r="H66" s="87">
        <v>24800</v>
      </c>
      <c r="I66" s="87"/>
      <c r="EK66"/>
      <c r="EL66"/>
      <c r="EM66"/>
      <c r="EN66"/>
      <c r="EO66"/>
      <c r="EP66"/>
      <c r="EQ66"/>
    </row>
    <row r="67" spans="1:147" x14ac:dyDescent="0.25">
      <c r="A67" s="88" t="s">
        <v>192</v>
      </c>
      <c r="B67" s="88"/>
      <c r="C67" s="88"/>
      <c r="D67" s="88"/>
      <c r="E67" s="88"/>
      <c r="F67" s="88"/>
      <c r="G67" s="88"/>
      <c r="H67" s="88"/>
      <c r="I67" s="88"/>
    </row>
    <row r="68" spans="1:147" x14ac:dyDescent="0.25">
      <c r="A68" s="89" t="s">
        <v>193</v>
      </c>
      <c r="B68" s="89"/>
      <c r="C68" s="89"/>
      <c r="D68" s="89"/>
      <c r="E68" s="89"/>
      <c r="F68" s="89"/>
      <c r="G68" s="89"/>
      <c r="H68" s="89"/>
      <c r="I68" s="89"/>
    </row>
    <row r="69" spans="1:147" x14ac:dyDescent="0.25">
      <c r="A69" s="89" t="s">
        <v>194</v>
      </c>
      <c r="B69" s="89"/>
      <c r="C69" s="89"/>
      <c r="D69" s="89"/>
      <c r="E69" s="89"/>
      <c r="F69" s="89"/>
      <c r="G69" s="89"/>
      <c r="H69" s="89"/>
      <c r="I69" s="89"/>
    </row>
    <row r="70" spans="1:147" x14ac:dyDescent="0.25">
      <c r="A70" s="89" t="s">
        <v>195</v>
      </c>
      <c r="B70" s="89"/>
      <c r="C70" s="89"/>
      <c r="D70" s="89"/>
      <c r="E70" s="89"/>
      <c r="F70" s="89"/>
      <c r="G70" s="89"/>
      <c r="H70" s="89"/>
      <c r="I70" s="89"/>
    </row>
    <row r="71" spans="1:147" ht="14.25" customHeight="1" x14ac:dyDescent="0.25">
      <c r="A71" s="89" t="s">
        <v>196</v>
      </c>
      <c r="B71" s="89"/>
      <c r="C71" s="89"/>
      <c r="D71" s="89"/>
      <c r="E71" s="89"/>
      <c r="F71" s="89"/>
      <c r="G71" s="89"/>
      <c r="H71" s="89"/>
      <c r="I71" s="89"/>
    </row>
    <row r="72" spans="1:147" ht="14.25" customHeight="1" x14ac:dyDescent="0.25">
      <c r="A72" s="89" t="s">
        <v>197</v>
      </c>
      <c r="B72" s="89"/>
      <c r="C72" s="89"/>
      <c r="D72" s="89"/>
      <c r="E72" s="89"/>
      <c r="F72" s="89"/>
      <c r="G72" s="89"/>
      <c r="H72" s="89"/>
      <c r="I72" s="89"/>
    </row>
    <row r="73" spans="1:147" ht="14.25" customHeight="1" x14ac:dyDescent="0.25">
      <c r="A73" s="90" t="s">
        <v>198</v>
      </c>
      <c r="B73" s="90"/>
      <c r="C73" s="90"/>
      <c r="D73" s="90"/>
      <c r="E73" s="90"/>
      <c r="F73" s="90"/>
      <c r="G73" s="90"/>
      <c r="H73" s="90"/>
      <c r="I73" s="90"/>
    </row>
    <row r="74" spans="1:147" ht="14.25" customHeight="1" x14ac:dyDescent="0.25">
      <c r="A74" s="90" t="s">
        <v>199</v>
      </c>
      <c r="B74" s="90"/>
      <c r="C74" s="90"/>
      <c r="D74" s="90"/>
      <c r="E74" s="90"/>
      <c r="F74" s="90"/>
      <c r="G74" s="90"/>
      <c r="H74" s="90"/>
      <c r="I74" s="90"/>
    </row>
    <row r="75" spans="1:147" x14ac:dyDescent="0.25">
      <c r="A75" s="90" t="s">
        <v>200</v>
      </c>
      <c r="B75" s="90"/>
      <c r="C75" s="90"/>
      <c r="D75" s="90"/>
      <c r="E75" s="90"/>
      <c r="F75" s="90"/>
      <c r="G75" s="90"/>
      <c r="H75" s="90"/>
      <c r="I75" s="90"/>
    </row>
    <row r="76" spans="1:147" ht="13.5" customHeight="1" x14ac:dyDescent="0.25">
      <c r="A76" s="90" t="s">
        <v>201</v>
      </c>
      <c r="B76" s="90"/>
      <c r="C76" s="90"/>
      <c r="D76" s="90"/>
      <c r="E76" s="90"/>
      <c r="F76" s="90"/>
      <c r="G76" s="90"/>
      <c r="H76" s="90"/>
      <c r="I76" s="90"/>
    </row>
    <row r="77" spans="1:147" x14ac:dyDescent="0.25">
      <c r="A77" s="90" t="s">
        <v>202</v>
      </c>
      <c r="B77" s="90"/>
      <c r="C77" s="90"/>
      <c r="D77" s="90"/>
      <c r="E77" s="90"/>
      <c r="F77" s="90"/>
      <c r="G77" s="90"/>
      <c r="H77" s="90"/>
      <c r="I77" s="90"/>
    </row>
    <row r="78" spans="1:147" x14ac:dyDescent="0.25">
      <c r="A78" s="91" t="s">
        <v>203</v>
      </c>
      <c r="B78" s="91"/>
      <c r="C78" s="91"/>
      <c r="D78" s="91"/>
      <c r="E78" s="91"/>
      <c r="F78" s="91"/>
      <c r="G78" s="91"/>
      <c r="H78" s="91"/>
      <c r="I78" s="91"/>
    </row>
  </sheetData>
  <sheetProtection formatCells="0" formatColumns="0" formatRows="0" insertColumns="0" insertRows="0" insertHyperlinks="0" deleteColumns="0" deleteRows="0" sort="0" autoFilter="0" pivotTables="0"/>
  <mergeCells count="44">
    <mergeCell ref="A78:I78"/>
    <mergeCell ref="A5:A8"/>
    <mergeCell ref="A73:I73"/>
    <mergeCell ref="A74:I74"/>
    <mergeCell ref="A75:I75"/>
    <mergeCell ref="A76:I76"/>
    <mergeCell ref="A77:I77"/>
    <mergeCell ref="A68:I68"/>
    <mergeCell ref="A69:I69"/>
    <mergeCell ref="A70:I70"/>
    <mergeCell ref="A71:I71"/>
    <mergeCell ref="A72:I72"/>
    <mergeCell ref="B65:G65"/>
    <mergeCell ref="H65:I65"/>
    <mergeCell ref="A66:G66"/>
    <mergeCell ref="H66:I66"/>
    <mergeCell ref="A67:I67"/>
    <mergeCell ref="B62:G62"/>
    <mergeCell ref="H62:I62"/>
    <mergeCell ref="B63:G63"/>
    <mergeCell ref="H63:I63"/>
    <mergeCell ref="B64:G64"/>
    <mergeCell ref="H64:I64"/>
    <mergeCell ref="A49:I49"/>
    <mergeCell ref="B59:D59"/>
    <mergeCell ref="H59:I59"/>
    <mergeCell ref="A60:I60"/>
    <mergeCell ref="B61:G61"/>
    <mergeCell ref="H61:I61"/>
    <mergeCell ref="A39:I39"/>
    <mergeCell ref="B48:D48"/>
    <mergeCell ref="H48:I48"/>
    <mergeCell ref="A10:I10"/>
    <mergeCell ref="B29:D29"/>
    <mergeCell ref="H29:I29"/>
    <mergeCell ref="A30:I30"/>
    <mergeCell ref="B38:D38"/>
    <mergeCell ref="H38:I38"/>
    <mergeCell ref="A1:I1"/>
    <mergeCell ref="A2:C2"/>
    <mergeCell ref="D2:I2"/>
    <mergeCell ref="A3:I3"/>
    <mergeCell ref="B9:D9"/>
    <mergeCell ref="H9:I9"/>
  </mergeCells>
  <phoneticPr fontId="15" type="noConversion"/>
  <pageMargins left="0.55000000000000004" right="0.39305555555555599" top="0.31805555555555598" bottom="0.51180555555555596" header="0.22916666666666699" footer="0.51180555555555596"/>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配置表</vt:lpstr>
      <vt:lpstr>预算表</vt:lpstr>
      <vt:lpstr>配置表!Print_Titles</vt:lpstr>
      <vt:lpstr>预算表!Print_Titles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c:creator>
  <cp:lastModifiedBy>Dell</cp:lastModifiedBy>
  <cp:lastPrinted>2017-07-17T01:20:00Z</cp:lastPrinted>
  <dcterms:created xsi:type="dcterms:W3CDTF">1996-12-17T01:32:00Z</dcterms:created>
  <dcterms:modified xsi:type="dcterms:W3CDTF">2018-09-17T01:16:31Z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2052-10.1.0.7468</vt:lpwstr>
  </property>
</Properties>
</file>