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xr:revisionPtr revIDLastSave="0" documentId="8_{075B0BCA-F798-41F7-AB7B-93972EBB03CA}" xr6:coauthVersionLast="44" xr6:coauthVersionMax="44" xr10:uidLastSave="{00000000-0000-0000-0000-000000000000}"/>
  <bookViews>
    <workbookView xWindow="759" yWindow="759" windowWidth="16495" windowHeight="9544" xr2:uid="{00000000-000D-0000-FFFF-FFFF00000000}"/>
  </bookViews>
  <sheets>
    <sheet name="About This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Customers!$1:$3</definedName>
    <definedName name="_xlnm.Print_Titles" localSheetId="4">'Invoice Details'!$1:$3</definedName>
    <definedName name="_xlnm.Print_Titles" localSheetId="3">'Invoices - Main'!$1:$3</definedName>
    <definedName name="rngInvoice">Invoice!$G$4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2" l="1"/>
  <c r="D4" i="2"/>
  <c r="G37" i="1" l="1"/>
  <c r="G38" i="1"/>
  <c r="G5" i="1" l="1"/>
  <c r="C6" i="2" l="1"/>
  <c r="G6" i="2"/>
  <c r="H6" i="2"/>
  <c r="C6" i="3" l="1"/>
  <c r="B33" i="1" l="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B10" i="1" a="1"/>
  <c r="B10" i="1" s="1"/>
  <c r="B9" i="1" a="1"/>
  <c r="B9" i="1" s="1"/>
  <c r="F33" i="1" l="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B38" i="1" l="1"/>
  <c r="H28" i="4" l="1"/>
  <c r="G35"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B7" i="1" l="1"/>
  <c r="D9" i="1" l="1" a="1"/>
  <c r="D9" i="1" s="1"/>
  <c r="G33" i="1" l="1"/>
  <c r="G31" i="1"/>
  <c r="G29" i="1"/>
  <c r="G32" i="1"/>
  <c r="G30" i="1"/>
  <c r="G14" i="1" l="1"/>
  <c r="G12" i="1"/>
  <c r="G10" i="1"/>
  <c r="G27" i="1"/>
  <c r="G25" i="1"/>
  <c r="G23" i="1"/>
  <c r="G21" i="1"/>
  <c r="G19" i="1"/>
  <c r="G15" i="1"/>
  <c r="G13" i="1"/>
  <c r="G11" i="1"/>
  <c r="G18" i="1"/>
  <c r="G17" i="1"/>
  <c r="G16" i="1"/>
  <c r="G28" i="1"/>
  <c r="G26" i="1"/>
  <c r="G24" i="1"/>
  <c r="G22" i="1"/>
  <c r="G20" i="1"/>
  <c r="F9" i="1" l="1" a="1"/>
  <c r="F9" i="1" s="1"/>
  <c r="E9" i="1" a="1"/>
  <c r="E9" i="1" s="1"/>
  <c r="C9" i="1" a="1"/>
  <c r="C9" i="1" s="1"/>
  <c r="G9" i="1" l="1"/>
  <c r="G34" i="1" s="1"/>
  <c r="G36" i="1" l="1"/>
  <c r="B5" i="3" l="1"/>
  <c r="B4" i="3"/>
  <c r="D6" i="1" l="1"/>
  <c r="C5" i="1"/>
  <c r="D5" i="1"/>
  <c r="C4" i="1"/>
  <c r="D4" i="1"/>
  <c r="C6" i="1"/>
  <c r="G39" i="1"/>
</calcChain>
</file>

<file path=xl/sharedStrings.xml><?xml version="1.0" encoding="utf-8"?>
<sst xmlns="http://schemas.openxmlformats.org/spreadsheetml/2006/main" count="225" uniqueCount="162">
  <si>
    <t>Phone</t>
  </si>
  <si>
    <t>TOTAL</t>
  </si>
  <si>
    <t>Company Name</t>
  </si>
  <si>
    <t>Contact Name</t>
  </si>
  <si>
    <t>Address</t>
  </si>
  <si>
    <t>City</t>
  </si>
  <si>
    <t>State</t>
  </si>
  <si>
    <t>Project Description</t>
  </si>
  <si>
    <t>Description</t>
  </si>
  <si>
    <t>Notes</t>
  </si>
  <si>
    <t>Lookup</t>
  </si>
  <si>
    <t>Fax</t>
  </si>
  <si>
    <t>Bill To:</t>
  </si>
  <si>
    <t>Address:</t>
  </si>
  <si>
    <t>Invoice Date:</t>
  </si>
  <si>
    <t>Deposit Received</t>
  </si>
  <si>
    <t>Invoice Subtotal</t>
  </si>
  <si>
    <t>Tax Rate</t>
  </si>
  <si>
    <t>Sales Tax</t>
  </si>
  <si>
    <t>Other</t>
  </si>
  <si>
    <t>3-456-1</t>
  </si>
  <si>
    <t>someone@example.com</t>
  </si>
  <si>
    <t>Project 1</t>
  </si>
  <si>
    <t>Project 2</t>
  </si>
  <si>
    <t>Invoice 3-456-1 Data 1</t>
  </si>
  <si>
    <t>Invoice 3-456-1 Data 2</t>
  </si>
  <si>
    <t>Invoice 3-456-1 Data 3</t>
  </si>
  <si>
    <t>Invoice 3-456-1 Data 4</t>
  </si>
  <si>
    <t>Invoice 3-456-1 Data 5</t>
  </si>
  <si>
    <t>Invoice 3-456-1 Data 6</t>
  </si>
  <si>
    <t>Invoice Date</t>
  </si>
  <si>
    <t>Qty</t>
  </si>
  <si>
    <t>Price</t>
  </si>
  <si>
    <t>Discount</t>
  </si>
  <si>
    <t>Unit Price</t>
  </si>
  <si>
    <t>Street Address</t>
  </si>
  <si>
    <t>Email</t>
  </si>
  <si>
    <t>Website</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</si>
  <si>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</si>
  <si>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</si>
  <si>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</si>
  <si>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</si>
  <si>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</si>
  <si>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</si>
  <si>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</si>
  <si>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</si>
  <si>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</si>
  <si>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</si>
  <si>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</si>
  <si>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</si>
  <si>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</si>
  <si>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</si>
  <si>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</si>
  <si>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</si>
  <si>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</si>
  <si>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</si>
  <si>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</si>
  <si>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</si>
  <si>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</si>
  <si>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Invoice Details</t>
  </si>
  <si>
    <t>How do I get started?</t>
  </si>
  <si>
    <t>How do I create an invoice?</t>
  </si>
  <si>
    <t>1.</t>
  </si>
  <si>
    <t>2.</t>
  </si>
  <si>
    <t>Item #</t>
  </si>
  <si>
    <t>Company #</t>
  </si>
  <si>
    <t>3.</t>
  </si>
  <si>
    <t>Invoice #</t>
  </si>
  <si>
    <t>Invoice Total</t>
  </si>
  <si>
    <t>Total</t>
  </si>
  <si>
    <t>Detail Total</t>
  </si>
  <si>
    <t>Invoice #:</t>
  </si>
  <si>
    <t>4.</t>
  </si>
  <si>
    <t xml:space="preserve">● </t>
  </si>
  <si>
    <t>If the table does not have a Total row, start typing below the table and it will automatically expand when you press the Enter or Tab key.</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</si>
  <si>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</si>
  <si>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</si>
  <si>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</si>
  <si>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</si>
  <si>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</si>
  <si>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</si>
  <si>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If a table has a total row, such as Customers and Invoices, the calculated totals will reflect only your filtered list.</t>
  </si>
  <si>
    <t>Customize a document theme.</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</si>
  <si>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</si>
  <si>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</si>
  <si>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</si>
  <si>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</si>
  <si>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</si>
  <si>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</si>
  <si>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</si>
  <si>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</si>
  <si>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</si>
  <si>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</si>
  <si>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</si>
  <si>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</si>
  <si>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</si>
  <si>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</si>
  <si>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</si>
  <si>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</si>
  <si>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The data for Customers, Invoices, and Invoice Details are stored in Excel tables. When you add a new row to a table, the newly added row will be formatted automatically and any calculations will be copied. To add new table rows do one of the following:</t>
  </si>
  <si>
    <t>company name</t>
  </si>
  <si>
    <t>Modify the Invoice sheet so it reflects your company information using the following steps:</t>
  </si>
  <si>
    <t>Z4567</t>
  </si>
  <si>
    <t>Z4568</t>
  </si>
  <si>
    <t>Z4569</t>
  </si>
  <si>
    <t>Z4570</t>
  </si>
  <si>
    <t>Z4571</t>
  </si>
  <si>
    <t>Z4572</t>
  </si>
  <si>
    <t>Z4573</t>
  </si>
  <si>
    <t>Z4574</t>
  </si>
  <si>
    <t>Z4575</t>
  </si>
  <si>
    <t>Z4576</t>
  </si>
  <si>
    <t>Z4577</t>
  </si>
  <si>
    <t>Z4578</t>
  </si>
  <si>
    <t>ZIP Code</t>
  </si>
  <si>
    <t xml:space="preserve">Tailspin Toys </t>
  </si>
  <si>
    <t>Robert Lyon</t>
  </si>
  <si>
    <t>Sanjay Patel</t>
  </si>
  <si>
    <t>345 Cherry Street</t>
  </si>
  <si>
    <t>Albany</t>
  </si>
  <si>
    <t>SD</t>
  </si>
  <si>
    <t>123456</t>
  </si>
  <si>
    <t>098765</t>
  </si>
  <si>
    <t>567 Walnut Lane</t>
  </si>
  <si>
    <t>Moline</t>
  </si>
  <si>
    <t>MO</t>
  </si>
  <si>
    <t xml:space="preserve">1 - Tailspin Toys </t>
  </si>
  <si>
    <t>Contoso, Ltd</t>
  </si>
  <si>
    <t>2 - Contoso, Ltd</t>
  </si>
  <si>
    <t>432-555-0178</t>
  </si>
  <si>
    <t>432-555-0189</t>
  </si>
  <si>
    <t>432-555-0187</t>
  </si>
  <si>
    <t xml:space="preserve">Customize the invoice header by typing in your Company Name, Street Address, City, ST ZIP, email address, website, and so on. At the bottom of the invoice (row 43), modify the payment instructions. </t>
  </si>
  <si>
    <t>Place your cell pointer in the last cell above the Total row, such in the Invoices table in the Notes cell for the last invoice, and then press Tab.</t>
  </si>
  <si>
    <t>The Invoice Tracker is designed to maintain a history of customers, invoices, and invoice details so you can store multiple invoices without creating multiple files. You can also use the Invoice Tracker to analyze your previously invoiced data. For example, you can view all invoices for a customer, a specific project, or view all invoices for the last month, the last year, and more.</t>
  </si>
  <si>
    <t>P: Phone Number</t>
  </si>
  <si>
    <t>F: Fax Number</t>
  </si>
  <si>
    <t>City, State ZIP Code</t>
  </si>
  <si>
    <t>Total due in &lt;#&gt; days. Overdue accounts subject to a service charge of &lt;#&gt;% per month.</t>
  </si>
  <si>
    <t>About This Invoice Tracker</t>
  </si>
  <si>
    <t xml:space="preserve">Before you get started, take a look at the sample data provided. On the Invoice sheet, select the cell to the right of Invoice # (cell L8) and a drop down list will appear. Select the drop down arrow and then select a sample invoice. Notice how all of the invoice information automatically changes to reflect the selected invoice. Now look at the Customers, Invoices - Main, and Invoice Details sheets. Each of these sheets supply information to the Invoice and any changes you make will be updated automatically. </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</si>
  <si>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r>
      <rPr>
        <b/>
        <sz val="11"/>
        <rFont val="Calibri"/>
        <family val="2"/>
      </rPr>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</si>
  <si>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</si>
  <si>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t>
    </r>
    <r>
      <rPr>
        <i/>
        <sz val="11"/>
        <color theme="2" tint="-0.749961851863155"/>
        <rFont val="Calibri"/>
        <family val="2"/>
        <scheme val="minor"/>
      </rPr>
      <t>About the Invoice Tracker</t>
    </r>
    <r>
      <rPr>
        <sz val="11"/>
        <color theme="2" tint="-0.749961851863155"/>
        <rFont val="Calibri"/>
        <family val="2"/>
        <scheme val="minor"/>
      </rPr>
      <t xml:space="preserve"> section.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</si>
  <si>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</si>
  <si>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For more on creating a custom color set, view the following Help topic: </t>
    </r>
  </si>
  <si>
    <t>After you've made your desired changes, return to the Invoice sheet and on the Review tab, in the Changes group, select Protect Sheet, and then select OK. When the Invoice sheet is protected the only cell you can select is the cell with Invoice # drop down.</t>
  </si>
  <si>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</si>
  <si>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red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</si>
  <si>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</si>
  <si>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</si>
  <si>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On the Invoice Details sheet, enter the details for your invoice, such as an Item Description, Item #, Qty, and Unit Price. The Invoice # drop down provides a list of invoices you entered on the Invoices - Main sheet to facilitate data entry. Similar to the Company # in the previous step, the Invoice # associates that detail item with a specific invoice. When you select a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</si>
  <si>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red to alert you to this limitation. If you have more than 25 invoice items you will need to create a second invoice. </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</si>
  <si>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</si>
  <si>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About the Invoice Tracker section,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</si>
  <si>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</si>
  <si>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</si>
  <si>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</si>
  <si>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Select All to deselect all companies, select the desired company, and then select OK. </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</si>
  <si>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Filter pane, select the desired project or projects, and then select OK. </t>
    </r>
  </si>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</sst>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quot;$&quot;#,##0.00_);\(&quot;$&quot;#,##0.00\)"/>
    <numFmt numFmtId="165" formatCode="_(* #,##0_);_(* \(#,##0\);_(* &quot;-&quot;_);_(@_)"/>
    <numFmt numFmtId="166" formatCode="_(&quot;$&quot;* #,##0.00_);_(&quot;$&quot;* \(#,##0.00\);_(&quot;$&quot;* &quot;-&quot;??_);_(@_)"/>
    <numFmt numFmtId="167" formatCode="_(* #,##0.00_);_(* \(#,##0.00\);_(* &quot;-&quot;??_);_(@_)"/>
    <numFmt numFmtId="168" formatCode="@\ \ "/>
    <numFmt numFmtId="169" formatCode="&quot;$&quot;#,##0.00"/>
    <numFmt numFmtId="170" formatCode="00000"/>
    <numFmt numFmtId="171" formatCode="_)@\ \ "/>
    <numFmt numFmtId="172" formatCode="_)#;_)#;_)#;_)@"/>
    <numFmt numFmtId="173" formatCode="0.00%_)"/>
    <numFmt numFmtId="174" formatCode="#_)"/>
    <numFmt numFmtId="175" formatCode="[&lt;=9999999]###\-####;\(###\)\ ###\-####"/>
  </numFmts>
  <fonts count="34" x14ac:knownFonts="1">
    <font>
      <sz val="11"/>
      <color theme="2" tint="-0.749961851863155"/>
      <name val="Calibri"/>
      <family val="2"/>
      <scheme val="minor"/>
    </font>
    <font>
      <b/>
      <sz val="10"/>
      <name val="Arial"/>
      <family val="2"/>
    </font>
    <font>
      <sz val="10"/>
      <name val="Calibri"/>
      <family val="2"/>
      <scheme val="minor"/>
    </font>
    <font>
      <sz val="11"/>
      <name val="Calibri"/>
      <family val="1"/>
      <scheme val="minor"/>
    </font>
    <font>
      <sz val="9"/>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family val="2"/>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b/>
      <sz val="11"/>
      <name val="Calibri"/>
      <family val="2"/>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rgb="FF0F5766"/>
      <name val="Calibri"/>
      <family val="2"/>
      <scheme val="minor"/>
    </font>
    <font>
      <sz val="10"/>
      <color rgb="FF0F5766"/>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s>
  <borders count="9">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top style="thick">
        <color theme="2"/>
      </top>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s>
  <cellStyleXfs count="13">
    <xf numFmtId="0" fontId="0" fillId="0" borderId="0" applyNumberFormat="0" applyFill="0" applyBorder="0">
      <alignment vertical="top" wrapText="1"/>
    </xf>
    <xf numFmtId="0" fontId="19" fillId="0" borderId="0" applyNumberFormat="0" applyFill="0" applyBorder="0" applyAlignment="0" applyProtection="0"/>
    <xf numFmtId="0" fontId="16" fillId="0" borderId="0" applyNumberFormat="0" applyFill="0" applyBorder="0" applyProtection="0">
      <alignment vertical="center"/>
    </xf>
    <xf numFmtId="0" fontId="5" fillId="0" borderId="0" applyNumberFormat="0" applyFill="0" applyBorder="0" applyAlignment="0" applyProtection="0"/>
    <xf numFmtId="9" fontId="2" fillId="0" borderId="0" applyFont="0" applyFill="0" applyBorder="0" applyAlignment="0" applyProtection="0"/>
    <xf numFmtId="0" fontId="18" fillId="0" borderId="0" applyNumberFormat="0" applyFill="0" applyBorder="0" applyAlignment="0" applyProtection="0">
      <alignment vertical="top" wrapText="1"/>
    </xf>
    <xf numFmtId="0" fontId="11" fillId="5" borderId="8" applyNumberFormat="0" applyAlignment="0" applyProtection="0"/>
    <xf numFmtId="0" fontId="12" fillId="4" borderId="0" applyNumberFormat="0" applyBorder="0" applyAlignment="0" applyProtection="0"/>
    <xf numFmtId="0" fontId="15" fillId="0" borderId="0" applyFill="0" applyBorder="0" applyProtection="0">
      <alignment horizontal="left" vertical="center"/>
    </xf>
    <xf numFmtId="0" fontId="14" fillId="0" borderId="0" applyNumberFormat="0" applyFill="0" applyBorder="0" applyAlignment="0" applyProtection="0"/>
    <xf numFmtId="0" fontId="20" fillId="0" borderId="0" applyNumberFormat="0" applyFill="0" applyBorder="0" applyAlignment="0" applyProtection="0"/>
    <xf numFmtId="0" fontId="13" fillId="0" borderId="7" applyNumberFormat="0" applyAlignment="0" applyProtection="0"/>
    <xf numFmtId="0" fontId="21" fillId="0" borderId="0" applyFill="0" applyBorder="0" applyProtection="0">
      <alignment horizontal="left" vertical="center"/>
    </xf>
  </cellStyleXfs>
  <cellXfs count="100">
    <xf numFmtId="0" fontId="0" fillId="0" borderId="0" xfId="0">
      <alignment vertical="top" wrapText="1"/>
    </xf>
    <xf numFmtId="0" fontId="0" fillId="0" borderId="0" xfId="0" applyFont="1" applyProtection="1">
      <alignment vertical="top" wrapText="1"/>
    </xf>
    <xf numFmtId="0" fontId="0" fillId="0" borderId="0" xfId="0" applyFont="1" applyProtection="1">
      <alignment vertical="top" wrapText="1"/>
    </xf>
    <xf numFmtId="169" fontId="0" fillId="0" borderId="0" xfId="0" applyNumberFormat="1" applyFont="1" applyProtection="1">
      <alignment vertical="top" wrapText="1"/>
    </xf>
    <xf numFmtId="0" fontId="16" fillId="0" borderId="0" xfId="2" applyProtection="1">
      <alignment vertical="center"/>
    </xf>
    <xf numFmtId="0" fontId="0" fillId="0" borderId="0" xfId="0" applyProtection="1">
      <alignment vertical="top" wrapText="1"/>
    </xf>
    <xf numFmtId="0" fontId="2" fillId="0" borderId="0" xfId="0" applyFont="1" applyProtection="1">
      <alignment vertical="top" wrapText="1"/>
    </xf>
    <xf numFmtId="0" fontId="2" fillId="0" borderId="0" xfId="0" applyFont="1" applyAlignment="1" applyProtection="1">
      <alignment vertical="center"/>
    </xf>
    <xf numFmtId="171" fontId="0" fillId="0" borderId="0" xfId="0" applyNumberFormat="1" applyFont="1" applyFill="1" applyBorder="1" applyProtection="1">
      <alignment vertical="top" wrapText="1"/>
    </xf>
    <xf numFmtId="0" fontId="0" fillId="0" borderId="0" xfId="0" applyNumberFormat="1" applyFont="1" applyFill="1" applyBorder="1" applyAlignment="1" applyProtection="1">
      <alignment horizontal="left" vertical="center"/>
    </xf>
    <xf numFmtId="14" fontId="0" fillId="0" borderId="0" xfId="0" applyNumberFormat="1" applyFont="1" applyFill="1" applyBorder="1" applyAlignment="1" applyProtection="1">
      <alignment horizontal="center" vertical="center"/>
    </xf>
    <xf numFmtId="0" fontId="0" fillId="3" borderId="0" xfId="0" applyFill="1" applyProtection="1">
      <alignment vertical="top" wrapText="1"/>
    </xf>
    <xf numFmtId="0" fontId="6" fillId="3" borderId="0" xfId="0" applyFont="1" applyFill="1" applyProtection="1">
      <alignment vertical="top" wrapText="1"/>
    </xf>
    <xf numFmtId="0" fontId="2" fillId="0" borderId="0" xfId="0" applyFont="1" applyBorder="1" applyAlignment="1" applyProtection="1">
      <alignment horizontal="left" vertical="center"/>
    </xf>
    <xf numFmtId="0" fontId="2" fillId="0" borderId="0" xfId="0" applyFont="1" applyAlignment="1" applyProtection="1">
      <alignment horizontal="left" indent="7"/>
    </xf>
    <xf numFmtId="0" fontId="10" fillId="0" borderId="0" xfId="3" applyFont="1" applyAlignment="1">
      <alignment vertical="top"/>
    </xf>
    <xf numFmtId="0" fontId="7" fillId="0" borderId="0" xfId="0" applyFont="1">
      <alignment vertical="top" wrapText="1"/>
    </xf>
    <xf numFmtId="0" fontId="7" fillId="0" borderId="0" xfId="0" applyFont="1" applyAlignment="1">
      <alignment vertical="top"/>
    </xf>
    <xf numFmtId="0" fontId="2" fillId="0" borderId="0" xfId="0" applyFont="1" applyAlignment="1" applyProtection="1">
      <alignment wrapText="1"/>
    </xf>
    <xf numFmtId="0" fontId="4" fillId="0" borderId="0" xfId="0" applyFont="1" applyAlignment="1" applyProtection="1">
      <alignment wrapText="1"/>
    </xf>
    <xf numFmtId="0" fontId="8" fillId="0" borderId="2" xfId="0" applyFont="1" applyBorder="1" applyAlignment="1" applyProtection="1">
      <alignment horizontal="left" vertical="center"/>
    </xf>
    <xf numFmtId="0" fontId="11" fillId="5" borderId="8" xfId="6" applyAlignment="1" applyProtection="1">
      <alignment vertical="center"/>
    </xf>
    <xf numFmtId="0" fontId="11" fillId="5" borderId="8" xfId="6" applyAlignment="1" applyProtection="1">
      <alignment vertical="top" wrapText="1"/>
    </xf>
    <xf numFmtId="0" fontId="11" fillId="5" borderId="8" xfId="6" applyAlignment="1" applyProtection="1">
      <alignment horizontal="left" vertical="center" indent="2"/>
    </xf>
    <xf numFmtId="166" fontId="0" fillId="0" borderId="0" xfId="0" applyNumberFormat="1" applyFont="1" applyFill="1" applyBorder="1" applyAlignment="1" applyProtection="1">
      <alignment horizontal="right" vertical="center"/>
    </xf>
    <xf numFmtId="167" fontId="0" fillId="0" borderId="0" xfId="0" applyNumberFormat="1" applyFont="1" applyFill="1" applyBorder="1" applyAlignment="1" applyProtection="1">
      <alignment horizontal="right" vertical="center"/>
    </xf>
    <xf numFmtId="172" fontId="0" fillId="2" borderId="0" xfId="0" applyNumberFormat="1" applyFont="1" applyFill="1" applyBorder="1" applyAlignment="1" applyProtection="1">
      <alignment horizontal="left" vertical="center"/>
    </xf>
    <xf numFmtId="171" fontId="0" fillId="2" borderId="0" xfId="0" applyNumberFormat="1" applyFont="1" applyFill="1" applyBorder="1" applyAlignment="1" applyProtection="1">
      <alignment horizontal="left" vertical="center"/>
    </xf>
    <xf numFmtId="174" fontId="0" fillId="2" borderId="0" xfId="0" applyNumberFormat="1" applyFont="1" applyFill="1" applyBorder="1" applyAlignment="1" applyProtection="1">
      <alignment horizontal="right" vertical="center"/>
    </xf>
    <xf numFmtId="166" fontId="0" fillId="2" borderId="0" xfId="0" applyNumberFormat="1" applyFont="1" applyFill="1" applyBorder="1" applyAlignment="1" applyProtection="1">
      <alignment horizontal="center" vertical="center"/>
    </xf>
    <xf numFmtId="168" fontId="13" fillId="3" borderId="7" xfId="11" applyNumberFormat="1" applyFill="1" applyAlignment="1" applyProtection="1">
      <alignment horizontal="right" vertical="center"/>
    </xf>
    <xf numFmtId="0" fontId="12" fillId="4" borderId="0" xfId="7" applyAlignment="1" applyProtection="1">
      <alignment vertical="top" wrapText="1"/>
    </xf>
    <xf numFmtId="166" fontId="13" fillId="3" borderId="7" xfId="11" applyNumberFormat="1" applyFill="1" applyAlignment="1" applyProtection="1">
      <alignment horizontal="right" vertical="center"/>
    </xf>
    <xf numFmtId="166" fontId="0" fillId="0" borderId="1" xfId="0" applyNumberFormat="1" applyFill="1" applyBorder="1">
      <alignment vertical="top" wrapText="1"/>
    </xf>
    <xf numFmtId="173" fontId="0" fillId="0" borderId="1" xfId="0" applyNumberFormat="1" applyFill="1" applyBorder="1">
      <alignment vertical="top" wrapText="1"/>
    </xf>
    <xf numFmtId="167" fontId="0" fillId="0" borderId="1" xfId="0" applyNumberFormat="1" applyFill="1" applyBorder="1">
      <alignment vertical="top" wrapText="1"/>
    </xf>
    <xf numFmtId="168" fontId="0" fillId="0" borderId="1" xfId="0" applyNumberFormat="1" applyFill="1" applyBorder="1" applyAlignment="1">
      <alignment horizontal="right" vertical="top" wrapText="1"/>
    </xf>
    <xf numFmtId="168" fontId="0" fillId="0" borderId="3" xfId="0" applyNumberFormat="1" applyFill="1" applyBorder="1" applyAlignment="1">
      <alignment horizontal="right" vertical="top" wrapText="1"/>
    </xf>
    <xf numFmtId="167" fontId="0" fillId="2" borderId="0" xfId="0" applyNumberFormat="1" applyFont="1" applyFill="1" applyBorder="1" applyAlignment="1" applyProtection="1">
      <alignment horizontal="center" vertical="center"/>
    </xf>
    <xf numFmtId="0" fontId="3" fillId="0" borderId="0" xfId="0" applyNumberFormat="1" applyFont="1" applyAlignment="1" applyProtection="1">
      <alignment vertical="center"/>
    </xf>
    <xf numFmtId="0" fontId="0" fillId="0" borderId="0" xfId="0" applyNumberFormat="1" applyFont="1" applyFill="1" applyBorder="1" applyAlignment="1" applyProtection="1">
      <alignment vertical="center"/>
    </xf>
    <xf numFmtId="0" fontId="0" fillId="0" borderId="0" xfId="0" applyNumberFormat="1" applyFont="1" applyProtection="1">
      <alignment vertical="top" wrapText="1"/>
    </xf>
    <xf numFmtId="49" fontId="0" fillId="0" borderId="0" xfId="0" applyNumberFormat="1" applyFont="1" applyAlignment="1" applyProtection="1">
      <alignment vertical="top"/>
    </xf>
    <xf numFmtId="0" fontId="0" fillId="0" borderId="0" xfId="0" applyFont="1" applyAlignment="1" applyProtection="1">
      <alignment vertical="top"/>
    </xf>
    <xf numFmtId="170" fontId="0" fillId="0" borderId="0" xfId="0" applyNumberFormat="1" applyFont="1" applyAlignment="1" applyProtection="1">
      <alignment vertical="top"/>
    </xf>
    <xf numFmtId="0" fontId="0" fillId="0" borderId="0" xfId="0" applyNumberFormat="1" applyFont="1" applyAlignment="1" applyProtection="1">
      <alignment vertical="top"/>
    </xf>
    <xf numFmtId="0" fontId="21" fillId="0" borderId="0" xfId="12" applyFill="1" applyBorder="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vertical="center" wrapText="1"/>
    </xf>
    <xf numFmtId="10" fontId="0" fillId="0" borderId="0" xfId="4" applyNumberFormat="1" applyFont="1" applyFill="1" applyBorder="1" applyAlignment="1" applyProtection="1">
      <alignment vertical="center"/>
    </xf>
    <xf numFmtId="169" fontId="0" fillId="0" borderId="0" xfId="0" applyNumberFormat="1" applyFont="1" applyFill="1" applyBorder="1" applyAlignment="1" applyProtection="1">
      <alignment vertical="center" wrapText="1"/>
    </xf>
    <xf numFmtId="172"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vertical="center" wrapText="1"/>
    </xf>
    <xf numFmtId="0" fontId="0" fillId="0" borderId="0" xfId="0" applyNumberFormat="1" applyFont="1" applyFill="1" applyBorder="1" applyAlignment="1">
      <alignment vertical="center"/>
    </xf>
    <xf numFmtId="175" fontId="0" fillId="0" borderId="0" xfId="0" applyNumberFormat="1" applyFont="1" applyFill="1" applyBorder="1" applyAlignment="1">
      <alignment vertical="center"/>
    </xf>
    <xf numFmtId="49" fontId="0" fillId="0" borderId="0" xfId="0" applyNumberFormat="1" applyFill="1" applyBorder="1" applyAlignment="1">
      <alignment vertical="center" wrapText="1"/>
    </xf>
    <xf numFmtId="165" fontId="0" fillId="0" borderId="0" xfId="0" applyNumberFormat="1" applyFont="1" applyFill="1" applyBorder="1" applyAlignment="1" applyProtection="1">
      <alignment vertical="center" wrapText="1"/>
    </xf>
    <xf numFmtId="0" fontId="15" fillId="0" borderId="0" xfId="8" applyFill="1" applyBorder="1" applyProtection="1">
      <alignment horizontal="left" vertical="center"/>
    </xf>
    <xf numFmtId="0" fontId="21" fillId="0" borderId="0" xfId="12" applyFill="1" applyBorder="1">
      <alignment horizontal="left" vertical="center"/>
    </xf>
    <xf numFmtId="0" fontId="16" fillId="0" borderId="2" xfId="2" applyBorder="1" applyAlignment="1" applyProtection="1">
      <alignment horizontal="left" vertical="center"/>
    </xf>
    <xf numFmtId="49" fontId="0" fillId="0" borderId="0" xfId="0" applyNumberFormat="1" applyFont="1" applyFill="1" applyBorder="1" applyAlignment="1" applyProtection="1">
      <alignment vertical="center"/>
    </xf>
    <xf numFmtId="0" fontId="11" fillId="5" borderId="8" xfId="6" applyAlignment="1" applyProtection="1">
      <alignment vertical="top"/>
    </xf>
    <xf numFmtId="0" fontId="12" fillId="4" borderId="0" xfId="7" applyAlignment="1" applyProtection="1">
      <alignment vertical="top"/>
    </xf>
    <xf numFmtId="0" fontId="2" fillId="0" borderId="0" xfId="0" applyFont="1" applyAlignment="1" applyProtection="1"/>
    <xf numFmtId="0" fontId="2" fillId="0" borderId="0" xfId="0" applyFont="1" applyAlignment="1" applyProtection="1">
      <alignment vertical="top"/>
    </xf>
    <xf numFmtId="0" fontId="17" fillId="0" borderId="0" xfId="0" applyFont="1" applyFill="1" applyBorder="1" applyProtection="1">
      <alignment vertical="top" wrapText="1"/>
    </xf>
    <xf numFmtId="0" fontId="17" fillId="0" borderId="0" xfId="0" applyNumberFormat="1" applyFont="1" applyFill="1" applyBorder="1" applyAlignment="1" applyProtection="1">
      <alignment vertical="top" wrapText="1"/>
    </xf>
    <xf numFmtId="0" fontId="17" fillId="0" borderId="0" xfId="0" applyNumberFormat="1" applyFont="1" applyFill="1" applyBorder="1" applyAlignment="1" applyProtection="1">
      <alignment vertical="top"/>
    </xf>
    <xf numFmtId="0" fontId="17" fillId="0" borderId="0" xfId="0" applyFont="1" applyFill="1" applyBorder="1" applyAlignment="1" applyProtection="1">
      <alignment vertical="top"/>
    </xf>
    <xf numFmtId="0" fontId="17" fillId="0" borderId="0" xfId="0" applyFont="1" applyFill="1" applyBorder="1" applyAlignment="1" applyProtection="1">
      <alignment horizontal="left"/>
    </xf>
    <xf numFmtId="0" fontId="21" fillId="0" borderId="0" xfId="12" applyNumberFormat="1" applyFill="1" applyBorder="1" applyProtection="1">
      <alignment horizontal="left" vertical="center"/>
    </xf>
    <xf numFmtId="0" fontId="0" fillId="0" borderId="0" xfId="0" applyNumberFormat="1" applyFont="1" applyFill="1" applyBorder="1" applyAlignment="1">
      <alignment horizontal="left" vertical="center"/>
    </xf>
    <xf numFmtId="0" fontId="22" fillId="0" borderId="0" xfId="0" applyNumberFormat="1" applyFont="1" applyAlignment="1" applyProtection="1">
      <alignment wrapText="1"/>
      <protection locked="0"/>
    </xf>
    <xf numFmtId="14" fontId="22" fillId="0" borderId="0" xfId="0" applyNumberFormat="1" applyFont="1" applyAlignment="1">
      <alignment horizontal="left" wrapText="1"/>
    </xf>
    <xf numFmtId="0" fontId="23" fillId="0" borderId="0" xfId="0" applyFont="1" applyAlignment="1" applyProtection="1">
      <alignment horizontal="left"/>
    </xf>
    <xf numFmtId="0" fontId="22" fillId="0" borderId="0" xfId="0" applyFont="1" applyAlignment="1">
      <alignment wrapText="1"/>
    </xf>
    <xf numFmtId="0" fontId="24" fillId="0" borderId="0" xfId="0" applyFont="1" applyAlignment="1" applyProtection="1">
      <alignment wrapText="1"/>
    </xf>
    <xf numFmtId="171" fontId="0" fillId="0" borderId="0" xfId="0" applyNumberFormat="1" applyFont="1" applyFill="1" applyBorder="1" applyAlignment="1" applyProtection="1">
      <alignment vertical="center"/>
    </xf>
    <xf numFmtId="0" fontId="0" fillId="0" borderId="0" xfId="0" applyFont="1" applyFill="1" applyBorder="1" applyAlignment="1" applyProtection="1">
      <alignmen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164" fontId="0" fillId="0" borderId="0" xfId="0" applyNumberFormat="1" applyFont="1" applyFill="1" applyBorder="1" applyAlignment="1" applyProtection="1">
      <alignment vertical="center" wrapText="1"/>
    </xf>
    <xf numFmtId="0" fontId="0" fillId="0" borderId="0" xfId="0" applyFont="1" applyFill="1" applyBorder="1" applyAlignment="1">
      <alignment vertical="top" wrapText="1"/>
    </xf>
    <xf numFmtId="0" fontId="0" fillId="0" borderId="0" xfId="0" quotePrefix="1">
      <alignment vertical="top" wrapText="1"/>
    </xf>
    <xf numFmtId="0" fontId="32" fillId="0" borderId="0" xfId="0" applyFont="1">
      <alignment vertical="top" wrapText="1"/>
    </xf>
    <xf numFmtId="0" fontId="33" fillId="0" borderId="0" xfId="0" applyFont="1" applyAlignment="1">
      <alignment horizontal="right" vertical="top"/>
    </xf>
    <xf numFmtId="0" fontId="0" fillId="0" borderId="0" xfId="0">
      <alignment vertical="top" wrapText="1"/>
    </xf>
    <xf numFmtId="0" fontId="9" fillId="0" borderId="0" xfId="2" applyFont="1">
      <alignment vertical="center"/>
    </xf>
    <xf numFmtId="0" fontId="0" fillId="0" borderId="0" xfId="0" quotePrefix="1">
      <alignment vertical="top" wrapText="1"/>
    </xf>
    <xf numFmtId="0" fontId="20" fillId="6" borderId="0" xfId="10" applyFill="1" applyAlignment="1">
      <alignment horizontal="left" vertical="top" wrapText="1" indent="1"/>
    </xf>
    <xf numFmtId="0" fontId="20" fillId="6" borderId="5" xfId="10" applyFill="1" applyBorder="1" applyAlignment="1">
      <alignment horizontal="left" vertical="top" wrapText="1" indent="1"/>
    </xf>
    <xf numFmtId="0" fontId="20" fillId="0" borderId="0" xfId="10" applyFill="1" applyAlignment="1" applyProtection="1">
      <alignment horizontal="left" indent="1"/>
    </xf>
    <xf numFmtId="0" fontId="20" fillId="0" borderId="6" xfId="10" applyFill="1" applyBorder="1" applyAlignment="1" applyProtection="1">
      <alignment horizontal="left" indent="1"/>
    </xf>
    <xf numFmtId="0" fontId="23" fillId="0" borderId="0" xfId="0" applyFont="1" applyAlignment="1" applyProtection="1">
      <alignment horizontal="left"/>
    </xf>
    <xf numFmtId="0" fontId="12" fillId="4" borderId="4" xfId="7" applyBorder="1" applyAlignment="1">
      <alignment horizontal="left" wrapText="1"/>
    </xf>
    <xf numFmtId="0" fontId="12" fillId="4" borderId="0" xfId="7" applyAlignment="1">
      <alignment horizontal="left" vertical="top" wrapText="1"/>
    </xf>
    <xf numFmtId="0" fontId="12" fillId="4" borderId="4" xfId="7" applyBorder="1" applyAlignment="1">
      <alignment wrapText="1"/>
    </xf>
    <xf numFmtId="0" fontId="12" fillId="4" borderId="0" xfId="7" applyAlignment="1">
      <alignment vertical="top" wrapText="1"/>
    </xf>
    <xf numFmtId="0" fontId="12" fillId="4" borderId="4" xfId="7" applyBorder="1" applyAlignment="1">
      <alignment horizontal="left" wrapText="1" indent="2"/>
    </xf>
    <xf numFmtId="0" fontId="12" fillId="4" borderId="0" xfId="7" applyAlignment="1">
      <alignment horizontal="left" vertical="top" wrapText="1" indent="2"/>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4">
    <dxf>
      <font>
        <color rgb="FFFF0000"/>
      </font>
    </dxf>
    <dxf>
      <font>
        <color rgb="FFFF0000"/>
      </font>
    </dxf>
    <dxf>
      <font>
        <color rgb="FFFF0000"/>
      </font>
    </dxf>
    <dxf>
      <font>
        <color rgb="FFFF0000"/>
      </font>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2" tint="-0.749961851863155"/>
        <name val="Calibri"/>
        <family val="2"/>
        <scheme val="minor"/>
      </font>
      <numFmt numFmtId="171" formatCode="_)@\ \ "/>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border diagonalUp="0" diagonalDown="0" outline="0">
        <left/>
        <right/>
        <top/>
        <bottom/>
      </border>
      <protection locked="1" hidden="0"/>
    </dxf>
    <dxf>
      <numFmt numFmtId="169" formatCode="&quot;$&quot;#,##0.00"/>
      <alignment horizontal="general" vertical="center" textRotation="0" indent="0" justifyLastLine="0" shrinkToFit="0" readingOrder="0"/>
    </dxf>
    <dxf>
      <numFmt numFmtId="169" formatCode="&quot;$&quot;#,##0.00"/>
      <alignment horizontal="general" vertical="center" textRotation="0" indent="0" justifyLastLine="0" shrinkToFit="0" readingOrder="0"/>
    </dxf>
    <dxf>
      <numFmt numFmtId="169" formatCode="&quot;$&quot;#,##0.00"/>
      <alignment horizontal="general" vertical="center" textRotation="0" indent="0" justifyLastLine="0" shrinkToFit="0" readingOrder="0"/>
    </dxf>
    <dxf>
      <numFmt numFmtId="165" formatCode="_(* #,##0_);_(* \(#,##0\);_(* &quot;-&quot;_);_(@_)"/>
      <alignment horizontal="general"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top" textRotation="0" wrapText="1"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0" formatCode="General"/>
      <fill>
        <patternFill patternType="none">
          <fgColor indexed="64"/>
          <bgColor indexed="65"/>
        </patternFill>
      </fill>
      <alignment horizontal="general" vertical="center" textRotation="0" wrapText="1" indent="0" justifyLastLine="0" shrinkToFit="0" readingOrder="0"/>
      <protection locked="1" hidden="0"/>
    </dxf>
    <dxf>
      <numFmt numFmtId="14" formatCode="0.00%"/>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center" vertical="center" textRotation="0" wrapText="0" indent="0" justifyLastLine="0" shrinkToFit="0" readingOrder="0"/>
    </dxf>
    <dxf>
      <numFmt numFmtId="176" formatCode="m/d/yyyy"/>
      <alignment horizontal="center"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numFmt numFmtId="30" formatCode="@"/>
      <alignment horizontal="general" vertical="center" textRotation="0" indent="0" justifyLastLine="0" shrinkToFit="0" readingOrder="0"/>
    </dxf>
    <dxf>
      <font>
        <strike val="0"/>
        <outline val="0"/>
        <shadow val="0"/>
        <u val="none"/>
        <vertAlign val="baseline"/>
        <sz val="11"/>
        <color theme="1" tint="4.9989318521683403E-2"/>
        <name val="Calibri"/>
        <scheme val="minor"/>
      </font>
    </dxf>
    <dxf>
      <alignment vertical="center" textRotation="0" indent="0" justifyLastLine="0" shrinkToFit="0" readingOrder="0"/>
    </dxf>
    <dxf>
      <numFmt numFmtId="30" formatCode="@"/>
      <alignment vertical="center" textRotation="0" indent="0" justifyLastLine="0" shrinkToFit="0" readingOrder="0"/>
    </dxf>
    <dxf>
      <numFmt numFmtId="175" formatCode="[&lt;=9999999]###\-####;\(###\)\ ###\-####"/>
      <alignment vertical="center" textRotation="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72" formatCode="_)#;_)#;_)#;_)@"/>
      <alignment horizontal="left" vertical="center" textRotation="0" indent="0" justifyLastLine="0" shrinkToFit="0" readingOrder="0"/>
    </dxf>
    <dxf>
      <numFmt numFmtId="171" formatCode="_)@\ \ "/>
    </dxf>
    <dxf>
      <fill>
        <patternFill patternType="none">
          <fgColor indexed="64"/>
          <bgColor auto="1"/>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7" xr9:uid="{00000000-0011-0000-FFFF-FFFF00000000}">
      <tableStyleElement type="wholeTable" dxfId="73"/>
      <tableStyleElement type="headerRow" dxfId="72"/>
      <tableStyleElement type="totalRow" dxfId="71"/>
      <tableStyleElement type="firstColumn" dxfId="70"/>
      <tableStyleElement type="lastColumn" dxfId="69"/>
      <tableStyleElement type="firstRowStripe" dxfId="68"/>
      <tableStyleElement type="firstColumnStripe" dxfId="6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F5766"/>
      <color rgb="FF1A9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39</xdr:row>
      <xdr:rowOff>209550</xdr:rowOff>
    </xdr:from>
    <xdr:to>
      <xdr:col>7</xdr:col>
      <xdr:colOff>495300</xdr:colOff>
      <xdr:row>40</xdr:row>
      <xdr:rowOff>12192</xdr:rowOff>
    </xdr:to>
    <xdr:grpSp>
      <xdr:nvGrpSpPr>
        <xdr:cNvPr id="16" name="Footer artwork group" descr="Footer artwork">
          <a:extLst>
            <a:ext uri="{FF2B5EF4-FFF2-40B4-BE49-F238E27FC236}">
              <a16:creationId xmlns:a16="http://schemas.microsoft.com/office/drawing/2014/main" id="{00000000-0008-0000-0400-000010000000}"/>
            </a:ext>
          </a:extLst>
        </xdr:cNvPr>
        <xdr:cNvGrpSpPr/>
      </xdr:nvGrpSpPr>
      <xdr:grpSpPr>
        <a:xfrm>
          <a:off x="152400" y="16868255"/>
          <a:ext cx="7957358" cy="160090"/>
          <a:chOff x="142875" y="104775"/>
          <a:chExt cx="6914767" cy="164465"/>
        </a:xfrm>
      </xdr:grpSpPr>
      <xdr:sp macro="" textlink="">
        <xdr:nvSpPr>
          <xdr:cNvPr id="17" name="Rectangle 16" title="Short Footer Graphic">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Group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Rectangle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Rectangle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8</xdr:col>
      <xdr:colOff>629226</xdr:colOff>
      <xdr:row>3</xdr:row>
      <xdr:rowOff>32327</xdr:rowOff>
    </xdr:from>
    <xdr:to>
      <xdr:col>14</xdr:col>
      <xdr:colOff>361949</xdr:colOff>
      <xdr:row>5</xdr:row>
      <xdr:rowOff>208974</xdr:rowOff>
    </xdr:to>
    <xdr:sp macro="" textlink="">
      <xdr:nvSpPr>
        <xdr:cNvPr id="9" name="Data Entry Note" descr="Data entry note&#10;">
          <a:extLst>
            <a:ext uri="{FF2B5EF4-FFF2-40B4-BE49-F238E27FC236}">
              <a16:creationId xmlns:a16="http://schemas.microsoft.com/office/drawing/2014/main" id="{00000000-0008-0000-0000-000009000000}"/>
            </a:ext>
          </a:extLst>
        </xdr:cNvPr>
        <xdr:cNvSpPr/>
      </xdr:nvSpPr>
      <xdr:spPr bwMode="auto">
        <a:xfrm>
          <a:off x="9487476" y="1375352"/>
          <a:ext cx="4018973" cy="729097"/>
        </a:xfrm>
        <a:prstGeom prst="wedgeRectCallout">
          <a:avLst>
            <a:gd name="adj1" fmla="val -65185"/>
            <a:gd name="adj2" fmla="val -21916"/>
          </a:avLst>
        </a:prstGeom>
        <a:solidFill>
          <a:schemeClr val="accent1">
            <a:lumMod val="75000"/>
          </a:schemeClr>
        </a:solidFill>
        <a:ln>
          <a:solidFill>
            <a:schemeClr val="accent1">
              <a:lumMod val="75000"/>
            </a:schemeClr>
          </a:solid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a:solidFill>
                <a:schemeClr val="bg1"/>
              </a:solidFill>
              <a:latin typeface="+mj-lt"/>
            </a:rPr>
            <a:t>Click here to select an Invoice</a:t>
          </a:r>
          <a:r>
            <a:rPr lang="en-US" sz="1100" baseline="0">
              <a:solidFill>
                <a:schemeClr val="bg1"/>
              </a:solidFill>
              <a:latin typeface="+mj-lt"/>
            </a:rPr>
            <a:t> # from the drop down list.</a:t>
          </a:r>
          <a:endParaRPr lang="en-US" sz="1100">
            <a:solidFill>
              <a:schemeClr val="bg1"/>
            </a:solidFill>
            <a:latin typeface="+mj-lt"/>
          </a:endParaRPr>
        </a:p>
      </xdr:txBody>
    </xdr:sp>
    <xdr:clientData fPrintsWithSheet="0"/>
  </xdr:twoCellAnchor>
  <xdr:twoCellAnchor editAs="absolute">
    <xdr:from>
      <xdr:col>8</xdr:col>
      <xdr:colOff>599213</xdr:colOff>
      <xdr:row>6</xdr:row>
      <xdr:rowOff>546100</xdr:rowOff>
    </xdr:from>
    <xdr:to>
      <xdr:col>14</xdr:col>
      <xdr:colOff>336323</xdr:colOff>
      <xdr:row>12</xdr:row>
      <xdr:rowOff>136525</xdr:rowOff>
    </xdr:to>
    <xdr:sp macro="" textlink="">
      <xdr:nvSpPr>
        <xdr:cNvPr id="3" name="Data Entry Note" descr="Tip text">
          <a:extLst>
            <a:ext uri="{FF2B5EF4-FFF2-40B4-BE49-F238E27FC236}">
              <a16:creationId xmlns:a16="http://schemas.microsoft.com/office/drawing/2014/main" id="{00000000-0008-0000-0000-000003000000}"/>
            </a:ext>
          </a:extLst>
        </xdr:cNvPr>
        <xdr:cNvSpPr/>
      </xdr:nvSpPr>
      <xdr:spPr bwMode="auto">
        <a:xfrm>
          <a:off x="9457463" y="2689225"/>
          <a:ext cx="4023360" cy="2286000"/>
        </a:xfrm>
        <a:prstGeom prst="wedgeRectCallout">
          <a:avLst>
            <a:gd name="adj1" fmla="val -49903"/>
            <a:gd name="adj2" fmla="val -21645"/>
          </a:avLst>
        </a:prstGeom>
        <a:solidFill>
          <a:schemeClr val="accent1">
            <a:lumMod val="75000"/>
          </a:schemeClr>
        </a:solidFill>
        <a:ln>
          <a:solidFill>
            <a:schemeClr val="accent1">
              <a:lumMod val="75000"/>
            </a:schemeClr>
          </a:solid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b="1">
              <a:solidFill>
                <a:schemeClr val="bg1"/>
              </a:solidFill>
              <a:latin typeface="+mj-lt"/>
            </a:rPr>
            <a:t>TIP</a:t>
          </a:r>
          <a:r>
            <a:rPr lang="en-US" sz="1100">
              <a:solidFill>
                <a:schemeClr val="bg1"/>
              </a:solidFill>
              <a:latin typeface="+mj-lt"/>
            </a:rPr>
            <a:t>:This worksheet is in Protected Mode. Only 'Invoice</a:t>
          </a:r>
          <a:r>
            <a:rPr lang="en-US" sz="1100" baseline="0">
              <a:solidFill>
                <a:schemeClr val="bg1"/>
              </a:solidFill>
              <a:latin typeface="+mj-lt"/>
            </a:rPr>
            <a:t> #' selection is possible. To unprotect this worksheet, see the worksheet 'How to use the Invoice Tracker'.</a:t>
          </a:r>
        </a:p>
        <a:p>
          <a:pPr algn="l"/>
          <a:endParaRPr lang="en-US" sz="1100" baseline="0">
            <a:solidFill>
              <a:schemeClr val="bg1"/>
            </a:solidFill>
            <a:latin typeface="+mj-lt"/>
          </a:endParaRPr>
        </a:p>
        <a:p>
          <a:pPr algn="l"/>
          <a:r>
            <a:rPr lang="en-US" sz="1100" baseline="0">
              <a:solidFill>
                <a:schemeClr val="bg1"/>
              </a:solidFill>
              <a:latin typeface="+mj-lt"/>
            </a:rPr>
            <a:t>After unprotecting this worksheet, to delete this note, click the edge to select it and then press </a:t>
          </a:r>
          <a:r>
            <a:rPr lang="en-US" sz="1100" b="1" baseline="0">
              <a:solidFill>
                <a:schemeClr val="bg1"/>
              </a:solidFill>
              <a:latin typeface="+mj-lt"/>
            </a:rPr>
            <a:t>Delete</a:t>
          </a:r>
          <a:r>
            <a:rPr lang="en-US" sz="1100" baseline="0">
              <a:solidFill>
                <a:schemeClr val="bg1"/>
              </a:solidFill>
              <a:latin typeface="+mj-lt"/>
            </a:rPr>
            <a:t>.</a:t>
          </a:r>
        </a:p>
        <a:p>
          <a:pPr algn="l"/>
          <a:endParaRPr lang="en-US" sz="1100" b="1">
            <a:solidFill>
              <a:schemeClr val="bg1"/>
            </a:solidFill>
            <a:latin typeface="+mj-lt"/>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1008461</xdr:colOff>
      <xdr:row>0</xdr:row>
      <xdr:rowOff>259715</xdr:rowOff>
    </xdr:to>
    <xdr:grpSp>
      <xdr:nvGrpSpPr>
        <xdr:cNvPr id="48" name="Header artwork group" descr="Header artwork">
          <a:extLst>
            <a:ext uri="{FF2B5EF4-FFF2-40B4-BE49-F238E27FC236}">
              <a16:creationId xmlns:a16="http://schemas.microsoft.com/office/drawing/2014/main" id="{00000000-0008-0000-0100-000030000000}"/>
            </a:ext>
          </a:extLst>
        </xdr:cNvPr>
        <xdr:cNvGrpSpPr/>
      </xdr:nvGrpSpPr>
      <xdr:grpSpPr>
        <a:xfrm>
          <a:off x="198120" y="95250"/>
          <a:ext cx="12964241" cy="164465"/>
          <a:chOff x="171449" y="152400"/>
          <a:chExt cx="13657124" cy="164465"/>
        </a:xfrm>
      </xdr:grpSpPr>
      <xdr:sp macro="" textlink="">
        <xdr:nvSpPr>
          <xdr:cNvPr id="39" name="Rectangle 38" title="Short Footer Graphic">
            <a:extLst>
              <a:ext uri="{FF2B5EF4-FFF2-40B4-BE49-F238E27FC236}">
                <a16:creationId xmlns:a16="http://schemas.microsoft.com/office/drawing/2014/main" id="{00000000-0008-0000-0100-000027000000}"/>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6" name="Group 45">
            <a:extLst>
              <a:ext uri="{FF2B5EF4-FFF2-40B4-BE49-F238E27FC236}">
                <a16:creationId xmlns:a16="http://schemas.microsoft.com/office/drawing/2014/main" id="{00000000-0008-0000-0100-00002E000000}"/>
              </a:ext>
            </a:extLst>
          </xdr:cNvPr>
          <xdr:cNvGrpSpPr/>
        </xdr:nvGrpSpPr>
        <xdr:grpSpPr>
          <a:xfrm>
            <a:off x="10079532" y="152400"/>
            <a:ext cx="3749041" cy="164465"/>
            <a:chOff x="10584357" y="200025"/>
            <a:chExt cx="3749041" cy="164465"/>
          </a:xfrm>
        </xdr:grpSpPr>
        <xdr:sp macro="" textlink="">
          <xdr:nvSpPr>
            <xdr:cNvPr id="40" name="Rectangle 39">
              <a:extLst>
                <a:ext uri="{FF2B5EF4-FFF2-40B4-BE49-F238E27FC236}">
                  <a16:creationId xmlns:a16="http://schemas.microsoft.com/office/drawing/2014/main" id="{00000000-0008-0000-0100-000028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Rectangle 40">
              <a:extLst>
                <a:ext uri="{FF2B5EF4-FFF2-40B4-BE49-F238E27FC236}">
                  <a16:creationId xmlns:a16="http://schemas.microsoft.com/office/drawing/2014/main" id="{00000000-0008-0000-0100-000029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Rectangle 41">
              <a:extLst>
                <a:ext uri="{FF2B5EF4-FFF2-40B4-BE49-F238E27FC236}">
                  <a16:creationId xmlns:a16="http://schemas.microsoft.com/office/drawing/2014/main" id="{00000000-0008-0000-0100-00002A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Rectangle 42">
              <a:extLst>
                <a:ext uri="{FF2B5EF4-FFF2-40B4-BE49-F238E27FC236}">
                  <a16:creationId xmlns:a16="http://schemas.microsoft.com/office/drawing/2014/main" id="{00000000-0008-0000-0100-00002B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Rectangle 43">
              <a:extLst>
                <a:ext uri="{FF2B5EF4-FFF2-40B4-BE49-F238E27FC236}">
                  <a16:creationId xmlns:a16="http://schemas.microsoft.com/office/drawing/2014/main" id="{00000000-0008-0000-0100-00002C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11" name="Header artwork group" descr="Header artwork">
          <a:extLst>
            <a:ext uri="{FF2B5EF4-FFF2-40B4-BE49-F238E27FC236}">
              <a16:creationId xmlns:a16="http://schemas.microsoft.com/office/drawing/2014/main" id="{00000000-0008-0000-0200-00000B000000}"/>
            </a:ext>
          </a:extLst>
        </xdr:cNvPr>
        <xdr:cNvGrpSpPr/>
      </xdr:nvGrpSpPr>
      <xdr:grpSpPr>
        <a:xfrm>
          <a:off x="198120" y="95250"/>
          <a:ext cx="12771301" cy="164465"/>
          <a:chOff x="142875" y="85725"/>
          <a:chExt cx="7705905" cy="164465"/>
        </a:xfrm>
      </xdr:grpSpPr>
      <xdr:sp macro="" textlink="">
        <xdr:nvSpPr>
          <xdr:cNvPr id="4" name="Rectangle 3" title="Short Footer Graphic">
            <a:extLst>
              <a:ext uri="{FF2B5EF4-FFF2-40B4-BE49-F238E27FC236}">
                <a16:creationId xmlns:a16="http://schemas.microsoft.com/office/drawing/2014/main" id="{00000000-0008-0000-0200-00000400000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200-000005000000}"/>
              </a:ext>
            </a:extLst>
          </xdr:cNvPr>
          <xdr:cNvGrpSpPr/>
        </xdr:nvGrpSpPr>
        <xdr:grpSpPr>
          <a:xfrm>
            <a:off x="5288459" y="85725"/>
            <a:ext cx="2560321" cy="164465"/>
            <a:chOff x="10584357" y="200025"/>
            <a:chExt cx="3749041" cy="164465"/>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2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2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2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95251</xdr:rowOff>
    </xdr:from>
    <xdr:to>
      <xdr:col>8</xdr:col>
      <xdr:colOff>8763</xdr:colOff>
      <xdr:row>0</xdr:row>
      <xdr:rowOff>259843</xdr:rowOff>
    </xdr:to>
    <xdr:grpSp>
      <xdr:nvGrpSpPr>
        <xdr:cNvPr id="12" name="Header artwork group" descr="Header artwork">
          <a:extLst>
            <a:ext uri="{FF2B5EF4-FFF2-40B4-BE49-F238E27FC236}">
              <a16:creationId xmlns:a16="http://schemas.microsoft.com/office/drawing/2014/main" id="{00000000-0008-0000-0300-00000C000000}"/>
            </a:ext>
          </a:extLst>
        </xdr:cNvPr>
        <xdr:cNvGrpSpPr/>
      </xdr:nvGrpSpPr>
      <xdr:grpSpPr>
        <a:xfrm>
          <a:off x="175260" y="95251"/>
          <a:ext cx="7948803" cy="164592"/>
          <a:chOff x="142875" y="104775"/>
          <a:chExt cx="6914767" cy="164465"/>
        </a:xfrm>
      </xdr:grpSpPr>
      <xdr:sp macro="" textlink="">
        <xdr:nvSpPr>
          <xdr:cNvPr id="4" name="Rectangle 3" title="Short Footer Graphic">
            <a:extLst>
              <a:ext uri="{FF2B5EF4-FFF2-40B4-BE49-F238E27FC236}">
                <a16:creationId xmlns:a16="http://schemas.microsoft.com/office/drawing/2014/main" id="{00000000-0008-0000-0300-000004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300-000005000000}"/>
              </a:ext>
            </a:extLst>
          </xdr:cNvPr>
          <xdr:cNvGrpSpPr/>
        </xdr:nvGrpSpPr>
        <xdr:grpSpPr>
          <a:xfrm>
            <a:off x="4848240" y="104775"/>
            <a:ext cx="2199877" cy="164465"/>
            <a:chOff x="10584358" y="200025"/>
            <a:chExt cx="3749040" cy="164465"/>
          </a:xfrm>
        </xdr:grpSpPr>
        <xdr:sp macro="" textlink="">
          <xdr:nvSpPr>
            <xdr:cNvPr id="6" name="Rectangle 5">
              <a:extLst>
                <a:ext uri="{FF2B5EF4-FFF2-40B4-BE49-F238E27FC236}">
                  <a16:creationId xmlns:a16="http://schemas.microsoft.com/office/drawing/2014/main" id="{00000000-0008-0000-03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300-000007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3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8:G33" totalsRowShown="0" dataDxfId="66" headerRowCellStyle="Heading 3">
  <autoFilter ref="B8:G33"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5"/>
    <tableColumn id="2" xr3:uid="{00000000-0010-0000-0000-000002000000}" name="Description" dataDxfId="64"/>
    <tableColumn id="7" xr3:uid="{00000000-0010-0000-0000-000007000000}" name="Qty" dataDxfId="63"/>
    <tableColumn id="8" xr3:uid="{00000000-0010-0000-0000-000008000000}" name="Unit Price" dataDxfId="62"/>
    <tableColumn id="10" xr3:uid="{00000000-0010-0000-0000-00000A000000}" name="Discount" dataDxfId="61"/>
    <tableColumn id="11" xr3:uid="{00000000-0010-0000-0000-00000B000000}" name="Price" dataDxfId="60">
      <calculatedColumnFormula>IFERROR((D9*E9)-F9,"")</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autoFilter ref="B3:L5" xr:uid="{00000000-0009-0000-0100-000001000000}"/>
  <tableColumns count="11">
    <tableColumn id="9" xr3:uid="{00000000-0010-0000-0100-000009000000}" name="Lookup" totalsRowLabel="Total" dataDxfId="59" totalsRowDxfId="19">
      <calculatedColumnFormula>C4&amp; " - "&amp;D4</calculatedColumnFormula>
    </tableColumn>
    <tableColumn id="1" xr3:uid="{00000000-0010-0000-0100-000001000000}" name="Company #" totalsRowFunction="custom" dataDxfId="58" totalsRowDxfId="18">
      <totalsRowFormula>"Total Customers: "&amp;SUBTOTAL(103,CustomerList[Company '#])</totalsRowFormula>
    </tableColumn>
    <tableColumn id="2" xr3:uid="{00000000-0010-0000-0100-000002000000}" name="Company Name" dataDxfId="57" totalsRowDxfId="17"/>
    <tableColumn id="3" xr3:uid="{00000000-0010-0000-0100-000003000000}" name="Contact Name" dataDxfId="56" totalsRowDxfId="16"/>
    <tableColumn id="4" xr3:uid="{00000000-0010-0000-0100-000004000000}" name="Address" dataDxfId="55" totalsRowDxfId="15"/>
    <tableColumn id="5" xr3:uid="{00000000-0010-0000-0100-000005000000}" name="City" dataDxfId="54" totalsRowDxfId="14"/>
    <tableColumn id="6" xr3:uid="{00000000-0010-0000-0100-000006000000}" name="State" dataDxfId="53" totalsRowDxfId="13"/>
    <tableColumn id="7" xr3:uid="{00000000-0010-0000-0100-000007000000}" name="ZIP Code" dataDxfId="52" totalsRowDxfId="12"/>
    <tableColumn id="8" xr3:uid="{00000000-0010-0000-0100-000008000000}" name="Phone" dataDxfId="51" totalsRowDxfId="11"/>
    <tableColumn id="10" xr3:uid="{00000000-0010-0000-0100-00000A000000}" name="Email" dataDxfId="50" totalsRowDxfId="10" dataCellStyle="Normal"/>
    <tableColumn id="11" xr3:uid="{00000000-0010-0000-0100-00000B000000}" name="Fax" dataDxfId="49" totalsRowDxfId="9"/>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totalsRowDxfId="48" headerRowCellStyle="Heading 4">
  <autoFilter ref="B3:K5" xr:uid="{00000000-0009-0000-0100-000003000000}"/>
  <tableColumns count="10">
    <tableColumn id="1" xr3:uid="{00000000-0010-0000-0200-000001000000}" name="Invoice #" totalsRowLabel="Totals" dataDxfId="47" totalsRowDxfId="46"/>
    <tableColumn id="2" xr3:uid="{00000000-0010-0000-0200-000002000000}" name="Company" totalsRowFunction="custom" dataDxfId="45" totalsRowDxfId="44">
      <totalsRowFormula>"Total Invoices: "&amp;SUBTOTAL(103,InvoicesMain[Invoice '#])</totalsRowFormula>
    </tableColumn>
    <tableColumn id="3" xr3:uid="{00000000-0010-0000-0200-000003000000}" name="Invoice Date" dataDxfId="43" totalsRowDxfId="42"/>
    <tableColumn id="4" xr3:uid="{00000000-0010-0000-0200-000004000000}" name="Project Description" dataDxfId="41" totalsRowDxfId="40"/>
    <tableColumn id="8" xr3:uid="{00000000-0010-0000-0200-000008000000}" name="Tax Rate" dataDxfId="39" totalsRowDxfId="38" dataCellStyle="Percent"/>
    <tableColumn id="9" xr3:uid="{00000000-0010-0000-0200-000009000000}" name="Other" totalsRowFunction="sum" dataDxfId="37" totalsRowDxfId="36"/>
    <tableColumn id="6" xr3:uid="{00000000-0010-0000-0200-000006000000}" name="Deposit" totalsRowFunction="sum" dataDxfId="35" totalsRowDxfId="34"/>
    <tableColumn id="7" xr3:uid="{00000000-0010-0000-0200-000007000000}" name="Detail Total" totalsRowFunction="sum" dataDxfId="33" totalsRowDxfId="32">
      <calculatedColumnFormula>SUMIF(InvoiceDetails[Invoice '#],"="&amp;InvoicesMain[[#This Row],[Invoice '#]],InvoiceDetails[Total])</calculatedColumnFormula>
    </tableColumn>
    <tableColumn id="10" xr3:uid="{00000000-0010-0000-0200-00000A000000}" name="Invoice Total" totalsRowFunction="sum" dataDxfId="31" totalsRowDxfId="30">
      <calculatedColumnFormula>(InvoicesMain[[#This Row],[Detail Total]]*(1+InvoicesMain[[#This Row],[Tax Rate]]))+InvoicesMain[[#This Row],[Other]]-InvoicesMain[[#This Row],[Deposit]]</calculatedColumnFormula>
    </tableColumn>
    <tableColumn id="5" xr3:uid="{00000000-0010-0000-0200-000005000000}" name="Notes" dataDxfId="29" totalsRowDxfId="28"/>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dataDxfId="27"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26"/>
    <tableColumn id="1" xr3:uid="{00000000-0010-0000-0300-000001000000}" name="Invoice #" dataDxfId="25"/>
    <tableColumn id="4" xr3:uid="{00000000-0010-0000-0300-000004000000}" name="Item #" dataDxfId="24"/>
    <tableColumn id="3" xr3:uid="{00000000-0010-0000-0300-000003000000}" name="Qty" dataDxfId="23"/>
    <tableColumn id="6" xr3:uid="{00000000-0010-0000-0300-000006000000}" name="Unit Price" dataDxfId="22"/>
    <tableColumn id="5" xr3:uid="{00000000-0010-0000-0300-000005000000}" name="Discount" dataDxfId="21"/>
    <tableColumn id="10" xr3:uid="{00000000-0010-0000-0300-00000A000000}" name="Total" dataDxfId="20">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abSelected="1" zoomScaleNormal="100" workbookViewId="0">
      <selection activeCell="C50" sqref="C50"/>
    </sheetView>
  </sheetViews>
  <sheetFormatPr defaultRowHeight="15.05" x14ac:dyDescent="0.3"/>
  <cols>
    <col min="1" max="1" width="2.88671875" customWidth="1"/>
    <col min="2" max="2" width="5.33203125" customWidth="1"/>
    <col min="3" max="3" width="13.33203125" customWidth="1"/>
    <col min="4" max="4" width="44.6640625" customWidth="1"/>
    <col min="5" max="5" width="13.44140625" customWidth="1"/>
    <col min="6" max="6" width="1.109375" customWidth="1"/>
    <col min="7" max="7" width="21" customWidth="1"/>
    <col min="8" max="8" width="20.5546875" customWidth="1"/>
    <col min="9" max="9" width="2.88671875" customWidth="1"/>
  </cols>
  <sheetData>
    <row r="1" spans="1:8" s="6" customFormat="1" ht="58.6" customHeight="1" thickBot="1" x14ac:dyDescent="0.35">
      <c r="A1" s="5"/>
      <c r="B1" s="23" t="s">
        <v>139</v>
      </c>
      <c r="C1" s="23"/>
      <c r="D1" s="23"/>
      <c r="E1" s="23"/>
      <c r="F1" s="21"/>
      <c r="G1" s="21"/>
      <c r="H1" s="21"/>
    </row>
    <row r="2" spans="1:8" s="5" customFormat="1" ht="35.200000000000003" customHeight="1" thickTop="1" x14ac:dyDescent="0.3">
      <c r="B2" s="11"/>
      <c r="C2" s="11"/>
      <c r="D2" s="11"/>
      <c r="E2" s="11"/>
      <c r="F2" s="12"/>
      <c r="G2" s="12"/>
      <c r="H2" s="12"/>
    </row>
    <row r="3" spans="1:8" ht="9.85" customHeight="1" x14ac:dyDescent="0.3"/>
    <row r="4" spans="1:8" ht="57.8" customHeight="1" x14ac:dyDescent="0.3">
      <c r="B4" s="86" t="s">
        <v>134</v>
      </c>
      <c r="C4" s="86"/>
      <c r="D4" s="86"/>
      <c r="E4" s="86"/>
      <c r="F4" s="86"/>
      <c r="G4" s="86"/>
      <c r="H4" s="86"/>
    </row>
    <row r="5" spans="1:8" ht="72.849999999999994" customHeight="1" x14ac:dyDescent="0.3">
      <c r="B5" s="86" t="s">
        <v>140</v>
      </c>
      <c r="C5" s="86"/>
      <c r="D5" s="86"/>
      <c r="E5" s="86"/>
      <c r="F5" s="86"/>
      <c r="G5" s="86"/>
      <c r="H5" s="86"/>
    </row>
    <row r="6" spans="1:8" ht="23.25" customHeight="1" x14ac:dyDescent="0.3">
      <c r="B6" s="87" t="s">
        <v>60</v>
      </c>
      <c r="C6" s="87"/>
      <c r="D6" s="87"/>
      <c r="E6" s="87"/>
      <c r="F6" s="87"/>
      <c r="G6" s="87"/>
      <c r="H6" s="87"/>
    </row>
    <row r="7" spans="1:8" ht="19.5" customHeight="1" x14ac:dyDescent="0.3">
      <c r="B7" s="86" t="s">
        <v>101</v>
      </c>
      <c r="C7" s="86"/>
      <c r="D7" s="86"/>
      <c r="E7" s="86"/>
      <c r="F7" s="86"/>
      <c r="G7" s="86"/>
      <c r="H7" s="86"/>
    </row>
    <row r="8" spans="1:8" ht="22.6" customHeight="1" x14ac:dyDescent="0.3">
      <c r="B8" s="83" t="s">
        <v>62</v>
      </c>
      <c r="C8" s="86" t="s">
        <v>141</v>
      </c>
      <c r="D8" s="86"/>
      <c r="E8" s="86"/>
      <c r="F8" s="86"/>
      <c r="G8" s="86"/>
      <c r="H8" s="86"/>
    </row>
    <row r="9" spans="1:8" ht="33.75" customHeight="1" x14ac:dyDescent="0.3">
      <c r="B9" s="83"/>
      <c r="C9" s="86" t="s">
        <v>142</v>
      </c>
      <c r="D9" s="86"/>
      <c r="E9" s="86"/>
      <c r="F9" s="86"/>
      <c r="G9" s="86"/>
      <c r="H9" s="86"/>
    </row>
    <row r="10" spans="1:8" ht="37.5" customHeight="1" x14ac:dyDescent="0.3">
      <c r="B10" s="83" t="s">
        <v>63</v>
      </c>
      <c r="C10" s="86" t="s">
        <v>132</v>
      </c>
      <c r="D10" s="86"/>
      <c r="E10" s="86"/>
      <c r="F10" s="86"/>
      <c r="G10" s="86"/>
      <c r="H10" s="86"/>
    </row>
    <row r="11" spans="1:8" ht="33.049999999999997" customHeight="1" x14ac:dyDescent="0.3">
      <c r="B11" s="83"/>
      <c r="C11" s="86" t="s">
        <v>143</v>
      </c>
      <c r="D11" s="86"/>
      <c r="E11" s="86"/>
      <c r="F11" s="86"/>
      <c r="G11" s="86"/>
      <c r="H11" s="86"/>
    </row>
    <row r="12" spans="1:8" ht="36.85" customHeight="1" x14ac:dyDescent="0.3">
      <c r="B12" s="83" t="s">
        <v>66</v>
      </c>
      <c r="C12" s="86" t="s">
        <v>144</v>
      </c>
      <c r="D12" s="86"/>
      <c r="E12" s="86"/>
      <c r="F12" s="86"/>
      <c r="G12" s="86"/>
      <c r="H12" s="86"/>
    </row>
    <row r="13" spans="1:8" ht="36" customHeight="1" x14ac:dyDescent="0.3">
      <c r="B13" s="88" t="s">
        <v>145</v>
      </c>
      <c r="C13" s="88"/>
      <c r="D13" s="88"/>
      <c r="E13" s="88"/>
      <c r="F13" s="88"/>
      <c r="G13" s="88"/>
      <c r="H13" s="88"/>
    </row>
    <row r="14" spans="1:8" ht="23.25" customHeight="1" x14ac:dyDescent="0.3">
      <c r="B14" s="83"/>
      <c r="C14" s="88" t="s">
        <v>82</v>
      </c>
      <c r="D14" s="88"/>
      <c r="E14" s="83"/>
      <c r="F14" s="83"/>
      <c r="G14" s="83"/>
      <c r="H14" s="83"/>
    </row>
    <row r="15" spans="1:8" ht="36" customHeight="1" x14ac:dyDescent="0.3">
      <c r="B15" s="83" t="s">
        <v>72</v>
      </c>
      <c r="C15" s="86" t="s">
        <v>146</v>
      </c>
      <c r="D15" s="86"/>
      <c r="E15" s="86"/>
      <c r="F15" s="86"/>
      <c r="G15" s="86"/>
      <c r="H15" s="86"/>
    </row>
    <row r="16" spans="1:8" ht="23.25" customHeight="1" x14ac:dyDescent="0.3">
      <c r="B16" s="87" t="s">
        <v>61</v>
      </c>
      <c r="C16" s="87"/>
      <c r="D16" s="87"/>
      <c r="E16" s="87"/>
      <c r="F16" s="87"/>
      <c r="G16" s="87"/>
      <c r="H16" s="87"/>
    </row>
    <row r="17" spans="2:8" ht="52.55" customHeight="1" x14ac:dyDescent="0.3">
      <c r="B17" s="83" t="s">
        <v>62</v>
      </c>
      <c r="C17" s="86" t="s">
        <v>147</v>
      </c>
      <c r="D17" s="86"/>
      <c r="E17" s="86"/>
      <c r="F17" s="86"/>
      <c r="G17" s="86"/>
      <c r="H17" s="86"/>
    </row>
    <row r="18" spans="2:8" ht="35.200000000000003" customHeight="1" x14ac:dyDescent="0.3">
      <c r="B18" s="83"/>
      <c r="C18" s="86" t="s">
        <v>148</v>
      </c>
      <c r="D18" s="86"/>
      <c r="E18" s="86"/>
      <c r="F18" s="86"/>
      <c r="G18" s="86"/>
      <c r="H18" s="86"/>
    </row>
    <row r="19" spans="2:8" ht="68.25" customHeight="1" x14ac:dyDescent="0.3">
      <c r="B19" s="83" t="s">
        <v>63</v>
      </c>
      <c r="C19" s="86" t="s">
        <v>149</v>
      </c>
      <c r="D19" s="86"/>
      <c r="E19" s="86"/>
      <c r="F19" s="86"/>
      <c r="G19" s="86"/>
      <c r="H19" s="86"/>
    </row>
    <row r="20" spans="2:8" ht="23.25" customHeight="1" x14ac:dyDescent="0.3">
      <c r="B20" s="83"/>
      <c r="C20" s="86" t="s">
        <v>150</v>
      </c>
      <c r="D20" s="86"/>
      <c r="E20" s="86"/>
      <c r="F20" s="86"/>
      <c r="G20" s="86"/>
      <c r="H20" s="86"/>
    </row>
    <row r="21" spans="2:8" ht="64.5" customHeight="1" x14ac:dyDescent="0.3">
      <c r="B21" s="83" t="s">
        <v>66</v>
      </c>
      <c r="C21" s="86" t="s">
        <v>151</v>
      </c>
      <c r="D21" s="86"/>
      <c r="E21" s="86"/>
      <c r="F21" s="86"/>
      <c r="G21" s="86"/>
      <c r="H21" s="86"/>
    </row>
    <row r="22" spans="2:8" ht="37.5" customHeight="1" x14ac:dyDescent="0.3">
      <c r="C22" s="86" t="s">
        <v>152</v>
      </c>
      <c r="D22" s="86"/>
      <c r="E22" s="86"/>
      <c r="F22" s="86"/>
      <c r="G22" s="86"/>
      <c r="H22" s="86"/>
    </row>
    <row r="23" spans="2:8" ht="23.25" customHeight="1" x14ac:dyDescent="0.3">
      <c r="B23" s="87" t="s">
        <v>80</v>
      </c>
      <c r="C23" s="87"/>
      <c r="D23" s="87"/>
      <c r="E23" s="87"/>
      <c r="F23" s="87"/>
      <c r="G23" s="87"/>
      <c r="H23" s="87"/>
    </row>
    <row r="24" spans="2:8" ht="36" customHeight="1" x14ac:dyDescent="0.3">
      <c r="B24" s="86" t="s">
        <v>99</v>
      </c>
      <c r="C24" s="86"/>
      <c r="D24" s="86"/>
      <c r="E24" s="86"/>
      <c r="F24" s="86"/>
      <c r="G24" s="86"/>
      <c r="H24" s="86"/>
    </row>
    <row r="25" spans="2:8" ht="19.5" customHeight="1" x14ac:dyDescent="0.3">
      <c r="B25" t="s">
        <v>73</v>
      </c>
      <c r="C25" s="86" t="s">
        <v>74</v>
      </c>
      <c r="D25" s="86"/>
      <c r="E25" s="86"/>
      <c r="F25" s="86"/>
      <c r="G25" s="86"/>
      <c r="H25" s="86"/>
    </row>
    <row r="26" spans="2:8" ht="19.5" customHeight="1" x14ac:dyDescent="0.3">
      <c r="B26" t="s">
        <v>73</v>
      </c>
      <c r="C26" s="86" t="s">
        <v>133</v>
      </c>
      <c r="D26" s="86"/>
      <c r="E26" s="86"/>
      <c r="F26" s="86"/>
      <c r="G26" s="86"/>
      <c r="H26" s="86"/>
    </row>
    <row r="27" spans="2:8" ht="20.3" customHeight="1" x14ac:dyDescent="0.3">
      <c r="B27" t="s">
        <v>73</v>
      </c>
      <c r="C27" s="86" t="s">
        <v>153</v>
      </c>
      <c r="D27" s="86"/>
      <c r="E27" s="86"/>
      <c r="F27" s="86"/>
      <c r="G27" s="86"/>
      <c r="H27" s="86"/>
    </row>
    <row r="28" spans="2:8" ht="29.95" customHeight="1" x14ac:dyDescent="0.3">
      <c r="B28" t="s">
        <v>73</v>
      </c>
      <c r="C28" s="86" t="s">
        <v>75</v>
      </c>
      <c r="D28" s="86"/>
      <c r="E28" s="86"/>
      <c r="F28" s="86"/>
      <c r="G28" s="86"/>
      <c r="H28" s="86"/>
    </row>
    <row r="29" spans="2:8" ht="23.25" customHeight="1" x14ac:dyDescent="0.3">
      <c r="B29" s="87" t="s">
        <v>77</v>
      </c>
      <c r="C29" s="87"/>
      <c r="D29" s="87"/>
      <c r="E29" s="87"/>
      <c r="F29" s="87"/>
      <c r="G29" s="87"/>
      <c r="H29" s="87"/>
    </row>
    <row r="30" spans="2:8" ht="67.599999999999994" customHeight="1" x14ac:dyDescent="0.3">
      <c r="B30" s="86" t="s">
        <v>154</v>
      </c>
      <c r="C30" s="86"/>
      <c r="D30" s="86"/>
      <c r="E30" s="86"/>
      <c r="F30" s="86"/>
      <c r="G30" s="86"/>
      <c r="H30" s="86"/>
    </row>
    <row r="31" spans="2:8" ht="33.75" customHeight="1" x14ac:dyDescent="0.3">
      <c r="B31" t="s">
        <v>73</v>
      </c>
      <c r="C31" s="86" t="s">
        <v>158</v>
      </c>
      <c r="D31" s="86"/>
      <c r="E31" s="86"/>
      <c r="F31" s="86"/>
      <c r="G31" s="86"/>
      <c r="H31" s="86"/>
    </row>
    <row r="32" spans="2:8" ht="23.25" customHeight="1" x14ac:dyDescent="0.3">
      <c r="C32" s="86" t="s">
        <v>155</v>
      </c>
      <c r="D32" s="86"/>
      <c r="E32" s="86"/>
      <c r="F32" s="86"/>
      <c r="G32" s="86"/>
      <c r="H32" s="86"/>
    </row>
    <row r="33" spans="2:8" ht="36.85" customHeight="1" x14ac:dyDescent="0.3">
      <c r="B33" t="s">
        <v>73</v>
      </c>
      <c r="C33" s="86" t="s">
        <v>159</v>
      </c>
      <c r="D33" s="86"/>
      <c r="E33" s="86"/>
      <c r="F33" s="86"/>
      <c r="G33" s="86"/>
      <c r="H33" s="86"/>
    </row>
    <row r="34" spans="2:8" ht="33.049999999999997" customHeight="1" x14ac:dyDescent="0.3">
      <c r="B34" t="s">
        <v>73</v>
      </c>
      <c r="C34" s="86" t="s">
        <v>156</v>
      </c>
      <c r="D34" s="86"/>
      <c r="E34" s="86"/>
      <c r="F34" s="86"/>
      <c r="G34" s="86"/>
      <c r="H34" s="86"/>
    </row>
    <row r="35" spans="2:8" ht="38.299999999999997" customHeight="1" x14ac:dyDescent="0.3">
      <c r="B35" s="84" t="s">
        <v>73</v>
      </c>
      <c r="C35" s="86" t="s">
        <v>157</v>
      </c>
      <c r="D35" s="86"/>
      <c r="E35" s="86"/>
      <c r="F35" s="86"/>
      <c r="G35" s="86"/>
      <c r="H35" s="86"/>
    </row>
    <row r="36" spans="2:8" ht="21.8" customHeight="1" x14ac:dyDescent="0.3">
      <c r="B36" s="15" t="s">
        <v>78</v>
      </c>
      <c r="C36" s="16"/>
      <c r="D36" s="17"/>
      <c r="E36" s="17"/>
      <c r="F36" s="17"/>
      <c r="G36" s="17"/>
      <c r="H36" s="17"/>
    </row>
    <row r="37" spans="2:8" ht="19.5" customHeight="1" x14ac:dyDescent="0.3">
      <c r="B37" s="85" t="s">
        <v>73</v>
      </c>
      <c r="C37" s="86" t="s">
        <v>81</v>
      </c>
      <c r="D37" s="86"/>
      <c r="E37" s="86"/>
      <c r="F37" s="86"/>
      <c r="G37" s="86"/>
      <c r="H37" s="86"/>
    </row>
    <row r="38" spans="2:8" ht="19.5" customHeight="1" x14ac:dyDescent="0.3">
      <c r="B38" s="85" t="s">
        <v>73</v>
      </c>
      <c r="C38" s="86" t="s">
        <v>79</v>
      </c>
      <c r="D38" s="86"/>
      <c r="E38" s="86"/>
      <c r="F38" s="86"/>
      <c r="G38" s="86"/>
      <c r="H38" s="86"/>
    </row>
    <row r="39" spans="2:8" ht="17.2" customHeight="1" x14ac:dyDescent="0.3">
      <c r="B39" s="85" t="s">
        <v>73</v>
      </c>
      <c r="C39" s="86" t="s">
        <v>160</v>
      </c>
      <c r="D39" s="86"/>
      <c r="E39" s="86"/>
      <c r="F39" s="86"/>
      <c r="G39" s="86"/>
      <c r="H39" s="86"/>
    </row>
    <row r="40" spans="2:8" ht="28.5" customHeight="1" x14ac:dyDescent="0.3">
      <c r="B40" s="85" t="s">
        <v>73</v>
      </c>
      <c r="C40" s="86" t="s">
        <v>161</v>
      </c>
      <c r="D40" s="86"/>
      <c r="E40" s="86"/>
      <c r="F40" s="86"/>
      <c r="G40" s="86"/>
      <c r="H40" s="86"/>
    </row>
  </sheetData>
  <mergeCells count="36">
    <mergeCell ref="C35:H35"/>
    <mergeCell ref="C40:H40"/>
    <mergeCell ref="C33:H33"/>
    <mergeCell ref="C39:H39"/>
    <mergeCell ref="B29:H29"/>
    <mergeCell ref="B30:H30"/>
    <mergeCell ref="C31:H31"/>
    <mergeCell ref="C34:H34"/>
    <mergeCell ref="C32:H32"/>
    <mergeCell ref="C38:H38"/>
    <mergeCell ref="C37:H37"/>
    <mergeCell ref="C26:H26"/>
    <mergeCell ref="C27:H27"/>
    <mergeCell ref="C28:H28"/>
    <mergeCell ref="C18:H18"/>
    <mergeCell ref="C20:H20"/>
    <mergeCell ref="B23:H23"/>
    <mergeCell ref="B24:H24"/>
    <mergeCell ref="C19:H19"/>
    <mergeCell ref="C21:H21"/>
    <mergeCell ref="C22:H22"/>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s>
  <hyperlinks>
    <hyperlink ref="C14:D14" r:id="rId1" location="_Toc261352312" display="Customize a document theme." xr:uid="{00000000-0004-0000-0400-000000000000}"/>
  </hyperlinks>
  <pageMargins left="0.7" right="0.7" top="0.75" bottom="0.75" header="0.3" footer="0.3"/>
  <pageSetup scale="81" fitToHeight="0" orientation="portrait" r:id="rId2"/>
  <ignoredErrors>
    <ignoredError sqref="B12 B15 B17 B19 B21 B10 B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39"/>
  <sheetViews>
    <sheetView showGridLines="0" zoomScaleNormal="100" workbookViewId="0">
      <selection activeCell="G4" sqref="G4"/>
    </sheetView>
  </sheetViews>
  <sheetFormatPr defaultColWidth="9" defaultRowHeight="33.9" customHeight="1" x14ac:dyDescent="0.3"/>
  <cols>
    <col min="1" max="1" width="2.88671875" style="64" customWidth="1"/>
    <col min="2" max="2" width="13.44140625" style="6" customWidth="1"/>
    <col min="3" max="3" width="30.5546875" style="6" customWidth="1"/>
    <col min="4" max="7" width="16.5546875" style="6" customWidth="1"/>
    <col min="8" max="8" width="2.88671875" style="6" customWidth="1"/>
    <col min="9" max="9" width="11.33203125" style="6" customWidth="1"/>
    <col min="10" max="16384" width="9" style="6"/>
  </cols>
  <sheetData>
    <row r="1" spans="1:8" ht="57.95" customHeight="1" thickBot="1" x14ac:dyDescent="0.35">
      <c r="A1" s="61"/>
      <c r="B1" s="23" t="s">
        <v>100</v>
      </c>
      <c r="C1" s="23"/>
      <c r="D1" s="23"/>
      <c r="E1" s="23"/>
      <c r="F1" s="21"/>
      <c r="G1" s="22"/>
      <c r="H1" s="22"/>
    </row>
    <row r="2" spans="1:8" ht="24.05" customHeight="1" thickTop="1" x14ac:dyDescent="0.3">
      <c r="A2" s="62"/>
      <c r="B2" s="98" t="s">
        <v>35</v>
      </c>
      <c r="C2" s="98"/>
      <c r="D2" s="94" t="s">
        <v>135</v>
      </c>
      <c r="E2" s="94"/>
      <c r="F2" s="96" t="s">
        <v>36</v>
      </c>
      <c r="G2" s="96"/>
      <c r="H2" s="31"/>
    </row>
    <row r="3" spans="1:8" ht="24.05" customHeight="1" x14ac:dyDescent="0.3">
      <c r="A3" s="62"/>
      <c r="B3" s="99" t="s">
        <v>137</v>
      </c>
      <c r="C3" s="99"/>
      <c r="D3" s="95" t="s">
        <v>136</v>
      </c>
      <c r="E3" s="95"/>
      <c r="F3" s="97" t="s">
        <v>37</v>
      </c>
      <c r="G3" s="97"/>
      <c r="H3" s="31"/>
    </row>
    <row r="4" spans="1:8" s="18" customFormat="1" ht="24.05" customHeight="1" x14ac:dyDescent="0.3">
      <c r="A4" s="63"/>
      <c r="B4" s="74" t="s">
        <v>12</v>
      </c>
      <c r="C4" s="75" t="str">
        <f>IFERROR(VLOOKUP(VLOOKUP(rngInvoice,InvoicesMain[],2,FALSE),CustomerList[],3,TRUE),"")</f>
        <v>Contoso, Ltd</v>
      </c>
      <c r="D4" s="93" t="str">
        <f>"Phone: "&amp;IFERROR(VLOOKUP(VLOOKUP(rngInvoice,InvoicesMain[],2,FALSE),CustomerList[],9,FALSE),"")</f>
        <v>Phone: 432-555-0189</v>
      </c>
      <c r="E4" s="93"/>
      <c r="F4" s="74" t="s">
        <v>71</v>
      </c>
      <c r="G4" s="72" t="s">
        <v>84</v>
      </c>
    </row>
    <row r="5" spans="1:8" s="18" customFormat="1" ht="20.149999999999999" customHeight="1" x14ac:dyDescent="0.3">
      <c r="A5" s="63"/>
      <c r="B5" s="74" t="s">
        <v>13</v>
      </c>
      <c r="C5" s="75" t="str">
        <f>IFERROR(IF((VLOOKUP(VLOOKUP(rngInvoice,InvoicesMain[],2,FALSE),CustomerList[],5,FALSE))="","",(VLOOKUP(VLOOKUP(rngInvoice,InvoicesMain[],2,FALSE),CustomerList[],5,FALSE))),"")</f>
        <v>567 Walnut Lane</v>
      </c>
      <c r="D5" s="93" t="str">
        <f>"Fax:     "&amp;IFERROR(VLOOKUP(VLOOKUP(rngInvoice,InvoicesMain[],2,FALSE),CustomerList[],11,FALSE),"")</f>
        <v>Fax:     432-555-0123</v>
      </c>
      <c r="E5" s="93"/>
      <c r="F5" s="74" t="s">
        <v>14</v>
      </c>
      <c r="G5" s="73">
        <f ca="1">IFERROR(IF(VLOOKUP(rngInvoice,InvoicesMain[],3,FALSE)="","",VLOOKUP(rngInvoice,InvoicesMain[],3,FALSE)),"")</f>
        <v>43861</v>
      </c>
    </row>
    <row r="6" spans="1:8" s="18" customFormat="1" ht="20.149999999999999" customHeight="1" x14ac:dyDescent="0.3">
      <c r="A6" s="63"/>
      <c r="B6" s="76"/>
      <c r="C6" s="75" t="str">
        <f>IFERROR(VLOOKUP(VLOOKUP(rngInvoice,InvoicesMain[],2,FALSE),CustomerList[],6,FALSE)&amp;", "&amp; VLOOKUP(VLOOKUP(G4,InvoicesMain[],2,FALSE),CustomerList[],7,FALSE)&amp;" "&amp;VLOOKUP(VLOOKUP(G4,InvoicesMain[],2,FALSE),CustomerList[],8,FALSE),"")</f>
        <v>Moline, MO 098765</v>
      </c>
      <c r="D6" s="93" t="str">
        <f>"Email: "&amp;IFERROR(VLOOKUP(VLOOKUP(rngInvoice,InvoicesMain[],2,FALSE),CustomerList[],10,FALSE),"")</f>
        <v>Email: someone@example.com</v>
      </c>
      <c r="E6" s="93"/>
      <c r="F6" s="75"/>
      <c r="G6" s="19"/>
    </row>
    <row r="7" spans="1:8" ht="44.2" customHeight="1" x14ac:dyDescent="0.3">
      <c r="B7" s="59" t="str">
        <f>"Invoice For: "&amp;IFERROR(VLOOKUP(rngInvoice,InvoicesMain[],4),"")</f>
        <v>Invoice For: Project 2</v>
      </c>
      <c r="C7" s="20"/>
      <c r="D7" s="20"/>
      <c r="E7" s="20"/>
      <c r="F7" s="20"/>
      <c r="G7" s="20"/>
    </row>
    <row r="8" spans="1:8" s="7" customFormat="1" ht="33.9" customHeight="1" x14ac:dyDescent="0.3">
      <c r="B8" s="57" t="s">
        <v>64</v>
      </c>
      <c r="C8" s="57" t="s">
        <v>8</v>
      </c>
      <c r="D8" s="57" t="s">
        <v>31</v>
      </c>
      <c r="E8" s="57" t="s">
        <v>34</v>
      </c>
      <c r="F8" s="57" t="s">
        <v>33</v>
      </c>
      <c r="G8" s="57" t="s">
        <v>32</v>
      </c>
    </row>
    <row r="9" spans="1:8" s="7" customFormat="1" ht="33.9" customHeight="1" x14ac:dyDescent="0.3">
      <c r="B9" s="26" t="str">
        <f t="array" ref="B9">IFERROR(INDEX(InvoiceDetails[],SMALL(IF(InvoiceDetails[Invoice '#]=rngInvoice,ROW(InvoiceDetails[])-ROW(InvoiceDetails[#Headers])), ROW(1:1)), MATCH($B$8, InvoiceDetails[#Headers], 0)),"")</f>
        <v>Z4567</v>
      </c>
      <c r="C9" s="27" t="str">
        <f t="array" ref="C9">IFERROR(INDEX(InvoiceDetails[],SMALL(IF(InvoiceDetails[Invoice '#]=rngInvoice,ROW(InvoiceDetails[])-ROW(InvoiceDetails[#Headers])), ROW(1:1)), MATCH($C$8, InvoiceDetails[#Headers], 0)),"")</f>
        <v>Invoice 3-456-2 Data 1</v>
      </c>
      <c r="D9" s="28">
        <f t="array" ref="D9">IFERROR(INDEX(InvoiceDetails[],SMALL(IF(InvoiceDetails[Invoice '#]=rngInvoice,ROW(InvoiceDetails[])-ROW(InvoiceDetails[#Headers])), ROW(1:1)), MATCH($D$8, InvoiceDetails[#Headers], 0)),"")</f>
        <v>39</v>
      </c>
      <c r="E9" s="29">
        <f t="array" ref="E9">IFERROR(INDEX(InvoiceDetails[],SMALL(IF(InvoiceDetails[Invoice '#]=rngInvoice,ROW(InvoiceDetails[])-ROW(InvoiceDetails[#Headers])), ROW(1:1)), MATCH($E$8, InvoiceDetails[#Headers], 0)),"")</f>
        <v>5</v>
      </c>
      <c r="F9" s="29">
        <f t="array" ref="F9">IFERROR(INDEX(InvoiceDetails[],SMALL(IF(InvoiceDetails[Invoice '#]=rngInvoice,ROW(InvoiceDetails[])-ROW(InvoiceDetails[#Headers])), ROW(1:1)), MATCH($F$8, InvoiceDetails[#Headers], 0)),"")</f>
        <v>0</v>
      </c>
      <c r="G9" s="24">
        <f t="shared" ref="G9:G33" si="0">IFERROR((D9*E9)-F9,"")</f>
        <v>195</v>
      </c>
    </row>
    <row r="10" spans="1:8" s="7" customFormat="1" ht="33.9" customHeight="1" x14ac:dyDescent="0.3">
      <c r="B10" s="26" t="str">
        <f t="array" ref="B10">IFERROR(INDEX(InvoiceDetails[],SMALL(IF(InvoiceDetails[Invoice '#]=rngInvoice,ROW(InvoiceDetails[])-ROW(InvoiceDetails[#Headers])), ROW(2:2)), MATCH($B$8, InvoiceDetails[#Headers], 0)),"")</f>
        <v>Z4568</v>
      </c>
      <c r="C10" s="27" t="str">
        <f t="array" ref="C10">IFERROR(INDEX(InvoiceDetails[],SMALL(IF(InvoiceDetails[Invoice '#]=rngInvoice,ROW(InvoiceDetails[])-ROW(InvoiceDetails[#Headers])), ROW(2:2)), MATCH($C$8, InvoiceDetails[#Headers], 0)),"")</f>
        <v>Invoice 3-456-2 Data 2</v>
      </c>
      <c r="D10" s="28">
        <f t="array" ref="D10">IFERROR(INDEX(InvoiceDetails[],SMALL(IF(InvoiceDetails[Invoice '#]=rngInvoice,ROW(InvoiceDetails[])-ROW(InvoiceDetails[#Headers])), ROW(2:2)), MATCH($D$8, InvoiceDetails[#Headers], 0)),"")</f>
        <v>40</v>
      </c>
      <c r="E10" s="38">
        <f t="array" ref="E10">IFERROR(INDEX(InvoiceDetails[],SMALL(IF(InvoiceDetails[Invoice '#]=rngInvoice,ROW(InvoiceDetails[])-ROW(InvoiceDetails[#Headers])), ROW(2:2)), MATCH($E$8, InvoiceDetails[#Headers], 0)),"")</f>
        <v>4</v>
      </c>
      <c r="F10" s="38">
        <f t="array" ref="F10">IFERROR(INDEX(InvoiceDetails[],SMALL(IF(InvoiceDetails[Invoice '#]=rngInvoice,ROW(InvoiceDetails[])-ROW(InvoiceDetails[#Headers])), ROW(2:2)), MATCH($F$8, InvoiceDetails[#Headers], 0)),"")</f>
        <v>5</v>
      </c>
      <c r="G10" s="25">
        <f t="shared" si="0"/>
        <v>155</v>
      </c>
    </row>
    <row r="11" spans="1:8" s="7" customFormat="1" ht="33.9" customHeight="1" x14ac:dyDescent="0.3">
      <c r="B11" s="26" t="str">
        <f t="array" ref="B11">IFERROR(INDEX(InvoiceDetails[],SMALL(IF(InvoiceDetails[Invoice '#]=rngInvoice,ROW(InvoiceDetails[])-ROW(InvoiceDetails[#Headers])), ROW(3:3)), MATCH($B$8, InvoiceDetails[#Headers], 0)),"")</f>
        <v>Z4569</v>
      </c>
      <c r="C11" s="27" t="str">
        <f t="array" ref="C11">IFERROR(INDEX(InvoiceDetails[],SMALL(IF(InvoiceDetails[Invoice '#]=rngInvoice,ROW(InvoiceDetails[])-ROW(InvoiceDetails[#Headers])), ROW(3:3)), MATCH($C$8, InvoiceDetails[#Headers], 0)),"")</f>
        <v>Invoice 3-456-2 Data 3</v>
      </c>
      <c r="D11" s="28">
        <f t="array" ref="D11">IFERROR(INDEX(InvoiceDetails[],SMALL(IF(InvoiceDetails[Invoice '#]=rngInvoice,ROW(InvoiceDetails[])-ROW(InvoiceDetails[#Headers])), ROW(3:3)), MATCH($D$8, InvoiceDetails[#Headers], 0)),"")</f>
        <v>30</v>
      </c>
      <c r="E11" s="38">
        <f t="array" ref="E11">IFERROR(INDEX(InvoiceDetails[],SMALL(IF(InvoiceDetails[Invoice '#]=rngInvoice,ROW(InvoiceDetails[])-ROW(InvoiceDetails[#Headers])), ROW(3:3)), MATCH($E$8, InvoiceDetails[#Headers], 0)),"")</f>
        <v>6</v>
      </c>
      <c r="F11" s="38">
        <f t="array" ref="F11">IFERROR(INDEX(InvoiceDetails[],SMALL(IF(InvoiceDetails[Invoice '#]=rngInvoice,ROW(InvoiceDetails[])-ROW(InvoiceDetails[#Headers])), ROW(3:3)), MATCH($F$8, InvoiceDetails[#Headers], 0)),"")</f>
        <v>7</v>
      </c>
      <c r="G11" s="25">
        <f t="shared" si="0"/>
        <v>173</v>
      </c>
    </row>
    <row r="12" spans="1:8" s="7" customFormat="1" ht="33.9" customHeight="1" x14ac:dyDescent="0.3">
      <c r="B12" s="26" t="str">
        <f t="array" ref="B12">IFERROR(INDEX(InvoiceDetails[],SMALL(IF(InvoiceDetails[Invoice '#]=rngInvoice,ROW(InvoiceDetails[])-ROW(InvoiceDetails[#Headers])), ROW(4:4)), MATCH($B$8, InvoiceDetails[#Headers], 0)),"")</f>
        <v>Z4570</v>
      </c>
      <c r="C12" s="27" t="str">
        <f t="array" ref="C12">IFERROR(INDEX(InvoiceDetails[],SMALL(IF(InvoiceDetails[Invoice '#]=rngInvoice,ROW(InvoiceDetails[])-ROW(InvoiceDetails[#Headers])), ROW(4:4)), MATCH($C$8, InvoiceDetails[#Headers], 0)),"")</f>
        <v>Invoice 3-456-2 Data 4</v>
      </c>
      <c r="D12" s="28">
        <f t="array" ref="D12">IFERROR(INDEX(InvoiceDetails[],SMALL(IF(InvoiceDetails[Invoice '#]=rngInvoice,ROW(InvoiceDetails[])-ROW(InvoiceDetails[#Headers])), ROW(4:4)), MATCH($D$8, InvoiceDetails[#Headers], 0)),"")</f>
        <v>40</v>
      </c>
      <c r="E12" s="38">
        <f t="array" ref="E12">IFERROR(INDEX(InvoiceDetails[],SMALL(IF(InvoiceDetails[Invoice '#]=rngInvoice,ROW(InvoiceDetails[])-ROW(InvoiceDetails[#Headers])), ROW(4:4)), MATCH($E$8, InvoiceDetails[#Headers], 0)),"")</f>
        <v>7</v>
      </c>
      <c r="F12" s="38">
        <f t="array" ref="F12">IFERROR(INDEX(InvoiceDetails[],SMALL(IF(InvoiceDetails[Invoice '#]=rngInvoice,ROW(InvoiceDetails[])-ROW(InvoiceDetails[#Headers])), ROW(4:4)), MATCH($F$8, InvoiceDetails[#Headers], 0)),"")</f>
        <v>0</v>
      </c>
      <c r="G12" s="25">
        <f t="shared" si="0"/>
        <v>280</v>
      </c>
    </row>
    <row r="13" spans="1:8" s="7" customFormat="1" ht="33.9" customHeight="1" x14ac:dyDescent="0.3">
      <c r="B13" s="26" t="str">
        <f t="array" ref="B13">IFERROR(INDEX(InvoiceDetails[],SMALL(IF(InvoiceDetails[Invoice '#]=rngInvoice,ROW(InvoiceDetails[])-ROW(InvoiceDetails[#Headers])), ROW(5:5)), MATCH($B$8, InvoiceDetails[#Headers], 0)),"")</f>
        <v>Z4571</v>
      </c>
      <c r="C13" s="27" t="str">
        <f t="array" ref="C13">IFERROR(INDEX(InvoiceDetails[],SMALL(IF(InvoiceDetails[Invoice '#]=rngInvoice,ROW(InvoiceDetails[])-ROW(InvoiceDetails[#Headers])), ROW(5:5)), MATCH($C$8, InvoiceDetails[#Headers], 0)),"")</f>
        <v>Invoice 3-456-2 Data 5</v>
      </c>
      <c r="D13" s="28">
        <f t="array" ref="D13">IFERROR(INDEX(InvoiceDetails[],SMALL(IF(InvoiceDetails[Invoice '#]=rngInvoice,ROW(InvoiceDetails[])-ROW(InvoiceDetails[#Headers])), ROW(5:5)), MATCH($D$8, InvoiceDetails[#Headers], 0)),"")</f>
        <v>10</v>
      </c>
      <c r="E13" s="38">
        <f t="array" ref="E13">IFERROR(INDEX(InvoiceDetails[],SMALL(IF(InvoiceDetails[Invoice '#]=rngInvoice,ROW(InvoiceDetails[])-ROW(InvoiceDetails[#Headers])), ROW(5:5)), MATCH($E$8, InvoiceDetails[#Headers], 0)),"")</f>
        <v>4</v>
      </c>
      <c r="F13" s="38">
        <f t="array" ref="F13">IFERROR(INDEX(InvoiceDetails[],SMALL(IF(InvoiceDetails[Invoice '#]=rngInvoice,ROW(InvoiceDetails[])-ROW(InvoiceDetails[#Headers])), ROW(5:5)), MATCH($F$8, InvoiceDetails[#Headers], 0)),"")</f>
        <v>0</v>
      </c>
      <c r="G13" s="25">
        <f t="shared" si="0"/>
        <v>40</v>
      </c>
    </row>
    <row r="14" spans="1:8" s="7" customFormat="1" ht="33.9" customHeight="1" x14ac:dyDescent="0.3">
      <c r="B14" s="26" t="str">
        <f t="array" ref="B14">IFERROR(INDEX(InvoiceDetails[],SMALL(IF(InvoiceDetails[Invoice '#]=rngInvoice,ROW(InvoiceDetails[])-ROW(InvoiceDetails[#Headers])), ROW(6:6)), MATCH($B$8, InvoiceDetails[#Headers], 0)),"")</f>
        <v>Z4572</v>
      </c>
      <c r="C14" s="27" t="str">
        <f t="array" ref="C14">IFERROR(INDEX(InvoiceDetails[],SMALL(IF(InvoiceDetails[Invoice '#]=rngInvoice,ROW(InvoiceDetails[])-ROW(InvoiceDetails[#Headers])), ROW(6:6)), MATCH($C$8, InvoiceDetails[#Headers], 0)),"")</f>
        <v>Invoice 3-456-2 Data 6</v>
      </c>
      <c r="D14" s="28">
        <f t="array" ref="D14">IFERROR(INDEX(InvoiceDetails[],SMALL(IF(InvoiceDetails[Invoice '#]=rngInvoice,ROW(InvoiceDetails[])-ROW(InvoiceDetails[#Headers])), ROW(6:6)), MATCH($D$8, InvoiceDetails[#Headers], 0)),"")</f>
        <v>5</v>
      </c>
      <c r="E14" s="38">
        <f t="array" ref="E14">IFERROR(INDEX(InvoiceDetails[],SMALL(IF(InvoiceDetails[Invoice '#]=rngInvoice,ROW(InvoiceDetails[])-ROW(InvoiceDetails[#Headers])), ROW(6:6)), MATCH($E$8, InvoiceDetails[#Headers], 0)),"")</f>
        <v>8</v>
      </c>
      <c r="F14" s="38">
        <f t="array" ref="F14">IFERROR(INDEX(InvoiceDetails[],SMALL(IF(InvoiceDetails[Invoice '#]=rngInvoice,ROW(InvoiceDetails[])-ROW(InvoiceDetails[#Headers])), ROW(6:6)), MATCH($F$8, InvoiceDetails[#Headers], 0)),"")</f>
        <v>0</v>
      </c>
      <c r="G14" s="25">
        <f t="shared" si="0"/>
        <v>40</v>
      </c>
    </row>
    <row r="15" spans="1:8" s="7" customFormat="1" ht="33.9" customHeight="1" x14ac:dyDescent="0.3">
      <c r="B15" s="26" t="str">
        <f t="array" ref="B15">IFERROR(INDEX(InvoiceDetails[],SMALL(IF(InvoiceDetails[Invoice '#]=rngInvoice,ROW(InvoiceDetails[])-ROW(InvoiceDetails[#Headers])), ROW(7:7)), MATCH($B$8, InvoiceDetails[#Headers], 0)),"")</f>
        <v>Z4573</v>
      </c>
      <c r="C15" s="27" t="str">
        <f t="array" ref="C15">IFERROR(INDEX(InvoiceDetails[],SMALL(IF(InvoiceDetails[Invoice '#]=rngInvoice,ROW(InvoiceDetails[])-ROW(InvoiceDetails[#Headers])), ROW(7:7)), MATCH($C$8, InvoiceDetails[#Headers], 0)),"")</f>
        <v>Invoice 3-456-2 Data 7</v>
      </c>
      <c r="D15" s="28">
        <f t="array" ref="D15">IFERROR(INDEX(InvoiceDetails[],SMALL(IF(InvoiceDetails[Invoice '#]=rngInvoice,ROW(InvoiceDetails[])-ROW(InvoiceDetails[#Headers])), ROW(7:7)), MATCH($D$8, InvoiceDetails[#Headers], 0)),"")</f>
        <v>70</v>
      </c>
      <c r="E15" s="38">
        <f t="array" ref="E15">IFERROR(INDEX(InvoiceDetails[],SMALL(IF(InvoiceDetails[Invoice '#]=rngInvoice,ROW(InvoiceDetails[])-ROW(InvoiceDetails[#Headers])), ROW(7:7)), MATCH($E$8, InvoiceDetails[#Headers], 0)),"")</f>
        <v>6</v>
      </c>
      <c r="F15" s="38">
        <f t="array" ref="F15">IFERROR(INDEX(InvoiceDetails[],SMALL(IF(InvoiceDetails[Invoice '#]=rngInvoice,ROW(InvoiceDetails[])-ROW(InvoiceDetails[#Headers])), ROW(7:7)), MATCH($F$8, InvoiceDetails[#Headers], 0)),"")</f>
        <v>0</v>
      </c>
      <c r="G15" s="25">
        <f t="shared" si="0"/>
        <v>420</v>
      </c>
    </row>
    <row r="16" spans="1:8" s="7" customFormat="1" ht="33.9" customHeight="1" x14ac:dyDescent="0.3">
      <c r="B16" s="26" t="str">
        <f t="array" ref="B16">IFERROR(INDEX(InvoiceDetails[],SMALL(IF(InvoiceDetails[Invoice '#]=rngInvoice,ROW(InvoiceDetails[])-ROW(InvoiceDetails[#Headers])), ROW(8:8)), MATCH($B$8, InvoiceDetails[#Headers], 0)),"")</f>
        <v>Z4574</v>
      </c>
      <c r="C16" s="27" t="str">
        <f t="array" ref="C16">IFERROR(INDEX(InvoiceDetails[],SMALL(IF(InvoiceDetails[Invoice '#]=rngInvoice,ROW(InvoiceDetails[])-ROW(InvoiceDetails[#Headers])), ROW(8:8)), MATCH($C$8, InvoiceDetails[#Headers], 0)),"")</f>
        <v>Invoice 3-456-2 Data 8</v>
      </c>
      <c r="D16" s="28">
        <f t="array" ref="D16">IFERROR(INDEX(InvoiceDetails[],SMALL(IF(InvoiceDetails[Invoice '#]=rngInvoice,ROW(InvoiceDetails[])-ROW(InvoiceDetails[#Headers])), ROW(8:8)), MATCH($D$8, InvoiceDetails[#Headers], 0)),"")</f>
        <v>25</v>
      </c>
      <c r="E16" s="38">
        <f t="array" ref="E16">IFERROR(INDEX(InvoiceDetails[],SMALL(IF(InvoiceDetails[Invoice '#]=rngInvoice,ROW(InvoiceDetails[])-ROW(InvoiceDetails[#Headers])), ROW(8:8)), MATCH($E$8, InvoiceDetails[#Headers], 0)),"")</f>
        <v>4</v>
      </c>
      <c r="F16" s="38">
        <f t="array" ref="F16">IFERROR(INDEX(InvoiceDetails[],SMALL(IF(InvoiceDetails[Invoice '#]=rngInvoice,ROW(InvoiceDetails[])-ROW(InvoiceDetails[#Headers])), ROW(8:8)), MATCH($F$8, InvoiceDetails[#Headers], 0)),"")</f>
        <v>0</v>
      </c>
      <c r="G16" s="25">
        <f t="shared" si="0"/>
        <v>100</v>
      </c>
    </row>
    <row r="17" spans="2:7" s="7" customFormat="1" ht="33.9" customHeight="1" x14ac:dyDescent="0.3">
      <c r="B17" s="26" t="str">
        <f t="array" ref="B17">IFERROR(INDEX(InvoiceDetails[],SMALL(IF(InvoiceDetails[Invoice '#]=rngInvoice,ROW(InvoiceDetails[])-ROW(InvoiceDetails[#Headers])), ROW(9:9)), MATCH($B$8, InvoiceDetails[#Headers], 0)),"")</f>
        <v>Z4575</v>
      </c>
      <c r="C17" s="27" t="str">
        <f t="array" ref="C17">IFERROR(INDEX(InvoiceDetails[],SMALL(IF(InvoiceDetails[Invoice '#]=rngInvoice,ROW(InvoiceDetails[])-ROW(InvoiceDetails[#Headers])), ROW(9:9)), MATCH($C$8, InvoiceDetails[#Headers], 0)),"")</f>
        <v>Invoice 3-456-2 Data 9</v>
      </c>
      <c r="D17" s="28">
        <f t="array" ref="D17">IFERROR(INDEX(InvoiceDetails[],SMALL(IF(InvoiceDetails[Invoice '#]=rngInvoice,ROW(InvoiceDetails[])-ROW(InvoiceDetails[#Headers])), ROW(9:9)), MATCH($D$8, InvoiceDetails[#Headers], 0)),"")</f>
        <v>5</v>
      </c>
      <c r="E17" s="38">
        <f t="array" ref="E17">IFERROR(INDEX(InvoiceDetails[],SMALL(IF(InvoiceDetails[Invoice '#]=rngInvoice,ROW(InvoiceDetails[])-ROW(InvoiceDetails[#Headers])), ROW(9:9)), MATCH($E$8, InvoiceDetails[#Headers], 0)),"")</f>
        <v>7</v>
      </c>
      <c r="F17" s="38">
        <f t="array" ref="F17">IFERROR(INDEX(InvoiceDetails[],SMALL(IF(InvoiceDetails[Invoice '#]=rngInvoice,ROW(InvoiceDetails[])-ROW(InvoiceDetails[#Headers])), ROW(9:9)), MATCH($F$8, InvoiceDetails[#Headers], 0)),"")</f>
        <v>3</v>
      </c>
      <c r="G17" s="25">
        <f t="shared" si="0"/>
        <v>32</v>
      </c>
    </row>
    <row r="18" spans="2:7" s="7" customFormat="1" ht="33.9" customHeight="1" x14ac:dyDescent="0.3">
      <c r="B18" s="26" t="str">
        <f t="array" ref="B18">IFERROR(INDEX(InvoiceDetails[],SMALL(IF(InvoiceDetails[Invoice '#]=rngInvoice,ROW(InvoiceDetails[])-ROW(InvoiceDetails[#Headers])), ROW(10:10)), MATCH($B$8, InvoiceDetails[#Headers], 0)),"")</f>
        <v>Z4576</v>
      </c>
      <c r="C18" s="27" t="str">
        <f t="array" ref="C18">IFERROR(INDEX(InvoiceDetails[],SMALL(IF(InvoiceDetails[Invoice '#]=rngInvoice,ROW(InvoiceDetails[])-ROW(InvoiceDetails[#Headers])), ROW(10:10)), MATCH($C$8, InvoiceDetails[#Headers], 0)),"")</f>
        <v>Invoice 3-456-2 Data 10</v>
      </c>
      <c r="D18" s="28">
        <f t="array" ref="D18">IFERROR(INDEX(InvoiceDetails[],SMALL(IF(InvoiceDetails[Invoice '#]=rngInvoice,ROW(InvoiceDetails[])-ROW(InvoiceDetails[#Headers])), ROW(10:10)), MATCH($D$8, InvoiceDetails[#Headers], 0)),"")</f>
        <v>80</v>
      </c>
      <c r="E18" s="38">
        <f t="array" ref="E18">IFERROR(INDEX(InvoiceDetails[],SMALL(IF(InvoiceDetails[Invoice '#]=rngInvoice,ROW(InvoiceDetails[])-ROW(InvoiceDetails[#Headers])), ROW(10:10)), MATCH($E$8, InvoiceDetails[#Headers], 0)),"")</f>
        <v>1</v>
      </c>
      <c r="F18" s="38">
        <f t="array" ref="F18">IFERROR(INDEX(InvoiceDetails[],SMALL(IF(InvoiceDetails[Invoice '#]=rngInvoice,ROW(InvoiceDetails[])-ROW(InvoiceDetails[#Headers])), ROW(10:10)), MATCH($F$8, InvoiceDetails[#Headers], 0)),"")</f>
        <v>0</v>
      </c>
      <c r="G18" s="25">
        <f t="shared" si="0"/>
        <v>80</v>
      </c>
    </row>
    <row r="19" spans="2:7" s="7" customFormat="1" ht="33.9" customHeight="1" x14ac:dyDescent="0.3">
      <c r="B19" s="26" t="str">
        <f t="array" ref="B19">IFERROR(INDEX(InvoiceDetails[],SMALL(IF(InvoiceDetails[Invoice '#]=rngInvoice,ROW(InvoiceDetails[])-ROW(InvoiceDetails[#Headers])), ROW(11:11)), MATCH($B$8, InvoiceDetails[#Headers], 0)),"")</f>
        <v>Z4577</v>
      </c>
      <c r="C19" s="27" t="str">
        <f t="array" ref="C19">IFERROR(INDEX(InvoiceDetails[],SMALL(IF(InvoiceDetails[Invoice '#]=rngInvoice,ROW(InvoiceDetails[])-ROW(InvoiceDetails[#Headers])), ROW(11:11)), MATCH($C$8, InvoiceDetails[#Headers], 0)),"")</f>
        <v>Invoice 3-456-2 Data 11</v>
      </c>
      <c r="D19" s="28">
        <f t="array" ref="D19">IFERROR(INDEX(InvoiceDetails[],SMALL(IF(InvoiceDetails[Invoice '#]=rngInvoice,ROW(InvoiceDetails[])-ROW(InvoiceDetails[#Headers])), ROW(11:11)), MATCH($D$8, InvoiceDetails[#Headers], 0)),"")</f>
        <v>65</v>
      </c>
      <c r="E19" s="38">
        <f t="array" ref="E19">IFERROR(INDEX(InvoiceDetails[],SMALL(IF(InvoiceDetails[Invoice '#]=rngInvoice,ROW(InvoiceDetails[])-ROW(InvoiceDetails[#Headers])), ROW(11:11)), MATCH($E$8, InvoiceDetails[#Headers], 0)),"")</f>
        <v>7</v>
      </c>
      <c r="F19" s="38">
        <f t="array" ref="F19">IFERROR(INDEX(InvoiceDetails[],SMALL(IF(InvoiceDetails[Invoice '#]=rngInvoice,ROW(InvoiceDetails[])-ROW(InvoiceDetails[#Headers])), ROW(11:11)), MATCH($F$8, InvoiceDetails[#Headers], 0)),"")</f>
        <v>0</v>
      </c>
      <c r="G19" s="25">
        <f t="shared" si="0"/>
        <v>455</v>
      </c>
    </row>
    <row r="20" spans="2:7" s="7" customFormat="1" ht="33.9" customHeight="1" x14ac:dyDescent="0.3">
      <c r="B20" s="26" t="str">
        <f t="array" ref="B20">IFERROR(INDEX(InvoiceDetails[],SMALL(IF(InvoiceDetails[Invoice '#]=rngInvoice,ROW(InvoiceDetails[])-ROW(InvoiceDetails[#Headers])), ROW(12:12)), MATCH($B$8, InvoiceDetails[#Headers], 0)),"")</f>
        <v>Z4578</v>
      </c>
      <c r="C20" s="27" t="str">
        <f t="array" ref="C20">IFERROR(INDEX(InvoiceDetails[],SMALL(IF(InvoiceDetails[Invoice '#]=rngInvoice,ROW(InvoiceDetails[])-ROW(InvoiceDetails[#Headers])), ROW(12:12)), MATCH($C$8, InvoiceDetails[#Headers], 0)),"")</f>
        <v>Invoice 3-456-2 Data 12</v>
      </c>
      <c r="D20" s="28">
        <f t="array" ref="D20">IFERROR(INDEX(InvoiceDetails[],SMALL(IF(InvoiceDetails[Invoice '#]=rngInvoice,ROW(InvoiceDetails[])-ROW(InvoiceDetails[#Headers])), ROW(12:12)), MATCH($D$8, InvoiceDetails[#Headers], 0)),"")</f>
        <v>44</v>
      </c>
      <c r="E20" s="38">
        <f t="array" ref="E20">IFERROR(INDEX(InvoiceDetails[],SMALL(IF(InvoiceDetails[Invoice '#]=rngInvoice,ROW(InvoiceDetails[])-ROW(InvoiceDetails[#Headers])), ROW(12:12)), MATCH($E$8, InvoiceDetails[#Headers], 0)),"")</f>
        <v>1</v>
      </c>
      <c r="F20" s="38">
        <f t="array" ref="F20">IFERROR(INDEX(InvoiceDetails[],SMALL(IF(InvoiceDetails[Invoice '#]=rngInvoice,ROW(InvoiceDetails[])-ROW(InvoiceDetails[#Headers])), ROW(12:12)), MATCH($F$8, InvoiceDetails[#Headers], 0)),"")</f>
        <v>0</v>
      </c>
      <c r="G20" s="25">
        <f t="shared" si="0"/>
        <v>44</v>
      </c>
    </row>
    <row r="21" spans="2:7" s="7" customFormat="1" ht="33.9" customHeight="1" x14ac:dyDescent="0.3">
      <c r="B21" s="26" t="str">
        <f t="array" ref="B21">IFERROR(INDEX(InvoiceDetails[],SMALL(IF(InvoiceDetails[Invoice '#]=rngInvoice,ROW(InvoiceDetails[])-ROW(InvoiceDetails[#Headers])), ROW(13:13)), MATCH($B$8, InvoiceDetails[#Headers], 0)),"")</f>
        <v/>
      </c>
      <c r="C21" s="27" t="str">
        <f t="array" ref="C21">IFERROR(INDEX(InvoiceDetails[],SMALL(IF(InvoiceDetails[Invoice '#]=rngInvoice,ROW(InvoiceDetails[])-ROW(InvoiceDetails[#Headers])), ROW(13:13)), MATCH($C$8, InvoiceDetails[#Headers], 0)),"")</f>
        <v/>
      </c>
      <c r="D21" s="28" t="str">
        <f t="array" ref="D21">IFERROR(INDEX(InvoiceDetails[],SMALL(IF(InvoiceDetails[Invoice '#]=rngInvoice,ROW(InvoiceDetails[])-ROW(InvoiceDetails[#Headers])), ROW(13:13)), MATCH($D$8, InvoiceDetails[#Headers], 0)),"")</f>
        <v/>
      </c>
      <c r="E21" s="38" t="str">
        <f t="array" ref="E21">IFERROR(INDEX(InvoiceDetails[],SMALL(IF(InvoiceDetails[Invoice '#]=rngInvoice,ROW(InvoiceDetails[])-ROW(InvoiceDetails[#Headers])), ROW(13:13)), MATCH($E$8, InvoiceDetails[#Headers], 0)),"")</f>
        <v/>
      </c>
      <c r="F21" s="38" t="str">
        <f t="array" ref="F21">IFERROR(INDEX(InvoiceDetails[],SMALL(IF(InvoiceDetails[Invoice '#]=rngInvoice,ROW(InvoiceDetails[])-ROW(InvoiceDetails[#Headers])), ROW(13:13)), MATCH($F$8, InvoiceDetails[#Headers], 0)),"")</f>
        <v/>
      </c>
      <c r="G21" s="25" t="str">
        <f t="shared" si="0"/>
        <v/>
      </c>
    </row>
    <row r="22" spans="2:7" s="7" customFormat="1" ht="33.9" customHeight="1" x14ac:dyDescent="0.3">
      <c r="B22" s="26" t="str">
        <f t="array" ref="B22">IFERROR(INDEX(InvoiceDetails[],SMALL(IF(InvoiceDetails[Invoice '#]=rngInvoice,ROW(InvoiceDetails[])-ROW(InvoiceDetails[#Headers])), ROW(14:14)), MATCH($B$8, InvoiceDetails[#Headers], 0)),"")</f>
        <v/>
      </c>
      <c r="C22" s="27" t="str">
        <f t="array" ref="C22">IFERROR(INDEX(InvoiceDetails[],SMALL(IF(InvoiceDetails[Invoice '#]=rngInvoice,ROW(InvoiceDetails[])-ROW(InvoiceDetails[#Headers])), ROW(14:14)), MATCH($C$8, InvoiceDetails[#Headers], 0)),"")</f>
        <v/>
      </c>
      <c r="D22" s="28" t="str">
        <f t="array" ref="D22">IFERROR(INDEX(InvoiceDetails[],SMALL(IF(InvoiceDetails[Invoice '#]=rngInvoice,ROW(InvoiceDetails[])-ROW(InvoiceDetails[#Headers])), ROW(14:14)), MATCH($D$8, InvoiceDetails[#Headers], 0)),"")</f>
        <v/>
      </c>
      <c r="E22" s="38" t="str">
        <f t="array" ref="E22">IFERROR(INDEX(InvoiceDetails[],SMALL(IF(InvoiceDetails[Invoice '#]=rngInvoice,ROW(InvoiceDetails[])-ROW(InvoiceDetails[#Headers])), ROW(14:14)), MATCH($E$8, InvoiceDetails[#Headers], 0)),"")</f>
        <v/>
      </c>
      <c r="F22" s="38" t="str">
        <f t="array" ref="F22">IFERROR(INDEX(InvoiceDetails[],SMALL(IF(InvoiceDetails[Invoice '#]=rngInvoice,ROW(InvoiceDetails[])-ROW(InvoiceDetails[#Headers])), ROW(14:14)), MATCH($F$8, InvoiceDetails[#Headers], 0)),"")</f>
        <v/>
      </c>
      <c r="G22" s="25" t="str">
        <f t="shared" si="0"/>
        <v/>
      </c>
    </row>
    <row r="23" spans="2:7" s="7" customFormat="1" ht="33.9" customHeight="1" x14ac:dyDescent="0.3">
      <c r="B23" s="26" t="str">
        <f t="array" ref="B23">IFERROR(INDEX(InvoiceDetails[],SMALL(IF(InvoiceDetails[Invoice '#]=rngInvoice,ROW(InvoiceDetails[])-ROW(InvoiceDetails[#Headers])), ROW(15:15)), MATCH($B$8, InvoiceDetails[#Headers], 0)),"")</f>
        <v/>
      </c>
      <c r="C23" s="27" t="str">
        <f t="array" ref="C23">IFERROR(INDEX(InvoiceDetails[],SMALL(IF(InvoiceDetails[Invoice '#]=rngInvoice,ROW(InvoiceDetails[])-ROW(InvoiceDetails[#Headers])), ROW(15:15)), MATCH($C$8, InvoiceDetails[#Headers], 0)),"")</f>
        <v/>
      </c>
      <c r="D23" s="28" t="str">
        <f t="array" ref="D23">IFERROR(INDEX(InvoiceDetails[],SMALL(IF(InvoiceDetails[Invoice '#]=rngInvoice,ROW(InvoiceDetails[])-ROW(InvoiceDetails[#Headers])), ROW(15:15)), MATCH($D$8, InvoiceDetails[#Headers], 0)),"")</f>
        <v/>
      </c>
      <c r="E23" s="38" t="str">
        <f t="array" ref="E23">IFERROR(INDEX(InvoiceDetails[],SMALL(IF(InvoiceDetails[Invoice '#]=rngInvoice,ROW(InvoiceDetails[])-ROW(InvoiceDetails[#Headers])), ROW(15:15)), MATCH($E$8, InvoiceDetails[#Headers], 0)),"")</f>
        <v/>
      </c>
      <c r="F23" s="38" t="str">
        <f t="array" ref="F23">IFERROR(INDEX(InvoiceDetails[],SMALL(IF(InvoiceDetails[Invoice '#]=rngInvoice,ROW(InvoiceDetails[])-ROW(InvoiceDetails[#Headers])), ROW(15:15)), MATCH($F$8, InvoiceDetails[#Headers], 0)),"")</f>
        <v/>
      </c>
      <c r="G23" s="25" t="str">
        <f t="shared" si="0"/>
        <v/>
      </c>
    </row>
    <row r="24" spans="2:7" s="7" customFormat="1" ht="33.9" customHeight="1" x14ac:dyDescent="0.3">
      <c r="B24" s="26" t="str">
        <f t="array" ref="B24">IFERROR(INDEX(InvoiceDetails[],SMALL(IF(InvoiceDetails[Invoice '#]=rngInvoice,ROW(InvoiceDetails[])-ROW(InvoiceDetails[#Headers])), ROW(16:16)), MATCH($B$8, InvoiceDetails[#Headers], 0)),"")</f>
        <v/>
      </c>
      <c r="C24" s="27" t="str">
        <f t="array" ref="C24">IFERROR(INDEX(InvoiceDetails[],SMALL(IF(InvoiceDetails[Invoice '#]=rngInvoice,ROW(InvoiceDetails[])-ROW(InvoiceDetails[#Headers])), ROW(16:16)), MATCH($C$8, InvoiceDetails[#Headers], 0)),"")</f>
        <v/>
      </c>
      <c r="D24" s="28" t="str">
        <f t="array" ref="D24">IFERROR(INDEX(InvoiceDetails[],SMALL(IF(InvoiceDetails[Invoice '#]=rngInvoice,ROW(InvoiceDetails[])-ROW(InvoiceDetails[#Headers])), ROW(16:16)), MATCH($D$8, InvoiceDetails[#Headers], 0)),"")</f>
        <v/>
      </c>
      <c r="E24" s="38" t="str">
        <f t="array" ref="E24">IFERROR(INDEX(InvoiceDetails[],SMALL(IF(InvoiceDetails[Invoice '#]=rngInvoice,ROW(InvoiceDetails[])-ROW(InvoiceDetails[#Headers])), ROW(16:16)), MATCH($E$8, InvoiceDetails[#Headers], 0)),"")</f>
        <v/>
      </c>
      <c r="F24" s="38" t="str">
        <f t="array" ref="F24">IFERROR(INDEX(InvoiceDetails[],SMALL(IF(InvoiceDetails[Invoice '#]=rngInvoice,ROW(InvoiceDetails[])-ROW(InvoiceDetails[#Headers])), ROW(16:16)), MATCH($F$8, InvoiceDetails[#Headers], 0)),"")</f>
        <v/>
      </c>
      <c r="G24" s="25" t="str">
        <f t="shared" si="0"/>
        <v/>
      </c>
    </row>
    <row r="25" spans="2:7" s="7" customFormat="1" ht="33.9" customHeight="1" x14ac:dyDescent="0.3">
      <c r="B25" s="26" t="str">
        <f t="array" ref="B25">IFERROR(INDEX(InvoiceDetails[],SMALL(IF(InvoiceDetails[Invoice '#]=rngInvoice,ROW(InvoiceDetails[])-ROW(InvoiceDetails[#Headers])), ROW(17:17)), MATCH($B$8, InvoiceDetails[#Headers], 0)),"")</f>
        <v/>
      </c>
      <c r="C25" s="27" t="str">
        <f t="array" ref="C25">IFERROR(INDEX(InvoiceDetails[],SMALL(IF(InvoiceDetails[Invoice '#]=rngInvoice,ROW(InvoiceDetails[])-ROW(InvoiceDetails[#Headers])), ROW(17:17)), MATCH($C$8, InvoiceDetails[#Headers], 0)),"")</f>
        <v/>
      </c>
      <c r="D25" s="28" t="str">
        <f t="array" ref="D25">IFERROR(INDEX(InvoiceDetails[],SMALL(IF(InvoiceDetails[Invoice '#]=rngInvoice,ROW(InvoiceDetails[])-ROW(InvoiceDetails[#Headers])), ROW(17:17)), MATCH($D$8, InvoiceDetails[#Headers], 0)),"")</f>
        <v/>
      </c>
      <c r="E25" s="38" t="str">
        <f t="array" ref="E25">IFERROR(INDEX(InvoiceDetails[],SMALL(IF(InvoiceDetails[Invoice '#]=rngInvoice,ROW(InvoiceDetails[])-ROW(InvoiceDetails[#Headers])), ROW(17:17)), MATCH($E$8, InvoiceDetails[#Headers], 0)),"")</f>
        <v/>
      </c>
      <c r="F25" s="38" t="str">
        <f t="array" ref="F25">IFERROR(INDEX(InvoiceDetails[],SMALL(IF(InvoiceDetails[Invoice '#]=rngInvoice,ROW(InvoiceDetails[])-ROW(InvoiceDetails[#Headers])), ROW(17:17)), MATCH($F$8, InvoiceDetails[#Headers], 0)),"")</f>
        <v/>
      </c>
      <c r="G25" s="25" t="str">
        <f t="shared" si="0"/>
        <v/>
      </c>
    </row>
    <row r="26" spans="2:7" s="7" customFormat="1" ht="33.9" customHeight="1" x14ac:dyDescent="0.3">
      <c r="B26" s="26" t="str">
        <f t="array" ref="B26">IFERROR(INDEX(InvoiceDetails[],SMALL(IF(InvoiceDetails[Invoice '#]=rngInvoice,ROW(InvoiceDetails[])-ROW(InvoiceDetails[#Headers])), ROW(18:18)), MATCH($B$8, InvoiceDetails[#Headers], 0)),"")</f>
        <v/>
      </c>
      <c r="C26" s="27" t="str">
        <f t="array" ref="C26">IFERROR(INDEX(InvoiceDetails[],SMALL(IF(InvoiceDetails[Invoice '#]=rngInvoice,ROW(InvoiceDetails[])-ROW(InvoiceDetails[#Headers])), ROW(18:18)), MATCH($C$8, InvoiceDetails[#Headers], 0)),"")</f>
        <v/>
      </c>
      <c r="D26" s="28" t="str">
        <f t="array" ref="D26">IFERROR(INDEX(InvoiceDetails[],SMALL(IF(InvoiceDetails[Invoice '#]=rngInvoice,ROW(InvoiceDetails[])-ROW(InvoiceDetails[#Headers])), ROW(18:18)), MATCH($D$8, InvoiceDetails[#Headers], 0)),"")</f>
        <v/>
      </c>
      <c r="E26" s="38" t="str">
        <f t="array" ref="E26">IFERROR(INDEX(InvoiceDetails[],SMALL(IF(InvoiceDetails[Invoice '#]=rngInvoice,ROW(InvoiceDetails[])-ROW(InvoiceDetails[#Headers])), ROW(18:18)), MATCH($E$8, InvoiceDetails[#Headers], 0)),"")</f>
        <v/>
      </c>
      <c r="F26" s="38" t="str">
        <f t="array" ref="F26">IFERROR(INDEX(InvoiceDetails[],SMALL(IF(InvoiceDetails[Invoice '#]=rngInvoice,ROW(InvoiceDetails[])-ROW(InvoiceDetails[#Headers])), ROW(18:18)), MATCH($F$8, InvoiceDetails[#Headers], 0)),"")</f>
        <v/>
      </c>
      <c r="G26" s="25" t="str">
        <f t="shared" si="0"/>
        <v/>
      </c>
    </row>
    <row r="27" spans="2:7" s="7" customFormat="1" ht="33.9" customHeight="1" x14ac:dyDescent="0.3">
      <c r="B27" s="26" t="str">
        <f t="array" ref="B27">IFERROR(INDEX(InvoiceDetails[],SMALL(IF(InvoiceDetails[Invoice '#]=rngInvoice,ROW(InvoiceDetails[])-ROW(InvoiceDetails[#Headers])), ROW(19:19)), MATCH($B$8, InvoiceDetails[#Headers], 0)),"")</f>
        <v/>
      </c>
      <c r="C27" s="27" t="str">
        <f t="array" ref="C27">IFERROR(INDEX(InvoiceDetails[],SMALL(IF(InvoiceDetails[Invoice '#]=rngInvoice,ROW(InvoiceDetails[])-ROW(InvoiceDetails[#Headers])), ROW(19:19)), MATCH($C$8, InvoiceDetails[#Headers], 0)),"")</f>
        <v/>
      </c>
      <c r="D27" s="28" t="str">
        <f t="array" ref="D27">IFERROR(INDEX(InvoiceDetails[],SMALL(IF(InvoiceDetails[Invoice '#]=rngInvoice,ROW(InvoiceDetails[])-ROW(InvoiceDetails[#Headers])), ROW(19:19)), MATCH($D$8, InvoiceDetails[#Headers], 0)),"")</f>
        <v/>
      </c>
      <c r="E27" s="38" t="str">
        <f t="array" ref="E27">IFERROR(INDEX(InvoiceDetails[],SMALL(IF(InvoiceDetails[Invoice '#]=rngInvoice,ROW(InvoiceDetails[])-ROW(InvoiceDetails[#Headers])), ROW(19:19)), MATCH($E$8, InvoiceDetails[#Headers], 0)),"")</f>
        <v/>
      </c>
      <c r="F27" s="38" t="str">
        <f t="array" ref="F27">IFERROR(INDEX(InvoiceDetails[],SMALL(IF(InvoiceDetails[Invoice '#]=rngInvoice,ROW(InvoiceDetails[])-ROW(InvoiceDetails[#Headers])), ROW(19:19)), MATCH($F$8, InvoiceDetails[#Headers], 0)),"")</f>
        <v/>
      </c>
      <c r="G27" s="25" t="str">
        <f t="shared" si="0"/>
        <v/>
      </c>
    </row>
    <row r="28" spans="2:7" s="7" customFormat="1" ht="33.9" customHeight="1" x14ac:dyDescent="0.3">
      <c r="B28" s="26" t="str">
        <f t="array" ref="B28">IFERROR(INDEX(InvoiceDetails[],SMALL(IF(InvoiceDetails[Invoice '#]=rngInvoice,ROW(InvoiceDetails[])-ROW(InvoiceDetails[#Headers])), ROW(20:20)), MATCH($B$8, InvoiceDetails[#Headers], 0)),"")</f>
        <v/>
      </c>
      <c r="C28" s="27" t="str">
        <f t="array" ref="C28">IFERROR(INDEX(InvoiceDetails[],SMALL(IF(InvoiceDetails[Invoice '#]=rngInvoice,ROW(InvoiceDetails[])-ROW(InvoiceDetails[#Headers])), ROW(20:20)), MATCH($C$8, InvoiceDetails[#Headers], 0)),"")</f>
        <v/>
      </c>
      <c r="D28" s="28" t="str">
        <f t="array" ref="D28">IFERROR(INDEX(InvoiceDetails[],SMALL(IF(InvoiceDetails[Invoice '#]=rngInvoice,ROW(InvoiceDetails[])-ROW(InvoiceDetails[#Headers])), ROW(20:20)), MATCH($D$8, InvoiceDetails[#Headers], 0)),"")</f>
        <v/>
      </c>
      <c r="E28" s="38" t="str">
        <f t="array" ref="E28">IFERROR(INDEX(InvoiceDetails[],SMALL(IF(InvoiceDetails[Invoice '#]=rngInvoice,ROW(InvoiceDetails[])-ROW(InvoiceDetails[#Headers])), ROW(20:20)), MATCH($E$8, InvoiceDetails[#Headers], 0)),"")</f>
        <v/>
      </c>
      <c r="F28" s="38" t="str">
        <f t="array" ref="F28">IFERROR(INDEX(InvoiceDetails[],SMALL(IF(InvoiceDetails[Invoice '#]=rngInvoice,ROW(InvoiceDetails[])-ROW(InvoiceDetails[#Headers])), ROW(20:20)), MATCH($F$8, InvoiceDetails[#Headers], 0)),"")</f>
        <v/>
      </c>
      <c r="G28" s="25" t="str">
        <f t="shared" si="0"/>
        <v/>
      </c>
    </row>
    <row r="29" spans="2:7" s="7" customFormat="1" ht="33.9" customHeight="1" x14ac:dyDescent="0.3">
      <c r="B29" s="26" t="str">
        <f t="array" ref="B29">IFERROR(INDEX(InvoiceDetails[],SMALL(IF(InvoiceDetails[Invoice '#]=rngInvoice,ROW(InvoiceDetails[])-ROW(InvoiceDetails[#Headers])), ROW(21:21)), MATCH($B$8, InvoiceDetails[#Headers], 0)),"")</f>
        <v/>
      </c>
      <c r="C29" s="27" t="str">
        <f t="array" ref="C29">IFERROR(INDEX(InvoiceDetails[],SMALL(IF(InvoiceDetails[Invoice '#]=rngInvoice,ROW(InvoiceDetails[])-ROW(InvoiceDetails[#Headers])), ROW(21:21)), MATCH($C$8, InvoiceDetails[#Headers], 0)),"")</f>
        <v/>
      </c>
      <c r="D29" s="28" t="str">
        <f t="array" ref="D29">IFERROR(INDEX(InvoiceDetails[],SMALL(IF(InvoiceDetails[Invoice '#]=rngInvoice,ROW(InvoiceDetails[])-ROW(InvoiceDetails[#Headers])), ROW(21:21)), MATCH($D$8, InvoiceDetails[#Headers], 0)),"")</f>
        <v/>
      </c>
      <c r="E29" s="38" t="str">
        <f t="array" ref="E29">IFERROR(INDEX(InvoiceDetails[],SMALL(IF(InvoiceDetails[Invoice '#]=rngInvoice,ROW(InvoiceDetails[])-ROW(InvoiceDetails[#Headers])), ROW(21:21)), MATCH($E$8, InvoiceDetails[#Headers], 0)),"")</f>
        <v/>
      </c>
      <c r="F29" s="38" t="str">
        <f t="array" ref="F29">IFERROR(INDEX(InvoiceDetails[],SMALL(IF(InvoiceDetails[Invoice '#]=rngInvoice,ROW(InvoiceDetails[])-ROW(InvoiceDetails[#Headers])), ROW(21:21)), MATCH($F$8, InvoiceDetails[#Headers], 0)),"")</f>
        <v/>
      </c>
      <c r="G29" s="25" t="str">
        <f t="shared" si="0"/>
        <v/>
      </c>
    </row>
    <row r="30" spans="2:7" s="7" customFormat="1" ht="33.9" customHeight="1" x14ac:dyDescent="0.3">
      <c r="B30" s="26" t="str">
        <f t="array" ref="B30">IFERROR(INDEX(InvoiceDetails[],SMALL(IF(InvoiceDetails[Invoice '#]=rngInvoice,ROW(InvoiceDetails[])-ROW(InvoiceDetails[#Headers])), ROW(22:22)), MATCH($B$8, InvoiceDetails[#Headers], 0)),"")</f>
        <v/>
      </c>
      <c r="C30" s="27" t="str">
        <f t="array" ref="C30">IFERROR(INDEX(InvoiceDetails[],SMALL(IF(InvoiceDetails[Invoice '#]=rngInvoice,ROW(InvoiceDetails[])-ROW(InvoiceDetails[#Headers])), ROW(22:22)), MATCH($C$8, InvoiceDetails[#Headers], 0)),"")</f>
        <v/>
      </c>
      <c r="D30" s="28" t="str">
        <f t="array" ref="D30">IFERROR(INDEX(InvoiceDetails[],SMALL(IF(InvoiceDetails[Invoice '#]=rngInvoice,ROW(InvoiceDetails[])-ROW(InvoiceDetails[#Headers])), ROW(22:22)), MATCH($D$8, InvoiceDetails[#Headers], 0)),"")</f>
        <v/>
      </c>
      <c r="E30" s="38" t="str">
        <f t="array" ref="E30">IFERROR(INDEX(InvoiceDetails[],SMALL(IF(InvoiceDetails[Invoice '#]=rngInvoice,ROW(InvoiceDetails[])-ROW(InvoiceDetails[#Headers])), ROW(22:22)), MATCH($E$8, InvoiceDetails[#Headers], 0)),"")</f>
        <v/>
      </c>
      <c r="F30" s="38" t="str">
        <f t="array" ref="F30">IFERROR(INDEX(InvoiceDetails[],SMALL(IF(InvoiceDetails[Invoice '#]=rngInvoice,ROW(InvoiceDetails[])-ROW(InvoiceDetails[#Headers])), ROW(22:22)), MATCH($F$8, InvoiceDetails[#Headers], 0)),"")</f>
        <v/>
      </c>
      <c r="G30" s="25" t="str">
        <f t="shared" si="0"/>
        <v/>
      </c>
    </row>
    <row r="31" spans="2:7" s="7" customFormat="1" ht="33.9" customHeight="1" x14ac:dyDescent="0.3">
      <c r="B31" s="26" t="str">
        <f t="array" ref="B31">IFERROR(INDEX(InvoiceDetails[],SMALL(IF(InvoiceDetails[Invoice '#]=rngInvoice,ROW(InvoiceDetails[])-ROW(InvoiceDetails[#Headers])), ROW(23:23)), MATCH($B$8, InvoiceDetails[#Headers], 0)),"")</f>
        <v/>
      </c>
      <c r="C31" s="27" t="str">
        <f t="array" ref="C31">IFERROR(INDEX(InvoiceDetails[],SMALL(IF(InvoiceDetails[Invoice '#]=rngInvoice,ROW(InvoiceDetails[])-ROW(InvoiceDetails[#Headers])), ROW(23:23)), MATCH($C$8, InvoiceDetails[#Headers], 0)),"")</f>
        <v/>
      </c>
      <c r="D31" s="28" t="str">
        <f t="array" ref="D31">IFERROR(INDEX(InvoiceDetails[],SMALL(IF(InvoiceDetails[Invoice '#]=rngInvoice,ROW(InvoiceDetails[])-ROW(InvoiceDetails[#Headers])), ROW(23:23)), MATCH($D$8, InvoiceDetails[#Headers], 0)),"")</f>
        <v/>
      </c>
      <c r="E31" s="38" t="str">
        <f t="array" ref="E31">IFERROR(INDEX(InvoiceDetails[],SMALL(IF(InvoiceDetails[Invoice '#]=rngInvoice,ROW(InvoiceDetails[])-ROW(InvoiceDetails[#Headers])), ROW(23:23)), MATCH($E$8, InvoiceDetails[#Headers], 0)),"")</f>
        <v/>
      </c>
      <c r="F31" s="38" t="str">
        <f t="array" ref="F31">IFERROR(INDEX(InvoiceDetails[],SMALL(IF(InvoiceDetails[Invoice '#]=rngInvoice,ROW(InvoiceDetails[])-ROW(InvoiceDetails[#Headers])), ROW(23:23)), MATCH($F$8, InvoiceDetails[#Headers], 0)),"")</f>
        <v/>
      </c>
      <c r="G31" s="25" t="str">
        <f t="shared" si="0"/>
        <v/>
      </c>
    </row>
    <row r="32" spans="2:7" s="7" customFormat="1" ht="33.9" customHeight="1" x14ac:dyDescent="0.3">
      <c r="B32" s="26" t="str">
        <f t="array" ref="B32">IFERROR(INDEX(InvoiceDetails[],SMALL(IF(InvoiceDetails[Invoice '#]=rngInvoice,ROW(InvoiceDetails[])-ROW(InvoiceDetails[#Headers])), ROW(24:24)), MATCH($B$8, InvoiceDetails[#Headers], 0)),"")</f>
        <v/>
      </c>
      <c r="C32" s="27" t="str">
        <f t="array" ref="C32">IFERROR(INDEX(InvoiceDetails[],SMALL(IF(InvoiceDetails[Invoice '#]=rngInvoice,ROW(InvoiceDetails[])-ROW(InvoiceDetails[#Headers])), ROW(24:24)), MATCH($C$8, InvoiceDetails[#Headers], 0)),"")</f>
        <v/>
      </c>
      <c r="D32" s="28" t="str">
        <f t="array" ref="D32">IFERROR(INDEX(InvoiceDetails[],SMALL(IF(InvoiceDetails[Invoice '#]=rngInvoice,ROW(InvoiceDetails[])-ROW(InvoiceDetails[#Headers])), ROW(24:24)), MATCH($D$8, InvoiceDetails[#Headers], 0)),"")</f>
        <v/>
      </c>
      <c r="E32" s="38" t="str">
        <f t="array" ref="E32">IFERROR(INDEX(InvoiceDetails[],SMALL(IF(InvoiceDetails[Invoice '#]=rngInvoice,ROW(InvoiceDetails[])-ROW(InvoiceDetails[#Headers])), ROW(24:24)), MATCH($E$8, InvoiceDetails[#Headers], 0)),"")</f>
        <v/>
      </c>
      <c r="F32" s="38" t="str">
        <f t="array" ref="F32">IFERROR(INDEX(InvoiceDetails[],SMALL(IF(InvoiceDetails[Invoice '#]=rngInvoice,ROW(InvoiceDetails[])-ROW(InvoiceDetails[#Headers])), ROW(24:24)), MATCH($F$8, InvoiceDetails[#Headers], 0)),"")</f>
        <v/>
      </c>
      <c r="G32" s="25" t="str">
        <f t="shared" si="0"/>
        <v/>
      </c>
    </row>
    <row r="33" spans="2:7" s="7" customFormat="1" ht="33.9" customHeight="1" x14ac:dyDescent="0.3">
      <c r="B33" s="26" t="str">
        <f t="array" ref="B33">IFERROR(INDEX(InvoiceDetails[],SMALL(IF(InvoiceDetails[Invoice '#]=rngInvoice,ROW(InvoiceDetails[])-ROW(InvoiceDetails[#Headers])), ROW(25:25)), MATCH($B$8, InvoiceDetails[#Headers], 0)),"")</f>
        <v/>
      </c>
      <c r="C33" s="27" t="str">
        <f t="array" ref="C33">IFERROR(INDEX(InvoiceDetails[],SMALL(IF(InvoiceDetails[Invoice '#]=rngInvoice,ROW(InvoiceDetails[])-ROW(InvoiceDetails[#Headers])), ROW(25:25)), MATCH($C$8, InvoiceDetails[#Headers], 0)),"")</f>
        <v/>
      </c>
      <c r="D33" s="28" t="str">
        <f t="array" ref="D33">IFERROR(INDEX(InvoiceDetails[],SMALL(IF(InvoiceDetails[Invoice '#]=rngInvoice,ROW(InvoiceDetails[])-ROW(InvoiceDetails[#Headers])), ROW(25:25)), MATCH($D$8, InvoiceDetails[#Headers], 0)),"")</f>
        <v/>
      </c>
      <c r="E33" s="38" t="str">
        <f t="array" ref="E33">IFERROR(INDEX(InvoiceDetails[],SMALL(IF(InvoiceDetails[Invoice '#]=rngInvoice,ROW(InvoiceDetails[])-ROW(InvoiceDetails[#Headers])), ROW(25:25)), MATCH($E$8, InvoiceDetails[#Headers], 0)),"")</f>
        <v/>
      </c>
      <c r="F33" s="38" t="str">
        <f t="array" ref="F33">IFERROR(INDEX(InvoiceDetails[],SMALL(IF(InvoiceDetails[Invoice '#]=rngInvoice,ROW(InvoiceDetails[])-ROW(InvoiceDetails[#Headers])), ROW(25:25)), MATCH($F$8, InvoiceDetails[#Headers], 0)),"")</f>
        <v/>
      </c>
      <c r="G33" s="25" t="str">
        <f t="shared" si="0"/>
        <v/>
      </c>
    </row>
    <row r="34" spans="2:7" s="7" customFormat="1" ht="33.9" customHeight="1" x14ac:dyDescent="0.3">
      <c r="D34" s="13"/>
      <c r="E34" s="13"/>
      <c r="F34" s="36" t="s">
        <v>16</v>
      </c>
      <c r="G34" s="33">
        <f>SUM(ProjectInvoice[Price])</f>
        <v>2014</v>
      </c>
    </row>
    <row r="35" spans="2:7" s="7" customFormat="1" ht="33.9" customHeight="1" x14ac:dyDescent="0.3">
      <c r="D35" s="13"/>
      <c r="E35" s="13"/>
      <c r="F35" s="36" t="s">
        <v>17</v>
      </c>
      <c r="G35" s="34">
        <f>VLOOKUP(rngInvoice,InvoicesMain[],5)</f>
        <v>8.7499999999999994E-2</v>
      </c>
    </row>
    <row r="36" spans="2:7" s="7" customFormat="1" ht="33.9" customHeight="1" x14ac:dyDescent="0.3">
      <c r="D36" s="13"/>
      <c r="E36" s="13"/>
      <c r="F36" s="36" t="s">
        <v>18</v>
      </c>
      <c r="G36" s="35">
        <f>G34*G35</f>
        <v>176.22499999999999</v>
      </c>
    </row>
    <row r="37" spans="2:7" s="7" customFormat="1" ht="33.9" customHeight="1" x14ac:dyDescent="0.25">
      <c r="C37" s="14"/>
      <c r="F37" s="36" t="s">
        <v>19</v>
      </c>
      <c r="G37" s="35">
        <f>VLOOKUP(rngInvoice,InvoicesMain[],6)</f>
        <v>0</v>
      </c>
    </row>
    <row r="38" spans="2:7" s="7" customFormat="1" ht="33.9" customHeight="1" thickBot="1" x14ac:dyDescent="0.35">
      <c r="B38" s="91" t="str">
        <f>"Make all checks payable to "&amp;CompanyName&amp;"."</f>
        <v>Make all checks payable to company name.</v>
      </c>
      <c r="C38" s="91"/>
      <c r="D38" s="91"/>
      <c r="E38" s="92"/>
      <c r="F38" s="37" t="s">
        <v>15</v>
      </c>
      <c r="G38" s="35">
        <f>VLOOKUP(rngInvoice,InvoicesMain[],7)</f>
        <v>0</v>
      </c>
    </row>
    <row r="39" spans="2:7" ht="33.9" customHeight="1" thickTop="1" x14ac:dyDescent="0.3">
      <c r="B39" s="89" t="s">
        <v>138</v>
      </c>
      <c r="C39" s="89"/>
      <c r="D39" s="89"/>
      <c r="E39" s="90"/>
      <c r="F39" s="30" t="s">
        <v>1</v>
      </c>
      <c r="G39" s="32">
        <f>(G34+G36+G37)-G38</f>
        <v>2190.2249999999999</v>
      </c>
    </row>
  </sheetData>
  <sheetProtection sheet="1" objects="1" scenarios="1" formatCells="0" formatColumns="0" formatRows="0" selectLockedCells="1" sort="0"/>
  <mergeCells count="11">
    <mergeCell ref="D2:E2"/>
    <mergeCell ref="D3:E3"/>
    <mergeCell ref="F2:G2"/>
    <mergeCell ref="F3:G3"/>
    <mergeCell ref="B2:C2"/>
    <mergeCell ref="B3:C3"/>
    <mergeCell ref="B39:E39"/>
    <mergeCell ref="B38:E38"/>
    <mergeCell ref="D4:E4"/>
    <mergeCell ref="D5:E5"/>
    <mergeCell ref="D6:E6"/>
  </mergeCells>
  <phoneticPr fontId="1" type="noConversion"/>
  <conditionalFormatting sqref="F34:F38 B9:F33">
    <cfRule type="expression" dxfId="8" priority="7">
      <formula>MOD(ROW(),2)=0</formula>
    </cfRule>
  </conditionalFormatting>
  <conditionalFormatting sqref="G9:G33">
    <cfRule type="expression" dxfId="7" priority="4">
      <formula>MOD(ROW(),2)=0</formula>
    </cfRule>
    <cfRule type="expression" dxfId="6" priority="5">
      <formula>MOD(ROW(),2)=1</formula>
    </cfRule>
  </conditionalFormatting>
  <conditionalFormatting sqref="G34:G38">
    <cfRule type="expression" dxfId="5" priority="1">
      <formula>MOD(ROW(),2)=1</formula>
    </cfRule>
    <cfRule type="expression" dxfId="4"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4"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9:F33" emptyCellReference="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3.9" customHeight="1" x14ac:dyDescent="0.3"/>
  <cols>
    <col min="1" max="1" width="2.88671875" style="43" customWidth="1"/>
    <col min="2" max="2" width="16.5546875" style="1" hidden="1" customWidth="1"/>
    <col min="3" max="3" width="18.6640625" style="1" customWidth="1"/>
    <col min="4" max="4" width="24.6640625" style="41" customWidth="1"/>
    <col min="5" max="5" width="22.33203125" style="41" customWidth="1"/>
    <col min="6" max="6" width="26.5546875" style="41" customWidth="1"/>
    <col min="7" max="7" width="17.33203125" style="41" customWidth="1"/>
    <col min="8" max="8" width="11.88671875" style="45" customWidth="1"/>
    <col min="9" max="9" width="15.6640625" style="42" customWidth="1"/>
    <col min="10" max="10" width="14.6640625" style="43" customWidth="1"/>
    <col min="11" max="11" width="22.5546875" style="43" customWidth="1"/>
    <col min="12" max="12" width="15.33203125" style="44" customWidth="1"/>
    <col min="13" max="13" width="2.88671875" style="1" customWidth="1"/>
    <col min="14" max="16384" width="9" style="1"/>
  </cols>
  <sheetData>
    <row r="1" spans="2:12" ht="30.95" customHeight="1" x14ac:dyDescent="0.3"/>
    <row r="2" spans="2:12" ht="29.15" customHeight="1" x14ac:dyDescent="0.3">
      <c r="C2" s="4" t="s">
        <v>57</v>
      </c>
    </row>
    <row r="3" spans="2:12" s="39" customFormat="1" ht="24.05" customHeight="1" x14ac:dyDescent="0.3">
      <c r="B3" s="40" t="s">
        <v>10</v>
      </c>
      <c r="C3" s="46" t="s">
        <v>65</v>
      </c>
      <c r="D3" s="46" t="s">
        <v>2</v>
      </c>
      <c r="E3" s="46" t="s">
        <v>3</v>
      </c>
      <c r="F3" s="46" t="s">
        <v>4</v>
      </c>
      <c r="G3" s="46" t="s">
        <v>5</v>
      </c>
      <c r="H3" s="46" t="s">
        <v>6</v>
      </c>
      <c r="I3" s="70" t="s">
        <v>114</v>
      </c>
      <c r="J3" s="46" t="s">
        <v>0</v>
      </c>
      <c r="K3" s="58" t="s">
        <v>36</v>
      </c>
      <c r="L3" s="46" t="s">
        <v>11</v>
      </c>
    </row>
    <row r="4" spans="2:12" ht="33.9" customHeight="1" x14ac:dyDescent="0.3">
      <c r="B4" s="8" t="str">
        <f t="shared" ref="B4:B5" si="0">C4&amp; " - "&amp;D4</f>
        <v xml:space="preserve">1 - Tailspin Toys </v>
      </c>
      <c r="C4" s="51">
        <v>1</v>
      </c>
      <c r="D4" s="52" t="s">
        <v>115</v>
      </c>
      <c r="E4" s="52" t="s">
        <v>116</v>
      </c>
      <c r="F4" s="52" t="s">
        <v>118</v>
      </c>
      <c r="G4" s="52" t="s">
        <v>119</v>
      </c>
      <c r="H4" s="53" t="s">
        <v>120</v>
      </c>
      <c r="I4" s="71" t="s">
        <v>121</v>
      </c>
      <c r="J4" s="54" t="s">
        <v>129</v>
      </c>
      <c r="K4" s="55" t="s">
        <v>21</v>
      </c>
      <c r="L4" s="54" t="s">
        <v>131</v>
      </c>
    </row>
    <row r="5" spans="2:12" ht="33.9" customHeight="1" x14ac:dyDescent="0.3">
      <c r="B5" s="8" t="str">
        <f t="shared" si="0"/>
        <v>2 - Contoso, Ltd</v>
      </c>
      <c r="C5" s="51">
        <v>2</v>
      </c>
      <c r="D5" s="52" t="s">
        <v>127</v>
      </c>
      <c r="E5" s="52" t="s">
        <v>117</v>
      </c>
      <c r="F5" s="52" t="s">
        <v>123</v>
      </c>
      <c r="G5" s="52" t="s">
        <v>124</v>
      </c>
      <c r="H5" s="53" t="s">
        <v>125</v>
      </c>
      <c r="I5" s="71" t="s">
        <v>122</v>
      </c>
      <c r="J5" s="54" t="s">
        <v>130</v>
      </c>
      <c r="K5" s="55" t="s">
        <v>21</v>
      </c>
      <c r="L5" s="54" t="s">
        <v>97</v>
      </c>
    </row>
    <row r="6" spans="2:12" ht="33.9" customHeight="1" x14ac:dyDescent="0.25">
      <c r="B6" s="65" t="s">
        <v>69</v>
      </c>
      <c r="C6" s="77" t="str">
        <f>"Total Customers: "&amp;SUBTOTAL(103,CustomerList[Company '#])</f>
        <v>Total Customers: 2</v>
      </c>
      <c r="D6" s="66"/>
      <c r="E6" s="66"/>
      <c r="F6" s="66"/>
      <c r="G6" s="66"/>
      <c r="H6" s="67"/>
      <c r="I6" s="68"/>
      <c r="J6" s="69"/>
      <c r="K6" s="68"/>
      <c r="L6" s="69"/>
    </row>
  </sheetData>
  <sheetProtection formatCells="0" formatColumns="0" formatRows="0" insertColumns="0" insertRows="0" insertHyperlinks="0" deleteColumns="0" deleteRows="0" selectLockedCells="1" sort="0" autoFilter="0" pivotTables="0"/>
  <conditionalFormatting sqref="C4:C5">
    <cfRule type="duplicateValues" dxfId="3" priority="47"/>
  </conditionalFormatting>
  <conditionalFormatting sqref="D4:D5">
    <cfRule type="duplicateValues" dxfId="2"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3.9" customHeight="1" x14ac:dyDescent="0.3"/>
  <cols>
    <col min="1" max="1" width="2.88671875" style="1" customWidth="1"/>
    <col min="2" max="2" width="14.88671875" style="1" customWidth="1"/>
    <col min="3" max="3" width="20.6640625" style="1" customWidth="1"/>
    <col min="4" max="4" width="18.88671875" style="1" customWidth="1"/>
    <col min="5" max="5" width="25.88671875" style="1" customWidth="1"/>
    <col min="6" max="6" width="14.5546875" style="3" customWidth="1"/>
    <col min="7" max="7" width="11.44140625" style="3" customWidth="1"/>
    <col min="8" max="8" width="13.5546875" style="3" customWidth="1"/>
    <col min="9" max="9" width="17.88671875" style="3" customWidth="1"/>
    <col min="10" max="10" width="18.5546875" style="3" customWidth="1"/>
    <col min="11" max="11" width="29.88671875" style="1" customWidth="1"/>
    <col min="12" max="12" width="2.88671875" style="1" customWidth="1"/>
    <col min="13" max="16384" width="9" style="1"/>
  </cols>
  <sheetData>
    <row r="1" spans="1:11" ht="30.95" customHeight="1" x14ac:dyDescent="0.3">
      <c r="A1" s="43"/>
    </row>
    <row r="2" spans="1:11" ht="29.15" customHeight="1" x14ac:dyDescent="0.3">
      <c r="B2" s="4" t="s">
        <v>58</v>
      </c>
    </row>
    <row r="3" spans="1:11" ht="24.05" customHeight="1" x14ac:dyDescent="0.3">
      <c r="B3" s="46" t="s">
        <v>67</v>
      </c>
      <c r="C3" s="46" t="s">
        <v>76</v>
      </c>
      <c r="D3" s="46" t="s">
        <v>30</v>
      </c>
      <c r="E3" s="46" t="s">
        <v>7</v>
      </c>
      <c r="F3" s="46" t="s">
        <v>17</v>
      </c>
      <c r="G3" s="46" t="s">
        <v>19</v>
      </c>
      <c r="H3" s="46" t="s">
        <v>98</v>
      </c>
      <c r="I3" s="46" t="s">
        <v>70</v>
      </c>
      <c r="J3" s="46" t="s">
        <v>68</v>
      </c>
      <c r="K3" s="46" t="s">
        <v>9</v>
      </c>
    </row>
    <row r="4" spans="1:11" ht="33.9" customHeight="1" x14ac:dyDescent="0.3">
      <c r="B4" s="60" t="s">
        <v>20</v>
      </c>
      <c r="C4" s="47" t="s">
        <v>126</v>
      </c>
      <c r="D4" s="10">
        <f ca="1">TODAY()</f>
        <v>43851</v>
      </c>
      <c r="E4" s="9" t="s">
        <v>22</v>
      </c>
      <c r="F4" s="49">
        <v>8.7499999999999994E-2</v>
      </c>
      <c r="G4" s="50">
        <v>100</v>
      </c>
      <c r="H4" s="50">
        <v>100</v>
      </c>
      <c r="I4" s="50">
        <f>SUMIF(InvoiceDetails[Invoice '#],"="&amp;InvoicesMain[[#This Row],[Invoice '#]],InvoiceDetails[Total])</f>
        <v>5200</v>
      </c>
      <c r="J4" s="50">
        <f>(InvoicesMain[[#This Row],[Detail Total]]*(1+InvoicesMain[[#This Row],[Tax Rate]]))+InvoicesMain[[#This Row],[Other]]-InvoicesMain[[#This Row],[Deposit]]</f>
        <v>5654.9999999999991</v>
      </c>
      <c r="K4" s="48"/>
    </row>
    <row r="5" spans="1:11" ht="33.9" customHeight="1" x14ac:dyDescent="0.3">
      <c r="B5" s="60" t="s">
        <v>84</v>
      </c>
      <c r="C5" s="47" t="s">
        <v>128</v>
      </c>
      <c r="D5" s="10">
        <f ca="1">TODAY()+10</f>
        <v>43861</v>
      </c>
      <c r="E5" s="9" t="s">
        <v>23</v>
      </c>
      <c r="F5" s="49">
        <v>8.7499999999999994E-2</v>
      </c>
      <c r="G5" s="50"/>
      <c r="H5" s="50"/>
      <c r="I5" s="50">
        <f>SUMIF(InvoiceDetails[Invoice '#],"="&amp;InvoicesMain[[#This Row],[Invoice '#]],InvoiceDetails[Total])</f>
        <v>2014</v>
      </c>
      <c r="J5" s="50">
        <f>(InvoicesMain[[#This Row],[Detail Total]]*(1+InvoicesMain[[#This Row],[Tax Rate]]))+InvoicesMain[[#This Row],[Other]]-InvoicesMain[[#This Row],[Deposit]]</f>
        <v>2190.2249999999999</v>
      </c>
      <c r="K5" s="48"/>
    </row>
    <row r="6" spans="1:11" ht="33.9" customHeight="1" x14ac:dyDescent="0.3">
      <c r="B6" s="78" t="s">
        <v>83</v>
      </c>
      <c r="C6" s="78" t="str">
        <f>"Total Invoices: "&amp;SUBTOTAL(103,InvoicesMain[Invoice '#])</f>
        <v>Total Invoices: 2</v>
      </c>
      <c r="D6" s="79"/>
      <c r="E6" s="80"/>
      <c r="F6" s="48"/>
      <c r="G6" s="81">
        <f>SUBTOTAL(109,InvoicesMain[Other])</f>
        <v>100</v>
      </c>
      <c r="H6" s="81">
        <f>SUBTOTAL(109,InvoicesMain[Deposit])</f>
        <v>100</v>
      </c>
      <c r="I6" s="81">
        <f>SUBTOTAL(109,InvoicesMain[Detail Total])</f>
        <v>7214</v>
      </c>
      <c r="J6" s="81">
        <f>SUBTOTAL(109,InvoicesMain[Invoice Total])</f>
        <v>7845.2249999999985</v>
      </c>
      <c r="K6" s="82"/>
    </row>
  </sheetData>
  <sheetProtection formatCells="0" formatColumns="0" formatRows="0" insertRows="0" insertHyperlinks="0" deleteRows="0" selectLockedCells="1" sort="0" autoFilter="0" pivotTables="0"/>
  <conditionalFormatting sqref="B4:B5">
    <cfRule type="duplicateValues" dxfId="1" priority="51"/>
  </conditionalFormatting>
  <dataValidations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B1:H40"/>
  <sheetViews>
    <sheetView showGridLines="0" zoomScaleNormal="100" workbookViewId="0">
      <pane ySplit="3" topLeftCell="A4" activePane="bottomLeft" state="frozen"/>
      <selection activeCell="G4" sqref="G4"/>
      <selection pane="bottomLeft"/>
    </sheetView>
  </sheetViews>
  <sheetFormatPr defaultColWidth="9" defaultRowHeight="33.9" customHeight="1" x14ac:dyDescent="0.3"/>
  <cols>
    <col min="1" max="1" width="2.5546875" style="1" customWidth="1"/>
    <col min="2" max="2" width="24.6640625" style="1" customWidth="1"/>
    <col min="3" max="3" width="15.6640625" style="1" customWidth="1"/>
    <col min="4" max="4" width="15.44140625" style="1" customWidth="1"/>
    <col min="5" max="5" width="16" style="1" customWidth="1"/>
    <col min="6" max="6" width="15.44140625" style="1" customWidth="1"/>
    <col min="7" max="7" width="15.6640625" style="1" customWidth="1"/>
    <col min="8" max="8" width="12.88671875" style="1" customWidth="1"/>
    <col min="9" max="9" width="2.88671875" style="1" customWidth="1"/>
    <col min="10" max="16384" width="9" style="1"/>
  </cols>
  <sheetData>
    <row r="1" spans="2:8" ht="30.95" customHeight="1" x14ac:dyDescent="0.3"/>
    <row r="2" spans="2:8" ht="29.15" customHeight="1" x14ac:dyDescent="0.3">
      <c r="B2" s="4" t="s">
        <v>59</v>
      </c>
    </row>
    <row r="3" spans="2:8" ht="24.05" customHeight="1" x14ac:dyDescent="0.3">
      <c r="B3" s="46" t="s">
        <v>8</v>
      </c>
      <c r="C3" s="46" t="s">
        <v>67</v>
      </c>
      <c r="D3" s="46" t="s">
        <v>64</v>
      </c>
      <c r="E3" s="46" t="s">
        <v>31</v>
      </c>
      <c r="F3" s="46" t="s">
        <v>34</v>
      </c>
      <c r="G3" s="46" t="s">
        <v>33</v>
      </c>
      <c r="H3" s="46" t="s">
        <v>69</v>
      </c>
    </row>
    <row r="4" spans="2:8" ht="33.9" customHeight="1" x14ac:dyDescent="0.3">
      <c r="B4" s="9" t="s">
        <v>24</v>
      </c>
      <c r="C4" s="9" t="s">
        <v>20</v>
      </c>
      <c r="D4" s="9">
        <v>1</v>
      </c>
      <c r="E4" s="56">
        <v>1</v>
      </c>
      <c r="F4" s="50">
        <v>1</v>
      </c>
      <c r="G4" s="50">
        <v>1</v>
      </c>
      <c r="H4" s="50">
        <f>(InvoiceDetails[[#This Row],[Qty]]*InvoiceDetails[[#This Row],[Unit Price]])-InvoiceDetails[[#This Row],[Discount]]</f>
        <v>0</v>
      </c>
    </row>
    <row r="5" spans="2:8" ht="33.9" customHeight="1" x14ac:dyDescent="0.3">
      <c r="B5" s="9" t="s">
        <v>25</v>
      </c>
      <c r="C5" s="9" t="s">
        <v>20</v>
      </c>
      <c r="D5" s="9">
        <v>2</v>
      </c>
      <c r="E5" s="56">
        <v>2</v>
      </c>
      <c r="F5" s="50">
        <v>2</v>
      </c>
      <c r="G5" s="50">
        <v>2</v>
      </c>
      <c r="H5" s="50">
        <f>(InvoiceDetails[[#This Row],[Qty]]*InvoiceDetails[[#This Row],[Unit Price]])-InvoiceDetails[[#This Row],[Discount]]</f>
        <v>2</v>
      </c>
    </row>
    <row r="6" spans="2:8" ht="33.9" customHeight="1" x14ac:dyDescent="0.3">
      <c r="B6" s="9" t="s">
        <v>26</v>
      </c>
      <c r="C6" s="9" t="s">
        <v>20</v>
      </c>
      <c r="D6" s="9">
        <v>3</v>
      </c>
      <c r="E6" s="56">
        <v>3</v>
      </c>
      <c r="F6" s="50">
        <v>3</v>
      </c>
      <c r="G6" s="50">
        <v>3</v>
      </c>
      <c r="H6" s="50">
        <f>(InvoiceDetails[[#This Row],[Qty]]*InvoiceDetails[[#This Row],[Unit Price]])-InvoiceDetails[[#This Row],[Discount]]</f>
        <v>6</v>
      </c>
    </row>
    <row r="7" spans="2:8" ht="33.9" customHeight="1" x14ac:dyDescent="0.3">
      <c r="B7" s="9" t="s">
        <v>27</v>
      </c>
      <c r="C7" s="9" t="s">
        <v>20</v>
      </c>
      <c r="D7" s="9">
        <v>4</v>
      </c>
      <c r="E7" s="56">
        <v>4</v>
      </c>
      <c r="F7" s="50">
        <v>4</v>
      </c>
      <c r="G7" s="50">
        <v>4</v>
      </c>
      <c r="H7" s="50">
        <f>(InvoiceDetails[[#This Row],[Qty]]*InvoiceDetails[[#This Row],[Unit Price]])-InvoiceDetails[[#This Row],[Discount]]</f>
        <v>12</v>
      </c>
    </row>
    <row r="8" spans="2:8" ht="33.9" customHeight="1" x14ac:dyDescent="0.3">
      <c r="B8" s="9" t="s">
        <v>28</v>
      </c>
      <c r="C8" s="9" t="s">
        <v>20</v>
      </c>
      <c r="D8" s="9">
        <v>5</v>
      </c>
      <c r="E8" s="56">
        <v>5</v>
      </c>
      <c r="F8" s="50">
        <v>5</v>
      </c>
      <c r="G8" s="50">
        <v>5</v>
      </c>
      <c r="H8" s="50">
        <f>(InvoiceDetails[[#This Row],[Qty]]*InvoiceDetails[[#This Row],[Unit Price]])-InvoiceDetails[[#This Row],[Discount]]</f>
        <v>20</v>
      </c>
    </row>
    <row r="9" spans="2:8" ht="33.9" customHeight="1" x14ac:dyDescent="0.3">
      <c r="B9" s="9" t="s">
        <v>29</v>
      </c>
      <c r="C9" s="9" t="s">
        <v>20</v>
      </c>
      <c r="D9" s="9">
        <v>6</v>
      </c>
      <c r="E9" s="56">
        <v>6</v>
      </c>
      <c r="F9" s="50">
        <v>6</v>
      </c>
      <c r="G9" s="50">
        <v>6</v>
      </c>
      <c r="H9" s="50">
        <f>(InvoiceDetails[[#This Row],[Qty]]*InvoiceDetails[[#This Row],[Unit Price]])-InvoiceDetails[[#This Row],[Discount]]</f>
        <v>30</v>
      </c>
    </row>
    <row r="10" spans="2:8" ht="33.9" customHeight="1" x14ac:dyDescent="0.3">
      <c r="B10" s="9" t="s">
        <v>38</v>
      </c>
      <c r="C10" s="9" t="s">
        <v>20</v>
      </c>
      <c r="D10" s="9">
        <v>7</v>
      </c>
      <c r="E10" s="56">
        <v>7</v>
      </c>
      <c r="F10" s="50">
        <v>7</v>
      </c>
      <c r="G10" s="50">
        <v>7</v>
      </c>
      <c r="H10" s="50">
        <f>(InvoiceDetails[[#This Row],[Qty]]*InvoiceDetails[[#This Row],[Unit Price]])-InvoiceDetails[[#This Row],[Discount]]</f>
        <v>42</v>
      </c>
    </row>
    <row r="11" spans="2:8" ht="33.9" customHeight="1" x14ac:dyDescent="0.3">
      <c r="B11" s="9" t="s">
        <v>39</v>
      </c>
      <c r="C11" s="9" t="s">
        <v>20</v>
      </c>
      <c r="D11" s="9">
        <v>8</v>
      </c>
      <c r="E11" s="56">
        <v>8</v>
      </c>
      <c r="F11" s="50">
        <v>8</v>
      </c>
      <c r="G11" s="50">
        <v>8</v>
      </c>
      <c r="H11" s="50">
        <f>(InvoiceDetails[[#This Row],[Qty]]*InvoiceDetails[[#This Row],[Unit Price]])-InvoiceDetails[[#This Row],[Discount]]</f>
        <v>56</v>
      </c>
    </row>
    <row r="12" spans="2:8" ht="33.9" customHeight="1" x14ac:dyDescent="0.3">
      <c r="B12" s="9" t="s">
        <v>40</v>
      </c>
      <c r="C12" s="9" t="s">
        <v>20</v>
      </c>
      <c r="D12" s="9">
        <v>9</v>
      </c>
      <c r="E12" s="56">
        <v>9</v>
      </c>
      <c r="F12" s="50">
        <v>9</v>
      </c>
      <c r="G12" s="50">
        <v>9</v>
      </c>
      <c r="H12" s="50">
        <f>(InvoiceDetails[[#This Row],[Qty]]*InvoiceDetails[[#This Row],[Unit Price]])-InvoiceDetails[[#This Row],[Discount]]</f>
        <v>72</v>
      </c>
    </row>
    <row r="13" spans="2:8" ht="33.9" customHeight="1" x14ac:dyDescent="0.3">
      <c r="B13" s="9" t="s">
        <v>41</v>
      </c>
      <c r="C13" s="9" t="s">
        <v>20</v>
      </c>
      <c r="D13" s="9">
        <v>10</v>
      </c>
      <c r="E13" s="56">
        <v>10</v>
      </c>
      <c r="F13" s="50">
        <v>10</v>
      </c>
      <c r="G13" s="50">
        <v>10</v>
      </c>
      <c r="H13" s="50">
        <f>(InvoiceDetails[[#This Row],[Qty]]*InvoiceDetails[[#This Row],[Unit Price]])-InvoiceDetails[[#This Row],[Discount]]</f>
        <v>90</v>
      </c>
    </row>
    <row r="14" spans="2:8" ht="33.9" customHeight="1" x14ac:dyDescent="0.3">
      <c r="B14" s="9" t="s">
        <v>42</v>
      </c>
      <c r="C14" s="9" t="s">
        <v>20</v>
      </c>
      <c r="D14" s="9">
        <v>11</v>
      </c>
      <c r="E14" s="56">
        <v>11</v>
      </c>
      <c r="F14" s="50">
        <v>11</v>
      </c>
      <c r="G14" s="50">
        <v>11</v>
      </c>
      <c r="H14" s="50">
        <f>(InvoiceDetails[[#This Row],[Qty]]*InvoiceDetails[[#This Row],[Unit Price]])-InvoiceDetails[[#This Row],[Discount]]</f>
        <v>110</v>
      </c>
    </row>
    <row r="15" spans="2:8" ht="33.9" customHeight="1" x14ac:dyDescent="0.3">
      <c r="B15" s="9" t="s">
        <v>43</v>
      </c>
      <c r="C15" s="9" t="s">
        <v>20</v>
      </c>
      <c r="D15" s="9">
        <v>12</v>
      </c>
      <c r="E15" s="56">
        <v>12</v>
      </c>
      <c r="F15" s="50">
        <v>12</v>
      </c>
      <c r="G15" s="50">
        <v>12</v>
      </c>
      <c r="H15" s="50">
        <f>(InvoiceDetails[[#This Row],[Qty]]*InvoiceDetails[[#This Row],[Unit Price]])-InvoiceDetails[[#This Row],[Discount]]</f>
        <v>132</v>
      </c>
    </row>
    <row r="16" spans="2:8" ht="33.9" customHeight="1" x14ac:dyDescent="0.3">
      <c r="B16" s="9" t="s">
        <v>44</v>
      </c>
      <c r="C16" s="9" t="s">
        <v>20</v>
      </c>
      <c r="D16" s="9">
        <v>13</v>
      </c>
      <c r="E16" s="56">
        <v>13</v>
      </c>
      <c r="F16" s="50">
        <v>13</v>
      </c>
      <c r="G16" s="50">
        <v>13</v>
      </c>
      <c r="H16" s="50">
        <f>(InvoiceDetails[[#This Row],[Qty]]*InvoiceDetails[[#This Row],[Unit Price]])-InvoiceDetails[[#This Row],[Discount]]</f>
        <v>156</v>
      </c>
    </row>
    <row r="17" spans="2:8" ht="33.9" customHeight="1" x14ac:dyDescent="0.3">
      <c r="B17" s="9" t="s">
        <v>45</v>
      </c>
      <c r="C17" s="9" t="s">
        <v>20</v>
      </c>
      <c r="D17" s="9">
        <v>14</v>
      </c>
      <c r="E17" s="56">
        <v>14</v>
      </c>
      <c r="F17" s="50">
        <v>14</v>
      </c>
      <c r="G17" s="50">
        <v>14</v>
      </c>
      <c r="H17" s="50">
        <f>(InvoiceDetails[[#This Row],[Qty]]*InvoiceDetails[[#This Row],[Unit Price]])-InvoiceDetails[[#This Row],[Discount]]</f>
        <v>182</v>
      </c>
    </row>
    <row r="18" spans="2:8" ht="33.9" customHeight="1" x14ac:dyDescent="0.3">
      <c r="B18" s="9" t="s">
        <v>46</v>
      </c>
      <c r="C18" s="9" t="s">
        <v>20</v>
      </c>
      <c r="D18" s="9">
        <v>15</v>
      </c>
      <c r="E18" s="56">
        <v>15</v>
      </c>
      <c r="F18" s="50">
        <v>15</v>
      </c>
      <c r="G18" s="50">
        <v>15</v>
      </c>
      <c r="H18" s="50">
        <f>(InvoiceDetails[[#This Row],[Qty]]*InvoiceDetails[[#This Row],[Unit Price]])-InvoiceDetails[[#This Row],[Discount]]</f>
        <v>210</v>
      </c>
    </row>
    <row r="19" spans="2:8" ht="33.9" customHeight="1" x14ac:dyDescent="0.3">
      <c r="B19" s="9" t="s">
        <v>47</v>
      </c>
      <c r="C19" s="9" t="s">
        <v>20</v>
      </c>
      <c r="D19" s="9">
        <v>16</v>
      </c>
      <c r="E19" s="56">
        <v>16</v>
      </c>
      <c r="F19" s="50">
        <v>16</v>
      </c>
      <c r="G19" s="50">
        <v>16</v>
      </c>
      <c r="H19" s="50">
        <f>(InvoiceDetails[[#This Row],[Qty]]*InvoiceDetails[[#This Row],[Unit Price]])-InvoiceDetails[[#This Row],[Discount]]</f>
        <v>240</v>
      </c>
    </row>
    <row r="20" spans="2:8" ht="33.9" customHeight="1" x14ac:dyDescent="0.3">
      <c r="B20" s="9" t="s">
        <v>48</v>
      </c>
      <c r="C20" s="9" t="s">
        <v>20</v>
      </c>
      <c r="D20" s="9">
        <v>17</v>
      </c>
      <c r="E20" s="56">
        <v>17</v>
      </c>
      <c r="F20" s="50">
        <v>17</v>
      </c>
      <c r="G20" s="50">
        <v>17</v>
      </c>
      <c r="H20" s="50">
        <f>(InvoiceDetails[[#This Row],[Qty]]*InvoiceDetails[[#This Row],[Unit Price]])-InvoiceDetails[[#This Row],[Discount]]</f>
        <v>272</v>
      </c>
    </row>
    <row r="21" spans="2:8" ht="33.9" customHeight="1" x14ac:dyDescent="0.3">
      <c r="B21" s="9" t="s">
        <v>49</v>
      </c>
      <c r="C21" s="9" t="s">
        <v>20</v>
      </c>
      <c r="D21" s="9">
        <v>18</v>
      </c>
      <c r="E21" s="56">
        <v>18</v>
      </c>
      <c r="F21" s="50">
        <v>18</v>
      </c>
      <c r="G21" s="50">
        <v>18</v>
      </c>
      <c r="H21" s="50">
        <f>(InvoiceDetails[[#This Row],[Qty]]*InvoiceDetails[[#This Row],[Unit Price]])-InvoiceDetails[[#This Row],[Discount]]</f>
        <v>306</v>
      </c>
    </row>
    <row r="22" spans="2:8" ht="33.9" customHeight="1" x14ac:dyDescent="0.3">
      <c r="B22" s="9" t="s">
        <v>50</v>
      </c>
      <c r="C22" s="9" t="s">
        <v>20</v>
      </c>
      <c r="D22" s="9">
        <v>19</v>
      </c>
      <c r="E22" s="56">
        <v>19</v>
      </c>
      <c r="F22" s="50">
        <v>19</v>
      </c>
      <c r="G22" s="50">
        <v>19</v>
      </c>
      <c r="H22" s="50">
        <f>(InvoiceDetails[[#This Row],[Qty]]*InvoiceDetails[[#This Row],[Unit Price]])-InvoiceDetails[[#This Row],[Discount]]</f>
        <v>342</v>
      </c>
    </row>
    <row r="23" spans="2:8" ht="33.9" customHeight="1" x14ac:dyDescent="0.3">
      <c r="B23" s="9" t="s">
        <v>51</v>
      </c>
      <c r="C23" s="9" t="s">
        <v>20</v>
      </c>
      <c r="D23" s="9">
        <v>20</v>
      </c>
      <c r="E23" s="56">
        <v>20</v>
      </c>
      <c r="F23" s="50">
        <v>20</v>
      </c>
      <c r="G23" s="50">
        <v>20</v>
      </c>
      <c r="H23" s="50">
        <f>(InvoiceDetails[[#This Row],[Qty]]*InvoiceDetails[[#This Row],[Unit Price]])-InvoiceDetails[[#This Row],[Discount]]</f>
        <v>380</v>
      </c>
    </row>
    <row r="24" spans="2:8" ht="33.9" customHeight="1" x14ac:dyDescent="0.3">
      <c r="B24" s="9" t="s">
        <v>52</v>
      </c>
      <c r="C24" s="9" t="s">
        <v>20</v>
      </c>
      <c r="D24" s="9">
        <v>21</v>
      </c>
      <c r="E24" s="56">
        <v>21</v>
      </c>
      <c r="F24" s="50">
        <v>21</v>
      </c>
      <c r="G24" s="50">
        <v>21</v>
      </c>
      <c r="H24" s="50">
        <f>(InvoiceDetails[[#This Row],[Qty]]*InvoiceDetails[[#This Row],[Unit Price]])-InvoiceDetails[[#This Row],[Discount]]</f>
        <v>420</v>
      </c>
    </row>
    <row r="25" spans="2:8" ht="33.9" customHeight="1" x14ac:dyDescent="0.3">
      <c r="B25" s="9" t="s">
        <v>53</v>
      </c>
      <c r="C25" s="9" t="s">
        <v>20</v>
      </c>
      <c r="D25" s="9">
        <v>22</v>
      </c>
      <c r="E25" s="56">
        <v>22</v>
      </c>
      <c r="F25" s="50">
        <v>22</v>
      </c>
      <c r="G25" s="50">
        <v>22</v>
      </c>
      <c r="H25" s="50">
        <f>(InvoiceDetails[[#This Row],[Qty]]*InvoiceDetails[[#This Row],[Unit Price]])-InvoiceDetails[[#This Row],[Discount]]</f>
        <v>462</v>
      </c>
    </row>
    <row r="26" spans="2:8" ht="33.9" customHeight="1" x14ac:dyDescent="0.3">
      <c r="B26" s="9" t="s">
        <v>54</v>
      </c>
      <c r="C26" s="9" t="s">
        <v>20</v>
      </c>
      <c r="D26" s="9">
        <v>23</v>
      </c>
      <c r="E26" s="56">
        <v>23</v>
      </c>
      <c r="F26" s="50">
        <v>23</v>
      </c>
      <c r="G26" s="50">
        <v>23</v>
      </c>
      <c r="H26" s="50">
        <f>(InvoiceDetails[[#This Row],[Qty]]*InvoiceDetails[[#This Row],[Unit Price]])-InvoiceDetails[[#This Row],[Discount]]</f>
        <v>506</v>
      </c>
    </row>
    <row r="27" spans="2:8" ht="33.9" customHeight="1" x14ac:dyDescent="0.3">
      <c r="B27" s="9" t="s">
        <v>55</v>
      </c>
      <c r="C27" s="9" t="s">
        <v>20</v>
      </c>
      <c r="D27" s="9">
        <v>24</v>
      </c>
      <c r="E27" s="56">
        <v>24</v>
      </c>
      <c r="F27" s="50">
        <v>24</v>
      </c>
      <c r="G27" s="50">
        <v>24</v>
      </c>
      <c r="H27" s="50">
        <f>(InvoiceDetails[[#This Row],[Qty]]*InvoiceDetails[[#This Row],[Unit Price]])-InvoiceDetails[[#This Row],[Discount]]</f>
        <v>552</v>
      </c>
    </row>
    <row r="28" spans="2:8" s="2" customFormat="1" ht="33.9" customHeight="1" x14ac:dyDescent="0.3">
      <c r="B28" s="9" t="s">
        <v>56</v>
      </c>
      <c r="C28" s="9" t="s">
        <v>20</v>
      </c>
      <c r="D28" s="9">
        <v>25</v>
      </c>
      <c r="E28" s="56">
        <v>25</v>
      </c>
      <c r="F28" s="50">
        <v>25</v>
      </c>
      <c r="G28" s="50">
        <v>25</v>
      </c>
      <c r="H28" s="50">
        <f>(InvoiceDetails[[#This Row],[Qty]]*InvoiceDetails[[#This Row],[Unit Price]])-InvoiceDetails[[#This Row],[Discount]]</f>
        <v>600</v>
      </c>
    </row>
    <row r="29" spans="2:8" ht="33.9" customHeight="1" x14ac:dyDescent="0.3">
      <c r="B29" s="9" t="s">
        <v>85</v>
      </c>
      <c r="C29" s="9" t="s">
        <v>84</v>
      </c>
      <c r="D29" s="9" t="s">
        <v>102</v>
      </c>
      <c r="E29" s="56">
        <v>39</v>
      </c>
      <c r="F29" s="50">
        <v>5</v>
      </c>
      <c r="G29" s="50"/>
      <c r="H29" s="50">
        <f>(InvoiceDetails[[#This Row],[Qty]]*InvoiceDetails[[#This Row],[Unit Price]])-InvoiceDetails[[#This Row],[Discount]]</f>
        <v>195</v>
      </c>
    </row>
    <row r="30" spans="2:8" ht="33.9" customHeight="1" x14ac:dyDescent="0.3">
      <c r="B30" s="9" t="s">
        <v>86</v>
      </c>
      <c r="C30" s="9" t="s">
        <v>84</v>
      </c>
      <c r="D30" s="9" t="s">
        <v>103</v>
      </c>
      <c r="E30" s="56">
        <v>40</v>
      </c>
      <c r="F30" s="50">
        <v>4</v>
      </c>
      <c r="G30" s="50">
        <v>5</v>
      </c>
      <c r="H30" s="50">
        <f>(InvoiceDetails[[#This Row],[Qty]]*InvoiceDetails[[#This Row],[Unit Price]])-InvoiceDetails[[#This Row],[Discount]]</f>
        <v>155</v>
      </c>
    </row>
    <row r="31" spans="2:8" ht="33.9" customHeight="1" x14ac:dyDescent="0.3">
      <c r="B31" s="9" t="s">
        <v>87</v>
      </c>
      <c r="C31" s="9" t="s">
        <v>84</v>
      </c>
      <c r="D31" s="9" t="s">
        <v>104</v>
      </c>
      <c r="E31" s="56">
        <v>30</v>
      </c>
      <c r="F31" s="50">
        <v>6</v>
      </c>
      <c r="G31" s="50">
        <v>7</v>
      </c>
      <c r="H31" s="50">
        <f>(InvoiceDetails[[#This Row],[Qty]]*InvoiceDetails[[#This Row],[Unit Price]])-InvoiceDetails[[#This Row],[Discount]]</f>
        <v>173</v>
      </c>
    </row>
    <row r="32" spans="2:8" ht="33.9" customHeight="1" x14ac:dyDescent="0.3">
      <c r="B32" s="9" t="s">
        <v>88</v>
      </c>
      <c r="C32" s="9" t="s">
        <v>84</v>
      </c>
      <c r="D32" s="9" t="s">
        <v>105</v>
      </c>
      <c r="E32" s="56">
        <v>40</v>
      </c>
      <c r="F32" s="50">
        <v>7</v>
      </c>
      <c r="G32" s="50"/>
      <c r="H32" s="50">
        <f>(InvoiceDetails[[#This Row],[Qty]]*InvoiceDetails[[#This Row],[Unit Price]])-InvoiceDetails[[#This Row],[Discount]]</f>
        <v>280</v>
      </c>
    </row>
    <row r="33" spans="2:8" ht="33.9" customHeight="1" x14ac:dyDescent="0.3">
      <c r="B33" s="9" t="s">
        <v>89</v>
      </c>
      <c r="C33" s="9" t="s">
        <v>84</v>
      </c>
      <c r="D33" s="9" t="s">
        <v>106</v>
      </c>
      <c r="E33" s="56">
        <v>10</v>
      </c>
      <c r="F33" s="50">
        <v>4</v>
      </c>
      <c r="G33" s="50"/>
      <c r="H33" s="50">
        <f>(InvoiceDetails[[#This Row],[Qty]]*InvoiceDetails[[#This Row],[Unit Price]])-InvoiceDetails[[#This Row],[Discount]]</f>
        <v>40</v>
      </c>
    </row>
    <row r="34" spans="2:8" ht="33.9" customHeight="1" x14ac:dyDescent="0.3">
      <c r="B34" s="9" t="s">
        <v>90</v>
      </c>
      <c r="C34" s="9" t="s">
        <v>84</v>
      </c>
      <c r="D34" s="9" t="s">
        <v>107</v>
      </c>
      <c r="E34" s="56">
        <v>5</v>
      </c>
      <c r="F34" s="50">
        <v>8</v>
      </c>
      <c r="G34" s="50"/>
      <c r="H34" s="50">
        <f>(InvoiceDetails[[#This Row],[Qty]]*InvoiceDetails[[#This Row],[Unit Price]])-InvoiceDetails[[#This Row],[Discount]]</f>
        <v>40</v>
      </c>
    </row>
    <row r="35" spans="2:8" ht="33.9" customHeight="1" x14ac:dyDescent="0.3">
      <c r="B35" s="9" t="s">
        <v>91</v>
      </c>
      <c r="C35" s="9" t="s">
        <v>84</v>
      </c>
      <c r="D35" s="9" t="s">
        <v>108</v>
      </c>
      <c r="E35" s="56">
        <v>70</v>
      </c>
      <c r="F35" s="50">
        <v>6</v>
      </c>
      <c r="G35" s="50"/>
      <c r="H35" s="50">
        <f>(InvoiceDetails[[#This Row],[Qty]]*InvoiceDetails[[#This Row],[Unit Price]])-InvoiceDetails[[#This Row],[Discount]]</f>
        <v>420</v>
      </c>
    </row>
    <row r="36" spans="2:8" ht="33.9" customHeight="1" x14ac:dyDescent="0.3">
      <c r="B36" s="9" t="s">
        <v>92</v>
      </c>
      <c r="C36" s="9" t="s">
        <v>84</v>
      </c>
      <c r="D36" s="9" t="s">
        <v>109</v>
      </c>
      <c r="E36" s="56">
        <v>25</v>
      </c>
      <c r="F36" s="50">
        <v>4</v>
      </c>
      <c r="G36" s="50"/>
      <c r="H36" s="50">
        <f>(InvoiceDetails[[#This Row],[Qty]]*InvoiceDetails[[#This Row],[Unit Price]])-InvoiceDetails[[#This Row],[Discount]]</f>
        <v>100</v>
      </c>
    </row>
    <row r="37" spans="2:8" ht="33.9" customHeight="1" x14ac:dyDescent="0.3">
      <c r="B37" s="9" t="s">
        <v>93</v>
      </c>
      <c r="C37" s="9" t="s">
        <v>84</v>
      </c>
      <c r="D37" s="9" t="s">
        <v>110</v>
      </c>
      <c r="E37" s="56">
        <v>5</v>
      </c>
      <c r="F37" s="50">
        <v>7</v>
      </c>
      <c r="G37" s="50">
        <v>3</v>
      </c>
      <c r="H37" s="50">
        <f>(InvoiceDetails[[#This Row],[Qty]]*InvoiceDetails[[#This Row],[Unit Price]])-InvoiceDetails[[#This Row],[Discount]]</f>
        <v>32</v>
      </c>
    </row>
    <row r="38" spans="2:8" ht="33.9" customHeight="1" x14ac:dyDescent="0.3">
      <c r="B38" s="9" t="s">
        <v>94</v>
      </c>
      <c r="C38" s="9" t="s">
        <v>84</v>
      </c>
      <c r="D38" s="9" t="s">
        <v>111</v>
      </c>
      <c r="E38" s="56">
        <v>80</v>
      </c>
      <c r="F38" s="50">
        <v>1</v>
      </c>
      <c r="G38" s="50"/>
      <c r="H38" s="50">
        <f>(InvoiceDetails[[#This Row],[Qty]]*InvoiceDetails[[#This Row],[Unit Price]])-InvoiceDetails[[#This Row],[Discount]]</f>
        <v>80</v>
      </c>
    </row>
    <row r="39" spans="2:8" ht="33.9" customHeight="1" x14ac:dyDescent="0.3">
      <c r="B39" s="9" t="s">
        <v>95</v>
      </c>
      <c r="C39" s="9" t="s">
        <v>84</v>
      </c>
      <c r="D39" s="9" t="s">
        <v>112</v>
      </c>
      <c r="E39" s="56">
        <v>65</v>
      </c>
      <c r="F39" s="50">
        <v>7</v>
      </c>
      <c r="G39" s="50"/>
      <c r="H39" s="50">
        <f>(InvoiceDetails[[#This Row],[Qty]]*InvoiceDetails[[#This Row],[Unit Price]])-InvoiceDetails[[#This Row],[Discount]]</f>
        <v>455</v>
      </c>
    </row>
    <row r="40" spans="2:8" ht="33.9" customHeight="1" x14ac:dyDescent="0.3">
      <c r="B40" s="9" t="s">
        <v>96</v>
      </c>
      <c r="C40" s="9" t="s">
        <v>84</v>
      </c>
      <c r="D40" s="9" t="s">
        <v>113</v>
      </c>
      <c r="E40" s="56">
        <v>44</v>
      </c>
      <c r="F40" s="50">
        <v>1</v>
      </c>
      <c r="G40" s="50"/>
      <c r="H40" s="50">
        <f>(InvoiceDetails[[#This Row],[Qty]]*InvoiceDetails[[#This Row],[Unit Price]])-InvoiceDetails[[#This Row],[Discount]]</f>
        <v>44</v>
      </c>
    </row>
  </sheetData>
  <sheetProtection formatCells="0" formatColumns="0" formatRows="0" insertRows="0" deleteRows="0" selectLockedCells="1" sort="0" autoFilter="0" pivotTables="0"/>
  <conditionalFormatting sqref="C4:C40">
    <cfRule type="expression" dxfId="0" priority="52">
      <formula>COUNTIF($C$4:$C$40,C4)&gt;25</formula>
    </cfRule>
  </conditionalFormatting>
  <dataValidations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a754d229f0057affa62b555f2ac55d44">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c067517bd06b16cb9c9e315ad40fb255"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Status xmlns="71af3243-3dd4-4a8d-8c0d-dd76da1f02a5">Not started</Status>
  </documentManagement>
</p:properties>
</file>

<file path=customXml/itemProps1.xml><?xml version="1.0" encoding="utf-8"?>
<ds:datastoreItem xmlns:ds="http://schemas.openxmlformats.org/officeDocument/2006/customXml" ds:itemID="{088E6A8D-8506-4921-9AAC-35C577A39F76}">
  <ds:schemaRefs>
    <ds:schemaRef ds:uri="http://schemas.microsoft.com/sharepoint/v3/contenttype/forms"/>
  </ds:schemaRefs>
</ds:datastoreItem>
</file>

<file path=customXml/itemProps2.xml><?xml version="1.0" encoding="utf-8"?>
<ds:datastoreItem xmlns:ds="http://schemas.openxmlformats.org/officeDocument/2006/customXml" ds:itemID="{99F30CEA-6D05-4B1D-8ED8-16A4798C43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3A445B-6F4E-403F-A36E-68D87D4B8C1F}">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16c05727-aa75-4e4a-9b5f-8a80a1165891"/>
    <ds:schemaRef ds:uri="71af3243-3dd4-4a8d-8c0d-dd76da1f02a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About This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2019-07-08T21:21:18Z</dcterms:created>
  <dcterms:modified xsi:type="dcterms:W3CDTF">2020-01-21T22:26:16Z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