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/>
  <mc:AlternateContent xmlns:mc="http://schemas.openxmlformats.org/markup-compatibility/2006">
    <mc:Choice Requires="x15">
      <x15ac:absPath xmlns:x15ac="http://schemas.microsoft.com/office/spreadsheetml/2010/11/ac" url="D:\NUS\DataAnalytics\Assignments\Rita\Assignment2\PK-Arima\"/>
    </mc:Choice>
  </mc:AlternateContent>
  <bookViews>
    <workbookView xWindow="0" yWindow="0" windowWidth="17256" windowHeight="6924" activeTab="2"/>
  </bookViews>
  <sheets>
    <sheet name="Information" sheetId="2" r:id="rId1"/>
    <sheet name="TVRating_Data" sheetId="1" r:id="rId2"/>
    <sheet name="ARIMA111101_Perf_TestData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3" l="1"/>
  <c r="R13" i="3"/>
  <c r="R3" i="3"/>
  <c r="R4" i="3"/>
  <c r="R5" i="3"/>
  <c r="R6" i="3"/>
  <c r="R7" i="3"/>
  <c r="R8" i="3"/>
  <c r="R9" i="3"/>
  <c r="R10" i="3"/>
  <c r="R11" i="3"/>
  <c r="R12" i="3"/>
  <c r="C63" i="3"/>
  <c r="B63" i="3"/>
  <c r="D63" i="3"/>
  <c r="C64" i="3"/>
  <c r="B64" i="3"/>
  <c r="D64" i="3"/>
  <c r="C65" i="3"/>
  <c r="B65" i="3"/>
  <c r="D65" i="3"/>
  <c r="C66" i="3"/>
  <c r="B66" i="3"/>
  <c r="D66" i="3"/>
  <c r="C67" i="3"/>
  <c r="B67" i="3"/>
  <c r="D67" i="3"/>
  <c r="C68" i="3"/>
  <c r="B68" i="3"/>
  <c r="D68" i="3"/>
  <c r="C69" i="3"/>
  <c r="B69" i="3"/>
  <c r="D69" i="3"/>
  <c r="C70" i="3"/>
  <c r="B70" i="3"/>
  <c r="D70" i="3"/>
  <c r="C71" i="3"/>
  <c r="B71" i="3"/>
  <c r="D71" i="3"/>
  <c r="C72" i="3"/>
  <c r="B72" i="3"/>
  <c r="D72" i="3"/>
  <c r="C73" i="3"/>
  <c r="B73" i="3"/>
  <c r="D73" i="3"/>
  <c r="C74" i="3"/>
  <c r="B74" i="3"/>
  <c r="D74" i="3"/>
  <c r="D75" i="3"/>
  <c r="E63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7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D49" i="3"/>
  <c r="D50" i="3"/>
  <c r="D51" i="3"/>
  <c r="D52" i="3"/>
  <c r="D53" i="3"/>
  <c r="D54" i="3"/>
  <c r="D55" i="3"/>
  <c r="D56" i="3"/>
  <c r="D57" i="3"/>
  <c r="D58" i="3"/>
  <c r="D59" i="3"/>
  <c r="E49" i="3"/>
  <c r="G49" i="3"/>
  <c r="G50" i="3"/>
  <c r="G51" i="3"/>
  <c r="G52" i="3"/>
  <c r="G53" i="3"/>
  <c r="G54" i="3"/>
  <c r="G55" i="3"/>
  <c r="G56" i="3"/>
  <c r="G57" i="3"/>
  <c r="G58" i="3"/>
  <c r="G59" i="3"/>
  <c r="D60" i="3"/>
  <c r="G60" i="3"/>
  <c r="G61" i="3"/>
  <c r="H61" i="3"/>
  <c r="F50" i="3"/>
  <c r="F51" i="3"/>
  <c r="F52" i="3"/>
  <c r="F53" i="3"/>
  <c r="F54" i="3"/>
  <c r="F55" i="3"/>
  <c r="F56" i="3"/>
  <c r="F57" i="3"/>
  <c r="F58" i="3"/>
  <c r="F59" i="3"/>
  <c r="F60" i="3"/>
  <c r="F49" i="3"/>
  <c r="D34" i="3"/>
  <c r="D35" i="3"/>
  <c r="D36" i="3"/>
  <c r="D37" i="3"/>
  <c r="D38" i="3"/>
  <c r="D39" i="3"/>
  <c r="D40" i="3"/>
  <c r="D41" i="3"/>
  <c r="D42" i="3"/>
  <c r="D43" i="3"/>
  <c r="D44" i="3"/>
  <c r="E34" i="3"/>
  <c r="G34" i="3"/>
  <c r="G35" i="3"/>
  <c r="G36" i="3"/>
  <c r="G37" i="3"/>
  <c r="G38" i="3"/>
  <c r="G39" i="3"/>
  <c r="G40" i="3"/>
  <c r="G41" i="3"/>
  <c r="G42" i="3"/>
  <c r="G43" i="3"/>
  <c r="G44" i="3"/>
  <c r="G45" i="3"/>
  <c r="H45" i="3"/>
  <c r="D45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F29" i="3"/>
  <c r="F30" i="3"/>
  <c r="D29" i="3"/>
  <c r="E18" i="3"/>
  <c r="G18" i="3"/>
  <c r="G19" i="3"/>
  <c r="G20" i="3"/>
  <c r="G21" i="3"/>
  <c r="G22" i="3"/>
  <c r="G23" i="3"/>
  <c r="G24" i="3"/>
  <c r="G25" i="3"/>
  <c r="G26" i="3"/>
  <c r="G27" i="3"/>
  <c r="G28" i="3"/>
  <c r="G29" i="3"/>
  <c r="D2" i="3"/>
  <c r="D3" i="3"/>
  <c r="D4" i="3"/>
  <c r="D5" i="3"/>
  <c r="D6" i="3"/>
  <c r="D7" i="3"/>
  <c r="D8" i="3"/>
  <c r="D9" i="3"/>
  <c r="D10" i="3"/>
  <c r="D11" i="3"/>
  <c r="D12" i="3"/>
  <c r="E2" i="3"/>
  <c r="G2" i="3"/>
  <c r="G3" i="3"/>
  <c r="G4" i="3"/>
  <c r="G5" i="3"/>
  <c r="G6" i="3"/>
  <c r="G7" i="3"/>
  <c r="G8" i="3"/>
  <c r="G9" i="3"/>
  <c r="G10" i="3"/>
  <c r="G11" i="3"/>
  <c r="G12" i="3"/>
  <c r="D13" i="3"/>
  <c r="G13" i="3"/>
  <c r="G14" i="3"/>
  <c r="H14" i="3"/>
  <c r="F2" i="3"/>
  <c r="F3" i="3"/>
  <c r="F4" i="3"/>
  <c r="F5" i="3"/>
  <c r="F6" i="3"/>
  <c r="F7" i="3"/>
  <c r="F8" i="3"/>
  <c r="F9" i="3"/>
  <c r="F10" i="3"/>
  <c r="F11" i="3"/>
  <c r="F12" i="3"/>
  <c r="F13" i="3"/>
  <c r="F14" i="3"/>
</calcChain>
</file>

<file path=xl/sharedStrings.xml><?xml version="1.0" encoding="utf-8"?>
<sst xmlns="http://schemas.openxmlformats.org/spreadsheetml/2006/main" count="118" uniqueCount="117">
  <si>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</si>
  <si>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</si>
  <si>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</si>
  <si>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</si>
  <si>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</si>
  <si>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</si>
  <si>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</si>
  <si>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</si>
  <si>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</si>
  <si>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</si>
  <si>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</si>
  <si>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</si>
  <si>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</si>
  <si>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</si>
  <si>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</si>
  <si>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</si>
  <si>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</si>
  <si>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</si>
  <si>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</si>
  <si>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</si>
  <si>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</si>
  <si>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</si>
  <si>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</si>
  <si>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</si>
  <si>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</si>
  <si>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</si>
  <si>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</si>
  <si>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</si>
  <si>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</si>
  <si>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</si>
  <si>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</si>
  <si>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</si>
  <si>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</si>
  <si>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</si>
  <si>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</si>
  <si>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</si>
  <si>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</si>
  <si>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</si>
  <si>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</si>
  <si>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</si>
  <si>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</si>
  <si>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</si>
  <si>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</si>
  <si>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</si>
  <si>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</si>
  <si>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</si>
  <si>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</si>
  <si>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</si>
  <si>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</si>
  <si>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</si>
  <si>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</si>
  <si>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</si>
  <si>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</si>
  <si>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</si>
  <si>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</si>
  <si>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</si>
  <si>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</si>
  <si>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</si>
  <si>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</si>
  <si>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</si>
  <si>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</si>
  <si>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</si>
  <si>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</si>
  <si>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</si>
  <si>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</si>
  <si>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</si>
  <si>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</si>
  <si>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</si>
  <si>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</si>
  <si>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</si>
  <si>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</si>
  <si>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</si>
  <si>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</si>
  <si>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</si>
  <si>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</si>
  <si>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</si>
  <si>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</si>
  <si>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</si>
  <si>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</si>
  <si>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</si>
  <si>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</si>
  <si>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</si>
  <si>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</si>
  <si>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</si>
  <si>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</si>
  <si>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</si>
  <si>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</si>
  <si>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</si>
  <si>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</si>
  <si>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</si>
  <si>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</si>
  <si>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</si>
  <si>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</si>
  <si>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</si>
  <si>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</si>
  <si>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</si>
  <si>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</si>
  <si>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</si>
  <si>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</si>
  <si>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</si>
  <si>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</si>
  <si>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</si>
  <si>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</si>
  <si>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</si>
  <si>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GRP No</t>
  </si>
  <si>
    <t>Predicted GRP</t>
  </si>
  <si>
    <t>time</t>
  </si>
  <si>
    <t>Actual</t>
  </si>
  <si>
    <t>MAE</t>
  </si>
  <si>
    <t>Median</t>
  </si>
  <si>
    <t>RMSE</t>
  </si>
  <si>
    <t>MAD</t>
  </si>
  <si>
    <t>RMAD</t>
  </si>
  <si>
    <t>MAE(1,1,1)(1,0,1)</t>
  </si>
  <si>
    <t>MAE(0,1,1)LOG</t>
  </si>
  <si>
    <t>MAE(0,1,1)</t>
  </si>
  <si>
    <t>MAPE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</si>
</sst>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Protection="1"/>
    <xf numFmtId="0" fontId="0" fillId="2" borderId="0" xfId="0" applyFill="1" applyProtection="1"/>
    <xf numFmtId="15" fontId="0" fillId="0" borderId="0" xfId="0" applyNumberFormat="1" applyProtection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TVRating_Data!$D$1</c:f>
              <c:strCache>
                <c:ptCount val="1"/>
                <c:pt idx="0">
                  <c:v>GRP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TVRating_Data!$C$2:$C$93</c:f>
              <c:numCache>
                <c:formatCode>d\-mmm\-yy</c:formatCode>
                <c:ptCount val="92"/>
                <c:pt idx="0">
                  <c:v>39250</c:v>
                </c:pt>
                <c:pt idx="1">
                  <c:v>39257</c:v>
                </c:pt>
                <c:pt idx="2">
                  <c:v>39264</c:v>
                </c:pt>
                <c:pt idx="3">
                  <c:v>39271</c:v>
                </c:pt>
                <c:pt idx="4">
                  <c:v>39278</c:v>
                </c:pt>
                <c:pt idx="5">
                  <c:v>39285</c:v>
                </c:pt>
                <c:pt idx="6">
                  <c:v>39292</c:v>
                </c:pt>
                <c:pt idx="7">
                  <c:v>39299</c:v>
                </c:pt>
                <c:pt idx="8">
                  <c:v>39306</c:v>
                </c:pt>
                <c:pt idx="9">
                  <c:v>39313</c:v>
                </c:pt>
                <c:pt idx="10">
                  <c:v>39320</c:v>
                </c:pt>
                <c:pt idx="11">
                  <c:v>39327</c:v>
                </c:pt>
                <c:pt idx="12">
                  <c:v>39334</c:v>
                </c:pt>
                <c:pt idx="13">
                  <c:v>39341</c:v>
                </c:pt>
                <c:pt idx="14">
                  <c:v>39348</c:v>
                </c:pt>
                <c:pt idx="15">
                  <c:v>39355</c:v>
                </c:pt>
                <c:pt idx="16">
                  <c:v>39362</c:v>
                </c:pt>
                <c:pt idx="17">
                  <c:v>39369</c:v>
                </c:pt>
                <c:pt idx="18">
                  <c:v>39376</c:v>
                </c:pt>
                <c:pt idx="19">
                  <c:v>39383</c:v>
                </c:pt>
                <c:pt idx="20">
                  <c:v>39390</c:v>
                </c:pt>
                <c:pt idx="21">
                  <c:v>39397</c:v>
                </c:pt>
                <c:pt idx="22">
                  <c:v>39404</c:v>
                </c:pt>
                <c:pt idx="23">
                  <c:v>39411</c:v>
                </c:pt>
                <c:pt idx="24">
                  <c:v>39418</c:v>
                </c:pt>
                <c:pt idx="25">
                  <c:v>39425</c:v>
                </c:pt>
                <c:pt idx="26">
                  <c:v>39432</c:v>
                </c:pt>
                <c:pt idx="27">
                  <c:v>39439</c:v>
                </c:pt>
                <c:pt idx="28">
                  <c:v>39446</c:v>
                </c:pt>
                <c:pt idx="29">
                  <c:v>39453</c:v>
                </c:pt>
                <c:pt idx="30">
                  <c:v>39460</c:v>
                </c:pt>
                <c:pt idx="31">
                  <c:v>39467</c:v>
                </c:pt>
                <c:pt idx="32">
                  <c:v>39474</c:v>
                </c:pt>
                <c:pt idx="33">
                  <c:v>39481</c:v>
                </c:pt>
                <c:pt idx="34">
                  <c:v>39488</c:v>
                </c:pt>
                <c:pt idx="35">
                  <c:v>39495</c:v>
                </c:pt>
                <c:pt idx="36">
                  <c:v>39502</c:v>
                </c:pt>
                <c:pt idx="37">
                  <c:v>39509</c:v>
                </c:pt>
                <c:pt idx="38">
                  <c:v>39516</c:v>
                </c:pt>
                <c:pt idx="39">
                  <c:v>39523</c:v>
                </c:pt>
                <c:pt idx="40">
                  <c:v>39530</c:v>
                </c:pt>
                <c:pt idx="41">
                  <c:v>39537</c:v>
                </c:pt>
                <c:pt idx="42">
                  <c:v>39544</c:v>
                </c:pt>
                <c:pt idx="43">
                  <c:v>39551</c:v>
                </c:pt>
                <c:pt idx="44">
                  <c:v>39558</c:v>
                </c:pt>
                <c:pt idx="45">
                  <c:v>39565</c:v>
                </c:pt>
                <c:pt idx="46">
                  <c:v>39572</c:v>
                </c:pt>
                <c:pt idx="47">
                  <c:v>39579</c:v>
                </c:pt>
                <c:pt idx="48">
                  <c:v>39586</c:v>
                </c:pt>
                <c:pt idx="49">
                  <c:v>39593</c:v>
                </c:pt>
                <c:pt idx="50">
                  <c:v>39600</c:v>
                </c:pt>
                <c:pt idx="51">
                  <c:v>39607</c:v>
                </c:pt>
                <c:pt idx="52">
                  <c:v>39614</c:v>
                </c:pt>
                <c:pt idx="53">
                  <c:v>39621</c:v>
                </c:pt>
                <c:pt idx="54">
                  <c:v>39628</c:v>
                </c:pt>
                <c:pt idx="55">
                  <c:v>39635</c:v>
                </c:pt>
                <c:pt idx="56">
                  <c:v>39642</c:v>
                </c:pt>
                <c:pt idx="57">
                  <c:v>39649</c:v>
                </c:pt>
                <c:pt idx="58">
                  <c:v>39656</c:v>
                </c:pt>
                <c:pt idx="59">
                  <c:v>39663</c:v>
                </c:pt>
                <c:pt idx="60">
                  <c:v>39670</c:v>
                </c:pt>
                <c:pt idx="61">
                  <c:v>39677</c:v>
                </c:pt>
                <c:pt idx="62">
                  <c:v>39684</c:v>
                </c:pt>
                <c:pt idx="63">
                  <c:v>39691</c:v>
                </c:pt>
                <c:pt idx="64">
                  <c:v>39698</c:v>
                </c:pt>
                <c:pt idx="65">
                  <c:v>39705</c:v>
                </c:pt>
                <c:pt idx="66">
                  <c:v>39712</c:v>
                </c:pt>
                <c:pt idx="67">
                  <c:v>39719</c:v>
                </c:pt>
                <c:pt idx="68">
                  <c:v>39726</c:v>
                </c:pt>
                <c:pt idx="69">
                  <c:v>39733</c:v>
                </c:pt>
                <c:pt idx="70">
                  <c:v>39740</c:v>
                </c:pt>
                <c:pt idx="71">
                  <c:v>39747</c:v>
                </c:pt>
                <c:pt idx="72">
                  <c:v>39754</c:v>
                </c:pt>
                <c:pt idx="73">
                  <c:v>39761</c:v>
                </c:pt>
                <c:pt idx="74">
                  <c:v>39768</c:v>
                </c:pt>
                <c:pt idx="75">
                  <c:v>39775</c:v>
                </c:pt>
                <c:pt idx="76">
                  <c:v>39782</c:v>
                </c:pt>
                <c:pt idx="77">
                  <c:v>39789</c:v>
                </c:pt>
                <c:pt idx="78">
                  <c:v>39796</c:v>
                </c:pt>
                <c:pt idx="79">
                  <c:v>39803</c:v>
                </c:pt>
                <c:pt idx="80">
                  <c:v>39810</c:v>
                </c:pt>
                <c:pt idx="81">
                  <c:v>39817</c:v>
                </c:pt>
                <c:pt idx="82">
                  <c:v>39824</c:v>
                </c:pt>
                <c:pt idx="83">
                  <c:v>39831</c:v>
                </c:pt>
                <c:pt idx="84">
                  <c:v>39838</c:v>
                </c:pt>
                <c:pt idx="85">
                  <c:v>39845</c:v>
                </c:pt>
                <c:pt idx="86">
                  <c:v>39852</c:v>
                </c:pt>
                <c:pt idx="87">
                  <c:v>39859</c:v>
                </c:pt>
                <c:pt idx="88">
                  <c:v>39866</c:v>
                </c:pt>
                <c:pt idx="89">
                  <c:v>39873</c:v>
                </c:pt>
                <c:pt idx="90">
                  <c:v>39880</c:v>
                </c:pt>
                <c:pt idx="91">
                  <c:v>39887</c:v>
                </c:pt>
              </c:numCache>
            </c:numRef>
          </c:cat>
          <c:val>
            <c:numRef>
              <c:f>TVRating_Data!$D$2:$D$93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C-44B3-9B9B-7B7102B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53769888"/>
        <c:axId val="-1053630032"/>
      </c:lineChart>
      <c:dateAx>
        <c:axId val="-10537698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630032"/>
        <c:crosses val="autoZero"/>
        <c:auto val="1"/>
        <c:lblOffset val="100"/>
        <c:baseTimeUnit val="days"/>
      </c:dateAx>
      <c:valAx>
        <c:axId val="-105363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769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ARIMA111101_Perf_TestData!$O$1</c:f>
              <c:strCache>
                <c:ptCount val="1"/>
                <c:pt idx="0">
                  <c:v>MAE(1,1,1)(1,0,1)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ARIMA111101_Perf_TestData!$O$2:$O$12</c:f>
              <c:numCache>
                <c:formatCode>General</c:formatCode>
                <c:ptCount val="11"/>
                <c:pt idx="0">
                  <c:v>9.7393646799999996</c:v>
                </c:pt>
                <c:pt idx="1">
                  <c:v>4.3952319199999996</c:v>
                </c:pt>
                <c:pt idx="2">
                  <c:v>39.496161219999998</c:v>
                </c:pt>
                <c:pt idx="3">
                  <c:v>26.448991190000001</c:v>
                </c:pt>
                <c:pt idx="4">
                  <c:v>5.4953454400000004</c:v>
                </c:pt>
                <c:pt idx="5">
                  <c:v>20.955426639999999</c:v>
                </c:pt>
                <c:pt idx="6">
                  <c:v>20.455269980000001</c:v>
                </c:pt>
                <c:pt idx="7">
                  <c:v>17.742209320000001</c:v>
                </c:pt>
                <c:pt idx="8">
                  <c:v>26.958569369999999</c:v>
                </c:pt>
                <c:pt idx="9">
                  <c:v>10.49697752</c:v>
                </c:pt>
                <c:pt idx="10">
                  <c:v>43.05514831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0-4C57-8D3C-50BEE0E20EB4}"/>
            </c:ext>
          </c:extLst>
        </c:ser>
        <c:ser>
          <c:idx val="1"/>
          <c:order val="1"/>
          <c:tx>
            <c:strRef>
              <c:f>ARIMA111101_Perf_TestData!$P$1</c:f>
              <c:strCache>
                <c:ptCount val="1"/>
                <c:pt idx="0">
                  <c:v>MAE(0,1,1)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ARIMA111101_Perf_TestData!$P$2:$P$12</c:f>
              <c:numCache>
                <c:formatCode>General</c:formatCode>
                <c:ptCount val="11"/>
                <c:pt idx="0">
                  <c:v>7.7611454400000071</c:v>
                </c:pt>
                <c:pt idx="1">
                  <c:v>6.523584360000001</c:v>
                </c:pt>
                <c:pt idx="2">
                  <c:v>36.016023290000021</c:v>
                </c:pt>
                <c:pt idx="3">
                  <c:v>23.318462220000015</c:v>
                </c:pt>
                <c:pt idx="4">
                  <c:v>1.8409011399999997</c:v>
                </c:pt>
                <c:pt idx="5">
                  <c:v>18.863340069999992</c:v>
                </c:pt>
                <c:pt idx="6">
                  <c:v>15.655778999999995</c:v>
                </c:pt>
                <c:pt idx="7">
                  <c:v>12.828217920000014</c:v>
                </c:pt>
                <c:pt idx="8">
                  <c:v>21.540656850000005</c:v>
                </c:pt>
                <c:pt idx="9">
                  <c:v>5.4830957800000135</c:v>
                </c:pt>
                <c:pt idx="10">
                  <c:v>36.575534709999999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0-4C57-8D3C-50BEE0E20EB4}"/>
            </c:ext>
          </c:extLst>
        </c:ser>
        <c:ser>
          <c:idx val="2"/>
          <c:order val="2"/>
          <c:tx>
            <c:strRef>
              <c:f>ARIMA111101_Perf_TestData!$Q$1</c:f>
              <c:strCache>
                <c:ptCount val="1"/>
                <c:pt idx="0">
                  <c:v>MAE(0,1,1)LOG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ARIMA111101_Perf_TestData!$Q$2:$Q$12</c:f>
              <c:numCache>
                <c:formatCode>General</c:formatCode>
                <c:ptCount val="11"/>
                <c:pt idx="0">
                  <c:v>8.2095732140059301</c:v>
                </c:pt>
                <c:pt idx="1">
                  <c:v>5.9768452258939533</c:v>
                </c:pt>
                <c:pt idx="2">
                  <c:v>21.018188693066151</c:v>
                </c:pt>
                <c:pt idx="3">
                  <c:v>15.514479430777072</c:v>
                </c:pt>
                <c:pt idx="4">
                  <c:v>1.7551424688016652</c:v>
                </c:pt>
                <c:pt idx="5">
                  <c:v>7.8629535552282164</c:v>
                </c:pt>
                <c:pt idx="6">
                  <c:v>4.0387753328848248</c:v>
                </c:pt>
                <c:pt idx="7">
                  <c:v>3.7276692128260152</c:v>
                </c:pt>
                <c:pt idx="8">
                  <c:v>1.0636277081412402</c:v>
                </c:pt>
                <c:pt idx="9">
                  <c:v>37.682673886040675</c:v>
                </c:pt>
                <c:pt idx="10">
                  <c:v>0.38947715798224181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0-4C57-8D3C-50BEE0E2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79047888"/>
        <c:axId val="-1075881968"/>
      </c:lineChart>
      <c:catAx>
        <c:axId val="-10790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881968"/>
        <c:crosses val="autoZero"/>
        <c:auto val="1"/>
        <c:lblAlgn val="ctr"/>
        <c:lblOffset val="100"/>
        <c:noMultiLvlLbl val="0"/>
      </c:catAx>
      <c:valAx>
        <c:axId val="-10758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047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9</xdr:row>
      <xdr:rowOff>156210</xdr:rowOff>
    </xdr:from>
    <xdr:to>
      <xdr:col>15</xdr:col>
      <xdr:colOff>83820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1364-0027-4E3F-84DF-3830FB78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180108</xdr:colOff>
      <xdr:row>18</xdr:row>
      <xdr:rowOff>41563</xdr:rowOff>
    </xdr:from>
    <xdr:to>
      <xdr:col>17</xdr:col>
      <xdr:colOff>159328</xdr:colOff>
      <xdr:row>33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9.109375" defaultRowHeight="14.4" x14ac:dyDescent="0.3"/>
  <cols>
    <col min="1" max="1" width="16.44140625" style="1" bestFit="1" customWidth="1"/>
    <col min="2" max="2" width="10.77734375" style="1" bestFit="1" customWidth="1"/>
    <col min="3" max="16384" width="9.109375" style="1"/>
  </cols>
  <sheetData>
    <row r="3" spans="1:2" x14ac:dyDescent="0.3">
      <c r="A3" s="1" t="s">
        <v>94</v>
      </c>
      <c r="B3" s="1" t="s">
        <v>103</v>
      </c>
    </row>
    <row r="4" spans="1:2" x14ac:dyDescent="0.3">
      <c r="A4" s="1" t="s">
        <v>95</v>
      </c>
      <c r="B4" s="1" t="s">
        <v>102</v>
      </c>
    </row>
    <row r="5" spans="1:2" x14ac:dyDescent="0.3">
      <c r="A5" s="1" t="s">
        <v>96</v>
      </c>
      <c r="B5" s="1" t="s">
        <v>97</v>
      </c>
    </row>
    <row r="6" spans="1:2" x14ac:dyDescent="0.3">
      <c r="A6" s="1" t="s">
        <v>98</v>
      </c>
      <c r="B6" s="3">
        <v>39249</v>
      </c>
    </row>
    <row r="7" spans="1:2" x14ac:dyDescent="0.3">
      <c r="A7" s="1" t="s">
        <v>99</v>
      </c>
      <c r="B7" s="3">
        <v>39980</v>
      </c>
    </row>
    <row r="8" spans="1:2" x14ac:dyDescent="0.3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A82" sqref="A82"/>
    </sheetView>
  </sheetViews>
  <sheetFormatPr defaultColWidth="9.109375" defaultRowHeight="14.4" x14ac:dyDescent="0.3"/>
  <cols>
    <col min="1" max="1" width="16.109375" style="1" bestFit="1" customWidth="1"/>
    <col min="2" max="3" width="16.109375" style="1" customWidth="1"/>
    <col min="4" max="4" width="7" style="1" bestFit="1" customWidth="1"/>
    <col min="5" max="6" width="0" style="1" hidden="1" customWidth="1"/>
    <col min="7" max="16384" width="9.109375" style="1"/>
  </cols>
  <sheetData>
    <row r="1" spans="1:5" x14ac:dyDescent="0.3">
      <c r="A1" s="2" t="s">
        <v>0</v>
      </c>
      <c r="B1" s="2" t="s">
        <v>104</v>
      </c>
      <c r="C1" s="2" t="s">
        <v>0</v>
      </c>
      <c r="D1" s="2" t="s">
        <v>1</v>
      </c>
      <c r="E1" s="2"/>
    </row>
    <row r="2" spans="1:5" x14ac:dyDescent="0.3">
      <c r="A2" s="1" t="s">
        <v>2</v>
      </c>
      <c r="B2" s="1">
        <v>25</v>
      </c>
      <c r="C2" s="3">
        <v>39250</v>
      </c>
      <c r="D2" s="1">
        <v>243.6</v>
      </c>
    </row>
    <row r="3" spans="1:5" x14ac:dyDescent="0.3">
      <c r="A3" s="1" t="s">
        <v>3</v>
      </c>
      <c r="B3" s="1">
        <v>26</v>
      </c>
      <c r="C3" s="3">
        <v>39257</v>
      </c>
      <c r="D3" s="1">
        <v>263.19</v>
      </c>
    </row>
    <row r="4" spans="1:5" x14ac:dyDescent="0.3">
      <c r="A4" s="1" t="s">
        <v>4</v>
      </c>
      <c r="B4" s="1">
        <v>27</v>
      </c>
      <c r="C4" s="3">
        <v>39264</v>
      </c>
      <c r="D4" s="1">
        <v>269.89</v>
      </c>
    </row>
    <row r="5" spans="1:5" x14ac:dyDescent="0.3">
      <c r="A5" s="1" t="s">
        <v>5</v>
      </c>
      <c r="B5" s="1">
        <v>28</v>
      </c>
      <c r="C5" s="3">
        <v>39271</v>
      </c>
      <c r="D5" s="1">
        <v>252.88</v>
      </c>
    </row>
    <row r="6" spans="1:5" x14ac:dyDescent="0.3">
      <c r="A6" s="1" t="s">
        <v>6</v>
      </c>
      <c r="B6" s="1">
        <v>29</v>
      </c>
      <c r="C6" s="3">
        <v>39278</v>
      </c>
      <c r="D6" s="1">
        <v>303.45999999999998</v>
      </c>
    </row>
    <row r="7" spans="1:5" x14ac:dyDescent="0.3">
      <c r="A7" s="1" t="s">
        <v>7</v>
      </c>
      <c r="B7" s="1">
        <v>30</v>
      </c>
      <c r="C7" s="3">
        <v>39285</v>
      </c>
      <c r="D7" s="1">
        <v>286.29000000000002</v>
      </c>
    </row>
    <row r="8" spans="1:5" x14ac:dyDescent="0.3">
      <c r="A8" s="1" t="s">
        <v>8</v>
      </c>
      <c r="B8" s="1">
        <v>31</v>
      </c>
      <c r="C8" s="3">
        <v>39292</v>
      </c>
      <c r="D8" s="1">
        <v>292.27999999999997</v>
      </c>
    </row>
    <row r="9" spans="1:5" x14ac:dyDescent="0.3">
      <c r="A9" s="1" t="s">
        <v>9</v>
      </c>
      <c r="B9" s="1">
        <v>32</v>
      </c>
      <c r="C9" s="3">
        <v>39299</v>
      </c>
      <c r="D9" s="1">
        <v>288.72000000000003</v>
      </c>
    </row>
    <row r="10" spans="1:5" x14ac:dyDescent="0.3">
      <c r="A10" s="1" t="s">
        <v>10</v>
      </c>
      <c r="B10" s="1">
        <v>33</v>
      </c>
      <c r="C10" s="3">
        <v>39306</v>
      </c>
      <c r="D10" s="1">
        <v>285.7</v>
      </c>
    </row>
    <row r="11" spans="1:5" x14ac:dyDescent="0.3">
      <c r="A11" s="1" t="s">
        <v>11</v>
      </c>
      <c r="B11" s="1">
        <v>34</v>
      </c>
      <c r="C11" s="3">
        <v>39313</v>
      </c>
      <c r="D11" s="1">
        <v>286.01</v>
      </c>
    </row>
    <row r="12" spans="1:5" x14ac:dyDescent="0.3">
      <c r="A12" s="1" t="s">
        <v>12</v>
      </c>
      <c r="B12" s="1">
        <v>35</v>
      </c>
      <c r="C12" s="3">
        <v>39320</v>
      </c>
      <c r="D12" s="1">
        <v>308.58999999999997</v>
      </c>
    </row>
    <row r="13" spans="1:5" x14ac:dyDescent="0.3">
      <c r="A13" s="1" t="s">
        <v>13</v>
      </c>
      <c r="B13" s="1">
        <v>36</v>
      </c>
      <c r="C13" s="3">
        <v>39327</v>
      </c>
      <c r="D13" s="1">
        <v>320.57</v>
      </c>
    </row>
    <row r="14" spans="1:5" x14ac:dyDescent="0.3">
      <c r="A14" s="1" t="s">
        <v>14</v>
      </c>
      <c r="B14" s="1">
        <v>37</v>
      </c>
      <c r="C14" s="3">
        <v>39334</v>
      </c>
      <c r="D14" s="1">
        <v>312.67</v>
      </c>
    </row>
    <row r="15" spans="1:5" x14ac:dyDescent="0.3">
      <c r="A15" s="1" t="s">
        <v>15</v>
      </c>
      <c r="B15" s="1">
        <v>38</v>
      </c>
      <c r="C15" s="3">
        <v>39341</v>
      </c>
      <c r="D15" s="1">
        <v>278.58</v>
      </c>
    </row>
    <row r="16" spans="1:5" x14ac:dyDescent="0.3">
      <c r="A16" s="1" t="s">
        <v>16</v>
      </c>
      <c r="B16" s="1">
        <v>39</v>
      </c>
      <c r="C16" s="3">
        <v>39348</v>
      </c>
      <c r="D16" s="1">
        <v>303.06</v>
      </c>
    </row>
    <row r="17" spans="1:4" x14ac:dyDescent="0.3">
      <c r="A17" s="1" t="s">
        <v>17</v>
      </c>
      <c r="B17" s="1">
        <v>40</v>
      </c>
      <c r="C17" s="3">
        <v>39355</v>
      </c>
      <c r="D17" s="1">
        <v>327.22000000000003</v>
      </c>
    </row>
    <row r="18" spans="1:4" x14ac:dyDescent="0.3">
      <c r="A18" s="1" t="s">
        <v>18</v>
      </c>
      <c r="B18" s="1">
        <v>41</v>
      </c>
      <c r="C18" s="3">
        <v>39362</v>
      </c>
      <c r="D18" s="1">
        <v>315.14</v>
      </c>
    </row>
    <row r="19" spans="1:4" x14ac:dyDescent="0.3">
      <c r="A19" s="1" t="s">
        <v>19</v>
      </c>
      <c r="B19" s="1">
        <v>42</v>
      </c>
      <c r="C19" s="3">
        <v>39369</v>
      </c>
      <c r="D19" s="1">
        <v>254.39</v>
      </c>
    </row>
    <row r="20" spans="1:4" x14ac:dyDescent="0.3">
      <c r="A20" s="1" t="s">
        <v>20</v>
      </c>
      <c r="B20" s="1">
        <v>43</v>
      </c>
      <c r="C20" s="3">
        <v>39376</v>
      </c>
      <c r="D20" s="1">
        <v>258.73</v>
      </c>
    </row>
    <row r="21" spans="1:4" x14ac:dyDescent="0.3">
      <c r="A21" s="1" t="s">
        <v>21</v>
      </c>
      <c r="B21" s="1">
        <v>44</v>
      </c>
      <c r="C21" s="3">
        <v>39383</v>
      </c>
      <c r="D21" s="1">
        <v>272.35000000000002</v>
      </c>
    </row>
    <row r="22" spans="1:4" x14ac:dyDescent="0.3">
      <c r="A22" s="1" t="s">
        <v>22</v>
      </c>
      <c r="B22" s="1">
        <v>45</v>
      </c>
      <c r="C22" s="3">
        <v>39390</v>
      </c>
      <c r="D22" s="1">
        <v>234.26</v>
      </c>
    </row>
    <row r="23" spans="1:4" x14ac:dyDescent="0.3">
      <c r="A23" s="1" t="s">
        <v>23</v>
      </c>
      <c r="B23" s="1">
        <v>46</v>
      </c>
      <c r="C23" s="3">
        <v>39397</v>
      </c>
      <c r="D23" s="1">
        <v>259.35000000000002</v>
      </c>
    </row>
    <row r="24" spans="1:4" x14ac:dyDescent="0.3">
      <c r="A24" s="1" t="s">
        <v>24</v>
      </c>
      <c r="B24" s="1">
        <v>47</v>
      </c>
      <c r="C24" s="3">
        <v>39404</v>
      </c>
      <c r="D24" s="1">
        <v>272.67</v>
      </c>
    </row>
    <row r="25" spans="1:4" x14ac:dyDescent="0.3">
      <c r="A25" s="1" t="s">
        <v>25</v>
      </c>
      <c r="B25" s="1">
        <v>48</v>
      </c>
      <c r="C25" s="3">
        <v>39411</v>
      </c>
      <c r="D25" s="1">
        <v>269.02999999999997</v>
      </c>
    </row>
    <row r="26" spans="1:4" x14ac:dyDescent="0.3">
      <c r="A26" s="1" t="s">
        <v>26</v>
      </c>
      <c r="B26" s="1">
        <v>49</v>
      </c>
      <c r="C26" s="3">
        <v>39418</v>
      </c>
      <c r="D26" s="1">
        <v>291.72000000000003</v>
      </c>
    </row>
    <row r="27" spans="1:4" x14ac:dyDescent="0.3">
      <c r="A27" s="1" t="s">
        <v>27</v>
      </c>
      <c r="B27" s="1">
        <v>50</v>
      </c>
      <c r="C27" s="3">
        <v>39425</v>
      </c>
      <c r="D27" s="1">
        <v>275.29000000000002</v>
      </c>
    </row>
    <row r="28" spans="1:4" x14ac:dyDescent="0.3">
      <c r="A28" s="1" t="s">
        <v>28</v>
      </c>
      <c r="B28" s="1">
        <v>51</v>
      </c>
      <c r="C28" s="3">
        <v>39432</v>
      </c>
      <c r="D28" s="1">
        <v>276.38</v>
      </c>
    </row>
    <row r="29" spans="1:4" x14ac:dyDescent="0.3">
      <c r="A29" s="1" t="s">
        <v>29</v>
      </c>
      <c r="B29" s="1">
        <v>52</v>
      </c>
      <c r="C29" s="3">
        <v>39439</v>
      </c>
      <c r="D29" s="1">
        <v>274.68</v>
      </c>
    </row>
    <row r="30" spans="1:4" x14ac:dyDescent="0.3">
      <c r="A30" s="1" t="s">
        <v>30</v>
      </c>
      <c r="B30" s="1">
        <v>1</v>
      </c>
      <c r="C30" s="3">
        <v>39446</v>
      </c>
      <c r="D30" s="1">
        <v>273.7</v>
      </c>
    </row>
    <row r="31" spans="1:4" x14ac:dyDescent="0.3">
      <c r="A31" s="1" t="s">
        <v>31</v>
      </c>
      <c r="B31" s="1">
        <v>2</v>
      </c>
      <c r="C31" s="3">
        <v>39453</v>
      </c>
      <c r="D31" s="1">
        <v>271.83999999999997</v>
      </c>
    </row>
    <row r="32" spans="1:4" x14ac:dyDescent="0.3">
      <c r="A32" s="1" t="s">
        <v>32</v>
      </c>
      <c r="B32" s="1">
        <v>3</v>
      </c>
      <c r="C32" s="3">
        <v>39460</v>
      </c>
      <c r="D32" s="1">
        <v>267.63</v>
      </c>
    </row>
    <row r="33" spans="1:4" x14ac:dyDescent="0.3">
      <c r="A33" s="1" t="s">
        <v>33</v>
      </c>
      <c r="B33" s="1">
        <v>4</v>
      </c>
      <c r="C33" s="3">
        <v>39467</v>
      </c>
      <c r="D33" s="1">
        <v>260.45</v>
      </c>
    </row>
    <row r="34" spans="1:4" x14ac:dyDescent="0.3">
      <c r="A34" s="1" t="s">
        <v>34</v>
      </c>
      <c r="B34" s="1">
        <v>5</v>
      </c>
      <c r="C34" s="3">
        <v>39474</v>
      </c>
      <c r="D34" s="1">
        <v>301.67</v>
      </c>
    </row>
    <row r="35" spans="1:4" x14ac:dyDescent="0.3">
      <c r="A35" s="1" t="s">
        <v>35</v>
      </c>
      <c r="B35" s="1">
        <v>6</v>
      </c>
      <c r="C35" s="3">
        <v>39481</v>
      </c>
      <c r="D35" s="1">
        <v>281.60000000000002</v>
      </c>
    </row>
    <row r="36" spans="1:4" x14ac:dyDescent="0.3">
      <c r="A36" s="1" t="s">
        <v>36</v>
      </c>
      <c r="B36" s="1">
        <v>7</v>
      </c>
      <c r="C36" s="3">
        <v>39488</v>
      </c>
      <c r="D36" s="1">
        <v>286.82</v>
      </c>
    </row>
    <row r="37" spans="1:4" x14ac:dyDescent="0.3">
      <c r="A37" s="1" t="s">
        <v>37</v>
      </c>
      <c r="B37" s="1">
        <v>8</v>
      </c>
      <c r="C37" s="3">
        <v>39495</v>
      </c>
      <c r="D37" s="1">
        <v>292.87</v>
      </c>
    </row>
    <row r="38" spans="1:4" x14ac:dyDescent="0.3">
      <c r="A38" s="1" t="s">
        <v>38</v>
      </c>
      <c r="B38" s="1">
        <v>9</v>
      </c>
      <c r="C38" s="3">
        <v>39502</v>
      </c>
      <c r="D38" s="1">
        <v>289.83999999999997</v>
      </c>
    </row>
    <row r="39" spans="1:4" x14ac:dyDescent="0.3">
      <c r="A39" s="1" t="s">
        <v>39</v>
      </c>
      <c r="B39" s="1">
        <v>10</v>
      </c>
      <c r="C39" s="3">
        <v>39509</v>
      </c>
      <c r="D39" s="1">
        <v>237.74</v>
      </c>
    </row>
    <row r="40" spans="1:4" x14ac:dyDescent="0.3">
      <c r="A40" s="1" t="s">
        <v>40</v>
      </c>
      <c r="B40" s="1">
        <v>11</v>
      </c>
      <c r="C40" s="3">
        <v>39516</v>
      </c>
      <c r="D40" s="1">
        <v>268.69</v>
      </c>
    </row>
    <row r="41" spans="1:4" x14ac:dyDescent="0.3">
      <c r="A41" s="1" t="s">
        <v>41</v>
      </c>
      <c r="B41" s="1">
        <v>12</v>
      </c>
      <c r="C41" s="3">
        <v>39523</v>
      </c>
      <c r="D41" s="1">
        <v>261.45999999999998</v>
      </c>
    </row>
    <row r="42" spans="1:4" x14ac:dyDescent="0.3">
      <c r="A42" s="1" t="s">
        <v>42</v>
      </c>
      <c r="B42" s="1">
        <v>13</v>
      </c>
      <c r="C42" s="3">
        <v>39530</v>
      </c>
      <c r="D42" s="1">
        <v>240.68</v>
      </c>
    </row>
    <row r="43" spans="1:4" x14ac:dyDescent="0.3">
      <c r="A43" s="1" t="s">
        <v>43</v>
      </c>
      <c r="B43" s="1">
        <v>14</v>
      </c>
      <c r="C43" s="3">
        <v>39537</v>
      </c>
      <c r="D43" s="1">
        <v>231.89</v>
      </c>
    </row>
    <row r="44" spans="1:4" x14ac:dyDescent="0.3">
      <c r="A44" s="1" t="s">
        <v>44</v>
      </c>
      <c r="B44" s="1">
        <v>15</v>
      </c>
      <c r="C44" s="3">
        <v>39544</v>
      </c>
      <c r="D44" s="1">
        <v>212.18</v>
      </c>
    </row>
    <row r="45" spans="1:4" x14ac:dyDescent="0.3">
      <c r="A45" s="1" t="s">
        <v>45</v>
      </c>
      <c r="B45" s="1">
        <v>16</v>
      </c>
      <c r="C45" s="3">
        <v>39551</v>
      </c>
      <c r="D45" s="1">
        <v>218.16</v>
      </c>
    </row>
    <row r="46" spans="1:4" x14ac:dyDescent="0.3">
      <c r="A46" s="1" t="s">
        <v>46</v>
      </c>
      <c r="B46" s="1">
        <v>17</v>
      </c>
      <c r="C46" s="3">
        <v>39558</v>
      </c>
      <c r="D46" s="1">
        <v>219.96</v>
      </c>
    </row>
    <row r="47" spans="1:4" x14ac:dyDescent="0.3">
      <c r="A47" s="1" t="s">
        <v>47</v>
      </c>
      <c r="B47" s="1">
        <v>18</v>
      </c>
      <c r="C47" s="3">
        <v>39565</v>
      </c>
      <c r="D47" s="1">
        <v>210.24</v>
      </c>
    </row>
    <row r="48" spans="1:4" x14ac:dyDescent="0.3">
      <c r="A48" s="1" t="s">
        <v>48</v>
      </c>
      <c r="B48" s="1">
        <v>19</v>
      </c>
      <c r="C48" s="3">
        <v>39572</v>
      </c>
      <c r="D48" s="1">
        <v>210.17</v>
      </c>
    </row>
    <row r="49" spans="1:4" x14ac:dyDescent="0.3">
      <c r="A49" s="1" t="s">
        <v>49</v>
      </c>
      <c r="B49" s="1">
        <v>20</v>
      </c>
      <c r="C49" s="3">
        <v>39579</v>
      </c>
      <c r="D49" s="1">
        <v>228.25</v>
      </c>
    </row>
    <row r="50" spans="1:4" x14ac:dyDescent="0.3">
      <c r="A50" s="1" t="s">
        <v>50</v>
      </c>
      <c r="B50" s="1">
        <v>21</v>
      </c>
      <c r="C50" s="3">
        <v>39586</v>
      </c>
      <c r="D50" s="1">
        <v>227.32</v>
      </c>
    </row>
    <row r="51" spans="1:4" x14ac:dyDescent="0.3">
      <c r="A51" s="1" t="s">
        <v>51</v>
      </c>
      <c r="B51" s="1">
        <v>22</v>
      </c>
      <c r="C51" s="3">
        <v>39593</v>
      </c>
      <c r="D51" s="1">
        <v>218.16</v>
      </c>
    </row>
    <row r="52" spans="1:4" x14ac:dyDescent="0.3">
      <c r="A52" s="1" t="s">
        <v>52</v>
      </c>
      <c r="B52" s="1">
        <v>23</v>
      </c>
      <c r="C52" s="3">
        <v>39600</v>
      </c>
      <c r="D52" s="1">
        <v>228.92</v>
      </c>
    </row>
    <row r="53" spans="1:4" x14ac:dyDescent="0.3">
      <c r="A53" s="1" t="s">
        <v>53</v>
      </c>
      <c r="B53" s="1">
        <v>24</v>
      </c>
      <c r="C53" s="3">
        <v>39607</v>
      </c>
      <c r="D53" s="1">
        <v>231.79</v>
      </c>
    </row>
    <row r="54" spans="1:4" x14ac:dyDescent="0.3">
      <c r="A54" s="1" t="s">
        <v>54</v>
      </c>
      <c r="B54" s="1">
        <v>25</v>
      </c>
      <c r="C54" s="3">
        <v>39614</v>
      </c>
      <c r="D54" s="1">
        <v>231.19</v>
      </c>
    </row>
    <row r="55" spans="1:4" x14ac:dyDescent="0.3">
      <c r="A55" s="1" t="s">
        <v>55</v>
      </c>
      <c r="B55" s="1">
        <v>26</v>
      </c>
      <c r="C55" s="3">
        <v>39621</v>
      </c>
      <c r="D55" s="1">
        <v>214.32</v>
      </c>
    </row>
    <row r="56" spans="1:4" x14ac:dyDescent="0.3">
      <c r="A56" s="1" t="s">
        <v>56</v>
      </c>
      <c r="B56" s="1">
        <v>27</v>
      </c>
      <c r="C56" s="3">
        <v>39628</v>
      </c>
      <c r="D56" s="1">
        <v>233.76</v>
      </c>
    </row>
    <row r="57" spans="1:4" x14ac:dyDescent="0.3">
      <c r="A57" s="1" t="s">
        <v>57</v>
      </c>
      <c r="B57" s="1">
        <v>28</v>
      </c>
      <c r="C57" s="3">
        <v>39635</v>
      </c>
      <c r="D57" s="1">
        <v>231.12</v>
      </c>
    </row>
    <row r="58" spans="1:4" x14ac:dyDescent="0.3">
      <c r="A58" s="1" t="s">
        <v>58</v>
      </c>
      <c r="B58" s="1">
        <v>29</v>
      </c>
      <c r="C58" s="3">
        <v>39642</v>
      </c>
      <c r="D58" s="1">
        <v>224.72</v>
      </c>
    </row>
    <row r="59" spans="1:4" x14ac:dyDescent="0.3">
      <c r="A59" s="1" t="s">
        <v>59</v>
      </c>
      <c r="B59" s="1">
        <v>30</v>
      </c>
      <c r="C59" s="3">
        <v>39649</v>
      </c>
      <c r="D59" s="1">
        <v>216.19</v>
      </c>
    </row>
    <row r="60" spans="1:4" x14ac:dyDescent="0.3">
      <c r="A60" s="1" t="s">
        <v>60</v>
      </c>
      <c r="B60" s="1">
        <v>31</v>
      </c>
      <c r="C60" s="3">
        <v>39656</v>
      </c>
      <c r="D60" s="1">
        <v>216.75</v>
      </c>
    </row>
    <row r="61" spans="1:4" x14ac:dyDescent="0.3">
      <c r="A61" s="1" t="s">
        <v>61</v>
      </c>
      <c r="B61" s="1">
        <v>32</v>
      </c>
      <c r="C61" s="3">
        <v>39663</v>
      </c>
      <c r="D61" s="1">
        <v>211.68</v>
      </c>
    </row>
    <row r="62" spans="1:4" x14ac:dyDescent="0.3">
      <c r="A62" s="1" t="s">
        <v>62</v>
      </c>
      <c r="B62" s="1">
        <v>33</v>
      </c>
      <c r="C62" s="3">
        <v>39670</v>
      </c>
      <c r="D62" s="1">
        <v>209.41</v>
      </c>
    </row>
    <row r="63" spans="1:4" x14ac:dyDescent="0.3">
      <c r="A63" s="1" t="s">
        <v>63</v>
      </c>
      <c r="B63" s="1">
        <v>34</v>
      </c>
      <c r="C63" s="3">
        <v>39677</v>
      </c>
      <c r="D63" s="1">
        <v>219.99</v>
      </c>
    </row>
    <row r="64" spans="1:4" x14ac:dyDescent="0.3">
      <c r="A64" s="1" t="s">
        <v>64</v>
      </c>
      <c r="B64" s="1">
        <v>35</v>
      </c>
      <c r="C64" s="3">
        <v>39684</v>
      </c>
      <c r="D64" s="1">
        <v>205.17</v>
      </c>
    </row>
    <row r="65" spans="1:4" x14ac:dyDescent="0.3">
      <c r="A65" s="1" t="s">
        <v>65</v>
      </c>
      <c r="B65" s="1">
        <v>36</v>
      </c>
      <c r="C65" s="3">
        <v>39691</v>
      </c>
      <c r="D65" s="1">
        <v>195.25</v>
      </c>
    </row>
    <row r="66" spans="1:4" x14ac:dyDescent="0.3">
      <c r="A66" s="1" t="s">
        <v>66</v>
      </c>
      <c r="B66" s="1">
        <v>37</v>
      </c>
      <c r="C66" s="3">
        <v>39698</v>
      </c>
      <c r="D66" s="1">
        <v>212.45</v>
      </c>
    </row>
    <row r="67" spans="1:4" x14ac:dyDescent="0.3">
      <c r="A67" s="1" t="s">
        <v>67</v>
      </c>
      <c r="B67" s="1">
        <v>38</v>
      </c>
      <c r="C67" s="3">
        <v>39705</v>
      </c>
      <c r="D67" s="1">
        <v>232.21</v>
      </c>
    </row>
    <row r="68" spans="1:4" x14ac:dyDescent="0.3">
      <c r="A68" s="1" t="s">
        <v>68</v>
      </c>
      <c r="B68" s="1">
        <v>39</v>
      </c>
      <c r="C68" s="3">
        <v>39712</v>
      </c>
      <c r="D68" s="1">
        <v>236.31</v>
      </c>
    </row>
    <row r="69" spans="1:4" x14ac:dyDescent="0.3">
      <c r="A69" s="1" t="s">
        <v>69</v>
      </c>
      <c r="B69" s="1">
        <v>40</v>
      </c>
      <c r="C69" s="3">
        <v>39719</v>
      </c>
      <c r="D69" s="1">
        <v>219.91</v>
      </c>
    </row>
    <row r="70" spans="1:4" x14ac:dyDescent="0.3">
      <c r="A70" s="1" t="s">
        <v>70</v>
      </c>
      <c r="B70" s="1">
        <v>41</v>
      </c>
      <c r="C70" s="3">
        <v>39726</v>
      </c>
      <c r="D70" s="1">
        <v>193.84</v>
      </c>
    </row>
    <row r="71" spans="1:4" x14ac:dyDescent="0.3">
      <c r="A71" s="1" t="s">
        <v>71</v>
      </c>
      <c r="B71" s="1">
        <v>42</v>
      </c>
      <c r="C71" s="3">
        <v>39733</v>
      </c>
      <c r="D71" s="1">
        <v>201.3</v>
      </c>
    </row>
    <row r="72" spans="1:4" x14ac:dyDescent="0.3">
      <c r="A72" s="1" t="s">
        <v>72</v>
      </c>
      <c r="B72" s="1">
        <v>43</v>
      </c>
      <c r="C72" s="3">
        <v>39740</v>
      </c>
      <c r="D72" s="1">
        <v>198.4</v>
      </c>
    </row>
    <row r="73" spans="1:4" x14ac:dyDescent="0.3">
      <c r="A73" s="1" t="s">
        <v>73</v>
      </c>
      <c r="B73" s="1">
        <v>44</v>
      </c>
      <c r="C73" s="3">
        <v>39747</v>
      </c>
      <c r="D73" s="1">
        <v>170.74</v>
      </c>
    </row>
    <row r="74" spans="1:4" x14ac:dyDescent="0.3">
      <c r="A74" s="1" t="s">
        <v>74</v>
      </c>
      <c r="B74" s="1">
        <v>45</v>
      </c>
      <c r="C74" s="3">
        <v>39754</v>
      </c>
      <c r="D74" s="1">
        <v>206.61</v>
      </c>
    </row>
    <row r="75" spans="1:4" x14ac:dyDescent="0.3">
      <c r="A75" s="1" t="s">
        <v>75</v>
      </c>
      <c r="B75" s="1">
        <v>46</v>
      </c>
      <c r="C75" s="3">
        <v>39761</v>
      </c>
      <c r="D75" s="1">
        <v>188.68</v>
      </c>
    </row>
    <row r="76" spans="1:4" x14ac:dyDescent="0.3">
      <c r="A76" s="1" t="s">
        <v>76</v>
      </c>
      <c r="B76" s="1">
        <v>47</v>
      </c>
      <c r="C76" s="3">
        <v>39768</v>
      </c>
      <c r="D76" s="1">
        <v>197.64</v>
      </c>
    </row>
    <row r="77" spans="1:4" x14ac:dyDescent="0.3">
      <c r="A77" s="1" t="s">
        <v>77</v>
      </c>
      <c r="B77" s="1">
        <v>48</v>
      </c>
      <c r="C77" s="3">
        <v>39775</v>
      </c>
      <c r="D77" s="1">
        <v>193.16</v>
      </c>
    </row>
    <row r="78" spans="1:4" x14ac:dyDescent="0.3">
      <c r="A78" s="1" t="s">
        <v>78</v>
      </c>
      <c r="B78" s="1">
        <v>49</v>
      </c>
      <c r="C78" s="3">
        <v>39782</v>
      </c>
      <c r="D78" s="1">
        <v>184.74</v>
      </c>
    </row>
    <row r="79" spans="1:4" x14ac:dyDescent="0.3">
      <c r="A79" s="1" t="s">
        <v>79</v>
      </c>
      <c r="B79" s="1">
        <v>50</v>
      </c>
      <c r="C79" s="3">
        <v>39789</v>
      </c>
      <c r="D79" s="1">
        <v>188.88</v>
      </c>
    </row>
    <row r="80" spans="1:4" x14ac:dyDescent="0.3">
      <c r="A80" s="1" t="s">
        <v>80</v>
      </c>
      <c r="B80" s="1">
        <v>51</v>
      </c>
      <c r="C80" s="3">
        <v>39796</v>
      </c>
      <c r="D80" s="1">
        <v>224.85</v>
      </c>
    </row>
    <row r="81" spans="1:4" x14ac:dyDescent="0.3">
      <c r="A81" s="1" t="s">
        <v>81</v>
      </c>
      <c r="B81" s="1">
        <v>52</v>
      </c>
      <c r="C81" s="3">
        <v>39803</v>
      </c>
      <c r="D81" s="1">
        <v>186.91</v>
      </c>
    </row>
    <row r="82" spans="1:4" x14ac:dyDescent="0.3">
      <c r="A82" s="1" t="s">
        <v>82</v>
      </c>
      <c r="B82" s="1">
        <v>1</v>
      </c>
      <c r="C82" s="3">
        <v>39810</v>
      </c>
      <c r="D82" s="1">
        <v>192.65</v>
      </c>
    </row>
    <row r="83" spans="1:4" x14ac:dyDescent="0.3">
      <c r="A83" s="1" t="s">
        <v>83</v>
      </c>
      <c r="B83" s="1">
        <v>2</v>
      </c>
      <c r="C83" s="3">
        <v>39817</v>
      </c>
      <c r="D83" s="1">
        <v>200.88</v>
      </c>
    </row>
    <row r="84" spans="1:4" x14ac:dyDescent="0.3">
      <c r="A84" s="1" t="s">
        <v>84</v>
      </c>
      <c r="B84" s="1">
        <v>3</v>
      </c>
      <c r="C84" s="3">
        <v>39824</v>
      </c>
      <c r="D84" s="1">
        <v>198.88</v>
      </c>
    </row>
    <row r="85" spans="1:4" x14ac:dyDescent="0.3">
      <c r="A85" s="1" t="s">
        <v>85</v>
      </c>
      <c r="B85" s="1">
        <v>4</v>
      </c>
      <c r="C85" s="3">
        <v>39831</v>
      </c>
      <c r="D85" s="1">
        <v>227.61</v>
      </c>
    </row>
    <row r="86" spans="1:4" x14ac:dyDescent="0.3">
      <c r="A86" s="1" t="s">
        <v>86</v>
      </c>
      <c r="B86" s="1">
        <v>5</v>
      </c>
      <c r="C86" s="3">
        <v>39838</v>
      </c>
      <c r="D86" s="1">
        <v>214.15</v>
      </c>
    </row>
    <row r="87" spans="1:4" x14ac:dyDescent="0.3">
      <c r="A87" s="1" t="s">
        <v>87</v>
      </c>
      <c r="B87" s="1">
        <v>6</v>
      </c>
      <c r="C87" s="3">
        <v>39845</v>
      </c>
      <c r="D87" s="1">
        <v>191.91</v>
      </c>
    </row>
    <row r="88" spans="1:4" x14ac:dyDescent="0.3">
      <c r="A88" s="1" t="s">
        <v>88</v>
      </c>
      <c r="B88" s="1">
        <v>7</v>
      </c>
      <c r="C88" s="3">
        <v>39852</v>
      </c>
      <c r="D88" s="1">
        <v>208.17</v>
      </c>
    </row>
    <row r="89" spans="1:4" x14ac:dyDescent="0.3">
      <c r="A89" s="1" t="s">
        <v>89</v>
      </c>
      <c r="B89" s="1">
        <v>8</v>
      </c>
      <c r="C89" s="3">
        <v>39859</v>
      </c>
      <c r="D89" s="1">
        <v>204.2</v>
      </c>
    </row>
    <row r="90" spans="1:4" x14ac:dyDescent="0.3">
      <c r="A90" s="1" t="s">
        <v>90</v>
      </c>
      <c r="B90" s="1">
        <v>9</v>
      </c>
      <c r="C90" s="3">
        <v>39866</v>
      </c>
      <c r="D90" s="1">
        <v>200.61</v>
      </c>
    </row>
    <row r="91" spans="1:4" x14ac:dyDescent="0.3">
      <c r="A91" s="1" t="s">
        <v>91</v>
      </c>
      <c r="B91" s="1">
        <v>10</v>
      </c>
      <c r="C91" s="3">
        <v>39873</v>
      </c>
      <c r="D91" s="1">
        <v>208.56</v>
      </c>
    </row>
    <row r="92" spans="1:4" x14ac:dyDescent="0.3">
      <c r="A92" s="1" t="s">
        <v>92</v>
      </c>
      <c r="B92" s="1">
        <v>11</v>
      </c>
      <c r="C92" s="3">
        <v>39880</v>
      </c>
      <c r="D92" s="1">
        <v>191.74</v>
      </c>
    </row>
    <row r="93" spans="1:4" x14ac:dyDescent="0.3">
      <c r="A93" s="1" t="s">
        <v>93</v>
      </c>
      <c r="B93" s="1">
        <v>12</v>
      </c>
      <c r="C93" s="3">
        <v>39887</v>
      </c>
      <c r="D93" s="1">
        <v>222.07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4" zoomScale="110" zoomScaleNormal="110" zoomScalePageLayoutView="110" workbookViewId="0">
      <selection activeCell="C18" sqref="C18"/>
    </sheetView>
  </sheetViews>
  <sheetFormatPr defaultColWidth="8.77734375" defaultRowHeight="14.4" x14ac:dyDescent="0.3"/>
  <cols>
    <col min="1" max="1" width="9.6640625" bestFit="1" customWidth="1"/>
    <col min="2" max="2" width="9.6640625" customWidth="1"/>
    <col min="3" max="3" width="12.44140625" bestFit="1" customWidth="1"/>
    <col min="15" max="15" width="14.109375" bestFit="1" customWidth="1"/>
    <col min="17" max="17" width="13.6640625" bestFit="1" customWidth="1"/>
  </cols>
  <sheetData>
    <row r="1" spans="1:18" x14ac:dyDescent="0.3">
      <c r="A1" t="s">
        <v>106</v>
      </c>
      <c r="B1" t="s">
        <v>107</v>
      </c>
      <c r="C1" t="s">
        <v>105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O1" t="s">
        <v>113</v>
      </c>
      <c r="P1" t="s">
        <v>115</v>
      </c>
      <c r="Q1" t="s">
        <v>114</v>
      </c>
      <c r="R1" t="s">
        <v>116</v>
      </c>
    </row>
    <row r="2" spans="1:18" x14ac:dyDescent="0.3">
      <c r="A2" s="3">
        <v>39817</v>
      </c>
      <c r="B2" s="1">
        <v>200.88</v>
      </c>
      <c r="C2">
        <v>191.14063532</v>
      </c>
      <c r="D2">
        <f>ABS(C2-B2)</f>
        <v>9.7393646799999942</v>
      </c>
      <c r="E2">
        <f>MEDIAN(D2:D12)</f>
        <v>20.455269979999997</v>
      </c>
      <c r="F2">
        <f>D2*D2</f>
        <v>94.855224370031394</v>
      </c>
      <c r="G2">
        <f>ABS(D2-E2)</f>
        <v>10.715905300000003</v>
      </c>
      <c r="O2" s="4">
        <v>9.7393646799999996</v>
      </c>
      <c r="P2">
        <v>7.7611454400000071</v>
      </c>
      <c r="Q2">
        <v>8.2095732140059301</v>
      </c>
      <c r="R2">
        <f>Q2/B2</f>
        <v>4.0868046664704949E-2</v>
      </c>
    </row>
    <row r="3" spans="1:18" x14ac:dyDescent="0.3">
      <c r="A3" s="3">
        <v>39824</v>
      </c>
      <c r="B3" s="1">
        <v>198.88</v>
      </c>
      <c r="C3">
        <v>194.48476808000001</v>
      </c>
      <c r="D3">
        <f t="shared" ref="D3:D12" si="0">ABS(C3-B3)</f>
        <v>4.3952319199999863</v>
      </c>
      <c r="F3">
        <f t="shared" ref="F3:F12" si="1">D3*D3</f>
        <v>19.318063630586767</v>
      </c>
      <c r="G3">
        <f>ABS(D3-E2)</f>
        <v>16.060038060000011</v>
      </c>
      <c r="O3" s="4">
        <v>4.3952319199999996</v>
      </c>
      <c r="P3">
        <v>6.523584360000001</v>
      </c>
      <c r="Q3">
        <v>5.9768452258939533</v>
      </c>
      <c r="R3">
        <f t="shared" ref="R3:R12" si="2">Q3/B3</f>
        <v>3.0052520242829613E-2</v>
      </c>
    </row>
    <row r="4" spans="1:18" x14ac:dyDescent="0.3">
      <c r="A4" s="3">
        <v>39831</v>
      </c>
      <c r="B4" s="1">
        <v>227.61</v>
      </c>
      <c r="C4">
        <v>188.11383878000001</v>
      </c>
      <c r="D4">
        <f t="shared" si="0"/>
        <v>39.496161220000005</v>
      </c>
      <c r="F4">
        <f t="shared" si="1"/>
        <v>1559.9467511162322</v>
      </c>
      <c r="G4">
        <f>ABS(D4-E2)</f>
        <v>19.040891240000008</v>
      </c>
      <c r="O4" s="4">
        <v>39.496161219999998</v>
      </c>
      <c r="P4">
        <v>36.016023290000021</v>
      </c>
      <c r="Q4">
        <v>21.018188693066151</v>
      </c>
      <c r="R4">
        <f t="shared" si="2"/>
        <v>9.2342993247511745E-2</v>
      </c>
    </row>
    <row r="5" spans="1:18" x14ac:dyDescent="0.3">
      <c r="A5" s="3">
        <v>39838</v>
      </c>
      <c r="B5" s="1">
        <v>214.15</v>
      </c>
      <c r="C5">
        <v>187.70100880999999</v>
      </c>
      <c r="D5">
        <f t="shared" si="0"/>
        <v>26.448991190000015</v>
      </c>
      <c r="F5">
        <f t="shared" si="1"/>
        <v>699.54913496869847</v>
      </c>
      <c r="G5">
        <f>ABS(D5-E2)</f>
        <v>5.9937212100000181</v>
      </c>
      <c r="O5" s="4">
        <v>26.448991190000001</v>
      </c>
      <c r="P5">
        <v>23.318462220000015</v>
      </c>
      <c r="Q5">
        <v>15.514479430777072</v>
      </c>
      <c r="R5">
        <f t="shared" si="2"/>
        <v>7.2446786975377403E-2</v>
      </c>
    </row>
    <row r="6" spans="1:18" x14ac:dyDescent="0.3">
      <c r="A6" s="3">
        <v>39845</v>
      </c>
      <c r="B6" s="1">
        <v>191.91</v>
      </c>
      <c r="C6">
        <v>186.41465456</v>
      </c>
      <c r="D6">
        <f t="shared" si="0"/>
        <v>5.4953454399999941</v>
      </c>
      <c r="F6">
        <f t="shared" si="1"/>
        <v>30.198821504928731</v>
      </c>
      <c r="G6">
        <f>ABS(D6-E2)</f>
        <v>14.959924540000003</v>
      </c>
      <c r="O6" s="4">
        <v>5.4953454400000004</v>
      </c>
      <c r="P6">
        <v>1.8409011399999997</v>
      </c>
      <c r="Q6">
        <v>1.7551424688016652</v>
      </c>
      <c r="R6">
        <f t="shared" si="2"/>
        <v>9.1456540503447731E-3</v>
      </c>
    </row>
    <row r="7" spans="1:18" x14ac:dyDescent="0.3">
      <c r="A7" s="3">
        <v>39852</v>
      </c>
      <c r="B7" s="1">
        <v>208.17</v>
      </c>
      <c r="C7">
        <v>187.21457336</v>
      </c>
      <c r="D7">
        <f t="shared" si="0"/>
        <v>20.955426639999985</v>
      </c>
      <c r="F7">
        <f t="shared" si="1"/>
        <v>439.12990566442107</v>
      </c>
      <c r="G7">
        <f>ABS(D7-E2)</f>
        <v>0.5001566599999876</v>
      </c>
      <c r="O7" s="4">
        <v>20.955426639999999</v>
      </c>
      <c r="P7">
        <v>18.863340069999992</v>
      </c>
      <c r="Q7">
        <v>7.8629535552282164</v>
      </c>
      <c r="R7">
        <f t="shared" si="2"/>
        <v>3.7771790148571918E-2</v>
      </c>
    </row>
    <row r="8" spans="1:18" x14ac:dyDescent="0.3">
      <c r="A8" s="3">
        <v>39859</v>
      </c>
      <c r="B8" s="1">
        <v>204.2</v>
      </c>
      <c r="C8">
        <v>183.74473001999999</v>
      </c>
      <c r="D8">
        <f t="shared" si="0"/>
        <v>20.455269979999997</v>
      </c>
      <c r="F8">
        <f t="shared" si="1"/>
        <v>418.41806995468909</v>
      </c>
      <c r="G8">
        <f>ABS(D8-E2)</f>
        <v>0</v>
      </c>
      <c r="O8" s="4">
        <v>20.455269980000001</v>
      </c>
      <c r="P8">
        <v>15.655778999999995</v>
      </c>
      <c r="Q8">
        <v>4.0387753328848248</v>
      </c>
      <c r="R8">
        <f t="shared" si="2"/>
        <v>1.9778527585136263E-2</v>
      </c>
    </row>
    <row r="9" spans="1:18" x14ac:dyDescent="0.3">
      <c r="A9" s="3">
        <v>39866</v>
      </c>
      <c r="B9" s="1">
        <v>200.61</v>
      </c>
      <c r="C9">
        <v>182.86779068000001</v>
      </c>
      <c r="D9">
        <f t="shared" si="0"/>
        <v>17.742209320000001</v>
      </c>
      <c r="F9">
        <f t="shared" si="1"/>
        <v>314.78599155469487</v>
      </c>
      <c r="G9">
        <f>ABS(D9-E2)</f>
        <v>2.7130606599999965</v>
      </c>
      <c r="O9" s="4">
        <v>17.742209320000001</v>
      </c>
      <c r="P9">
        <v>12.828217920000014</v>
      </c>
      <c r="Q9">
        <v>3.7276692128260152</v>
      </c>
      <c r="R9">
        <f t="shared" si="2"/>
        <v>1.858167196463793E-2</v>
      </c>
    </row>
    <row r="10" spans="1:18" x14ac:dyDescent="0.3">
      <c r="A10" s="3">
        <v>39873</v>
      </c>
      <c r="B10" s="1">
        <v>208.56</v>
      </c>
      <c r="C10">
        <v>181.60143063000001</v>
      </c>
      <c r="D10">
        <f t="shared" si="0"/>
        <v>26.958569369999992</v>
      </c>
      <c r="F10">
        <f t="shared" si="1"/>
        <v>726.7644624771018</v>
      </c>
      <c r="G10">
        <f>ABS(D10-E2)</f>
        <v>6.5032993899999951</v>
      </c>
      <c r="O10" s="4">
        <v>26.958569369999999</v>
      </c>
      <c r="P10">
        <v>21.540656850000005</v>
      </c>
      <c r="Q10">
        <v>1.0636277081412402</v>
      </c>
      <c r="R10">
        <f t="shared" si="2"/>
        <v>5.099864346668777E-3</v>
      </c>
    </row>
    <row r="11" spans="1:18" x14ac:dyDescent="0.3">
      <c r="A11" s="3">
        <v>39880</v>
      </c>
      <c r="B11" s="1">
        <v>191.74</v>
      </c>
      <c r="C11">
        <v>181.24302248000001</v>
      </c>
      <c r="D11">
        <f t="shared" si="0"/>
        <v>10.496977520000002</v>
      </c>
      <c r="F11">
        <f t="shared" si="1"/>
        <v>110.18653705538539</v>
      </c>
      <c r="G11">
        <f>ABS(D11-E2)</f>
        <v>9.9582924599999956</v>
      </c>
      <c r="O11" s="4">
        <v>10.49697752</v>
      </c>
      <c r="P11">
        <v>5.4830957800000135</v>
      </c>
      <c r="Q11">
        <v>37.682673886040675</v>
      </c>
      <c r="R11">
        <f t="shared" si="2"/>
        <v>0.196530060947328</v>
      </c>
    </row>
    <row r="12" spans="1:18" x14ac:dyDescent="0.3">
      <c r="A12" s="3">
        <v>39887</v>
      </c>
      <c r="B12" s="1">
        <v>222.07</v>
      </c>
      <c r="C12">
        <v>179.01485169</v>
      </c>
      <c r="D12">
        <f t="shared" si="0"/>
        <v>43.055148309999993</v>
      </c>
      <c r="F12">
        <f t="shared" si="1"/>
        <v>1853.7457959960952</v>
      </c>
      <c r="G12">
        <f>ABS(D12-E2)</f>
        <v>22.599878329999996</v>
      </c>
      <c r="O12" s="4">
        <v>43.05514831</v>
      </c>
      <c r="P12">
        <v>36.575534709999999</v>
      </c>
      <c r="Q12">
        <v>0.38947715798224181</v>
      </c>
      <c r="R12">
        <f t="shared" si="2"/>
        <v>1.7538485972091766E-3</v>
      </c>
    </row>
    <row r="13" spans="1:18" x14ac:dyDescent="0.3">
      <c r="D13">
        <f>AVERAGE(D2:D12)</f>
        <v>20.476245053636362</v>
      </c>
      <c r="F13">
        <f>AVERAGE(F2:F12)</f>
        <v>569.71806893571511</v>
      </c>
      <c r="G13">
        <f>ABS(D13-E2)</f>
        <v>2.0975073636364527E-2</v>
      </c>
      <c r="R13">
        <f>(100/12)*(SUM(R2:R12))</f>
        <v>4.3697647064193381</v>
      </c>
    </row>
    <row r="14" spans="1:18" x14ac:dyDescent="0.3">
      <c r="F14">
        <f>SQRT(F13)</f>
        <v>23.86876764593671</v>
      </c>
      <c r="G14">
        <f>AVERAGE(G2:G13)</f>
        <v>9.0888452436363654</v>
      </c>
      <c r="H14">
        <f>SQRT(G14)</f>
        <v>3.0147711759993272</v>
      </c>
    </row>
    <row r="18" spans="2:7" x14ac:dyDescent="0.3">
      <c r="B18" s="1">
        <v>200.88</v>
      </c>
      <c r="C18">
        <v>199.85268278000001</v>
      </c>
      <c r="D18">
        <f>ABS(C18-B18)</f>
        <v>1.0273172199999863</v>
      </c>
      <c r="E18">
        <f>MEDIAN(D18:D28)</f>
        <v>12.606426219999975</v>
      </c>
      <c r="F18">
        <f>D18*D18</f>
        <v>1.0553806705085003</v>
      </c>
      <c r="G18">
        <f>ABS(D18-E18)</f>
        <v>11.579108999999988</v>
      </c>
    </row>
    <row r="19" spans="2:7" x14ac:dyDescent="0.3">
      <c r="B19" s="1">
        <v>198.88</v>
      </c>
      <c r="C19">
        <v>195.08613962000001</v>
      </c>
      <c r="D19">
        <f t="shared" ref="D19:D28" si="3">ABS(C19-B19)</f>
        <v>3.7938603799999839</v>
      </c>
      <c r="F19">
        <f t="shared" ref="F19:F28" si="4">D19*D19</f>
        <v>14.393376582933623</v>
      </c>
      <c r="G19">
        <f>ABS(D19-$E$18)</f>
        <v>8.8125658399999907</v>
      </c>
    </row>
    <row r="20" spans="2:7" x14ac:dyDescent="0.3">
      <c r="B20" s="1">
        <v>227.61</v>
      </c>
      <c r="C20">
        <v>193.39237729999999</v>
      </c>
      <c r="D20">
        <f t="shared" si="3"/>
        <v>34.217622700000021</v>
      </c>
      <c r="F20">
        <f t="shared" si="4"/>
        <v>1170.8457032395568</v>
      </c>
      <c r="G20">
        <f t="shared" ref="G20:G28" si="5">ABS(D20-$E$18)</f>
        <v>21.611196480000046</v>
      </c>
    </row>
    <row r="21" spans="2:7" x14ac:dyDescent="0.3">
      <c r="B21" s="1">
        <v>214.15</v>
      </c>
      <c r="C21">
        <v>194.06991844999999</v>
      </c>
      <c r="D21">
        <f t="shared" si="3"/>
        <v>20.080081550000017</v>
      </c>
      <c r="F21">
        <f t="shared" si="4"/>
        <v>403.20967505465109</v>
      </c>
      <c r="G21">
        <f t="shared" si="5"/>
        <v>7.4736553300000423</v>
      </c>
    </row>
    <row r="22" spans="2:7" x14ac:dyDescent="0.3">
      <c r="B22" s="1">
        <v>191.91</v>
      </c>
      <c r="C22">
        <v>193.22213994000001</v>
      </c>
      <c r="D22">
        <f t="shared" si="3"/>
        <v>1.3121399400000087</v>
      </c>
      <c r="F22">
        <f t="shared" si="4"/>
        <v>1.7217112221432262</v>
      </c>
      <c r="G22">
        <f t="shared" si="5"/>
        <v>11.294286279999966</v>
      </c>
    </row>
    <row r="23" spans="2:7" x14ac:dyDescent="0.3">
      <c r="B23" s="1">
        <v>208.17</v>
      </c>
      <c r="C23">
        <v>192.17039659</v>
      </c>
      <c r="D23">
        <f t="shared" si="3"/>
        <v>15.999603409999992</v>
      </c>
      <c r="F23">
        <f t="shared" si="4"/>
        <v>255.98730927728337</v>
      </c>
      <c r="G23">
        <f t="shared" si="5"/>
        <v>3.3931771900000172</v>
      </c>
    </row>
    <row r="24" spans="2:7" x14ac:dyDescent="0.3">
      <c r="B24" s="1">
        <v>204.2</v>
      </c>
      <c r="C24">
        <v>191.59357378000001</v>
      </c>
      <c r="D24">
        <f t="shared" si="3"/>
        <v>12.606426219999975</v>
      </c>
      <c r="F24">
        <f t="shared" si="4"/>
        <v>158.92198204030285</v>
      </c>
      <c r="G24">
        <f t="shared" si="5"/>
        <v>0</v>
      </c>
    </row>
    <row r="25" spans="2:7" x14ac:dyDescent="0.3">
      <c r="B25" s="1">
        <v>200.61</v>
      </c>
      <c r="C25">
        <v>190.93460400999999</v>
      </c>
      <c r="D25">
        <f t="shared" si="3"/>
        <v>9.6753959900000268</v>
      </c>
      <c r="F25">
        <f t="shared" si="4"/>
        <v>93.613287563308603</v>
      </c>
      <c r="G25">
        <f t="shared" si="5"/>
        <v>2.9310302299999478</v>
      </c>
    </row>
    <row r="26" spans="2:7" x14ac:dyDescent="0.3">
      <c r="B26" s="1">
        <v>208.56</v>
      </c>
      <c r="C26">
        <v>190.17000812000001</v>
      </c>
      <c r="D26">
        <f t="shared" si="3"/>
        <v>18.389991879999997</v>
      </c>
      <c r="F26">
        <f t="shared" si="4"/>
        <v>338.19180134646581</v>
      </c>
      <c r="G26">
        <f t="shared" si="5"/>
        <v>5.783565660000022</v>
      </c>
    </row>
    <row r="27" spans="2:7" x14ac:dyDescent="0.3">
      <c r="B27" s="1">
        <v>191.74</v>
      </c>
      <c r="C27">
        <v>189.45843851000001</v>
      </c>
      <c r="D27">
        <f t="shared" si="3"/>
        <v>2.2815614900000014</v>
      </c>
      <c r="F27">
        <f t="shared" si="4"/>
        <v>5.2055228326510266</v>
      </c>
      <c r="G27">
        <f t="shared" si="5"/>
        <v>10.324864729999973</v>
      </c>
    </row>
    <row r="28" spans="2:7" x14ac:dyDescent="0.3">
      <c r="B28" s="1">
        <v>222.07</v>
      </c>
      <c r="C28">
        <v>188.76028056000001</v>
      </c>
      <c r="D28">
        <f t="shared" si="3"/>
        <v>33.309719439999981</v>
      </c>
      <c r="F28">
        <f t="shared" si="4"/>
        <v>1109.5374091715125</v>
      </c>
      <c r="G28">
        <f t="shared" si="5"/>
        <v>20.703293220000006</v>
      </c>
    </row>
    <row r="29" spans="2:7" x14ac:dyDescent="0.3">
      <c r="D29">
        <f>AVERAGE(D18:D28)</f>
        <v>13.881247292727272</v>
      </c>
      <c r="F29">
        <f>AVERAGE(F18:F28)</f>
        <v>322.97119627284707</v>
      </c>
      <c r="G29">
        <f>AVERAGE(G18:G28)</f>
        <v>9.4460676327272726</v>
      </c>
    </row>
    <row r="30" spans="2:7" x14ac:dyDescent="0.3">
      <c r="F30">
        <f>SQRT(F29)</f>
        <v>17.97139939662037</v>
      </c>
    </row>
    <row r="34" spans="2:8" x14ac:dyDescent="0.3">
      <c r="B34" s="1">
        <v>200.88</v>
      </c>
      <c r="C34">
        <v>193.11885455999999</v>
      </c>
      <c r="D34">
        <f>ABS(C34-B34)</f>
        <v>7.7611454400000071</v>
      </c>
      <c r="E34">
        <f>MEDIAN(D34:D44)</f>
        <v>15.655778999999995</v>
      </c>
      <c r="F34">
        <f>D34*D34</f>
        <v>60.235378540832905</v>
      </c>
      <c r="G34">
        <f>ABS(D34-E34)</f>
        <v>7.8946335599999884</v>
      </c>
    </row>
    <row r="35" spans="2:8" x14ac:dyDescent="0.3">
      <c r="B35" s="1">
        <v>198.88</v>
      </c>
      <c r="C35">
        <v>192.35641563999999</v>
      </c>
      <c r="D35">
        <f t="shared" ref="D35:D44" si="6">ABS(C35-B35)</f>
        <v>6.523584360000001</v>
      </c>
      <c r="F35">
        <f t="shared" ref="F35:F44" si="7">D35*D35</f>
        <v>42.55715290203662</v>
      </c>
      <c r="G35">
        <f t="shared" ref="G35:G44" si="8">ABS(D35-E35)</f>
        <v>6.523584360000001</v>
      </c>
    </row>
    <row r="36" spans="2:8" x14ac:dyDescent="0.3">
      <c r="B36" s="1">
        <v>227.61</v>
      </c>
      <c r="C36">
        <v>191.59397670999999</v>
      </c>
      <c r="D36">
        <f t="shared" si="6"/>
        <v>36.016023290000021</v>
      </c>
      <c r="F36">
        <f t="shared" si="7"/>
        <v>1297.153933625824</v>
      </c>
      <c r="G36">
        <f t="shared" si="8"/>
        <v>36.016023290000021</v>
      </c>
    </row>
    <row r="37" spans="2:8" x14ac:dyDescent="0.3">
      <c r="B37" s="1">
        <v>214.15</v>
      </c>
      <c r="C37">
        <v>190.83153777999999</v>
      </c>
      <c r="D37">
        <f t="shared" si="6"/>
        <v>23.318462220000015</v>
      </c>
      <c r="F37">
        <f t="shared" si="7"/>
        <v>543.75068030556804</v>
      </c>
      <c r="G37">
        <f t="shared" si="8"/>
        <v>23.318462220000015</v>
      </c>
    </row>
    <row r="38" spans="2:8" x14ac:dyDescent="0.3">
      <c r="B38" s="1">
        <v>191.91</v>
      </c>
      <c r="C38">
        <v>190.06909886</v>
      </c>
      <c r="D38">
        <f t="shared" si="6"/>
        <v>1.8409011399999997</v>
      </c>
      <c r="F38">
        <f t="shared" si="7"/>
        <v>3.3889170072532986</v>
      </c>
      <c r="G38">
        <f t="shared" si="8"/>
        <v>1.8409011399999997</v>
      </c>
    </row>
    <row r="39" spans="2:8" x14ac:dyDescent="0.3">
      <c r="B39" s="1">
        <v>208.17</v>
      </c>
      <c r="C39">
        <v>189.30665993</v>
      </c>
      <c r="D39">
        <f t="shared" si="6"/>
        <v>18.863340069999992</v>
      </c>
      <c r="F39">
        <f t="shared" si="7"/>
        <v>355.82559859646733</v>
      </c>
      <c r="G39">
        <f t="shared" si="8"/>
        <v>18.863340069999992</v>
      </c>
    </row>
    <row r="40" spans="2:8" x14ac:dyDescent="0.3">
      <c r="B40" s="1">
        <v>204.2</v>
      </c>
      <c r="C40">
        <v>188.54422099999999</v>
      </c>
      <c r="D40">
        <f t="shared" si="6"/>
        <v>15.655778999999995</v>
      </c>
      <c r="F40">
        <f t="shared" si="7"/>
        <v>245.10341609684085</v>
      </c>
      <c r="G40">
        <f t="shared" si="8"/>
        <v>15.655778999999995</v>
      </c>
    </row>
    <row r="41" spans="2:8" x14ac:dyDescent="0.3">
      <c r="B41" s="1">
        <v>200.61</v>
      </c>
      <c r="C41">
        <v>187.78178208</v>
      </c>
      <c r="D41">
        <f t="shared" si="6"/>
        <v>12.828217920000014</v>
      </c>
      <c r="F41">
        <f t="shared" si="7"/>
        <v>164.56317500300949</v>
      </c>
      <c r="G41">
        <f t="shared" si="8"/>
        <v>12.828217920000014</v>
      </c>
    </row>
    <row r="42" spans="2:8" x14ac:dyDescent="0.3">
      <c r="B42" s="1">
        <v>208.56</v>
      </c>
      <c r="C42">
        <v>187.01934315</v>
      </c>
      <c r="D42">
        <f t="shared" si="6"/>
        <v>21.540656850000005</v>
      </c>
      <c r="F42">
        <f t="shared" si="7"/>
        <v>463.99989752945214</v>
      </c>
      <c r="G42">
        <f t="shared" si="8"/>
        <v>21.540656850000005</v>
      </c>
    </row>
    <row r="43" spans="2:8" x14ac:dyDescent="0.3">
      <c r="B43" s="1">
        <v>191.74</v>
      </c>
      <c r="C43">
        <v>186.25690422</v>
      </c>
      <c r="D43">
        <f t="shared" si="6"/>
        <v>5.4830957800000135</v>
      </c>
      <c r="F43">
        <f t="shared" si="7"/>
        <v>30.064339332653958</v>
      </c>
      <c r="G43">
        <f t="shared" si="8"/>
        <v>5.4830957800000135</v>
      </c>
    </row>
    <row r="44" spans="2:8" x14ac:dyDescent="0.3">
      <c r="B44" s="1">
        <v>222.07</v>
      </c>
      <c r="C44">
        <v>185.49446528999999</v>
      </c>
      <c r="D44">
        <f t="shared" si="6"/>
        <v>36.575534709999999</v>
      </c>
      <c r="F44">
        <f t="shared" si="7"/>
        <v>1337.7697393224148</v>
      </c>
      <c r="G44">
        <f t="shared" si="8"/>
        <v>36.575534709999999</v>
      </c>
    </row>
    <row r="45" spans="2:8" x14ac:dyDescent="0.3">
      <c r="D45">
        <f>AVERAGE(D34:D44)</f>
        <v>16.946067343636368</v>
      </c>
      <c r="F45">
        <f>AVERAGE(F34:F44)</f>
        <v>413.12838438748662</v>
      </c>
      <c r="G45">
        <f>AVERAGE(G34:G44)</f>
        <v>16.95820262727273</v>
      </c>
      <c r="H45">
        <f>SQRT(G45)</f>
        <v>4.1180338302729771</v>
      </c>
    </row>
    <row r="46" spans="2:8" x14ac:dyDescent="0.3">
      <c r="F46">
        <f>SQRT(F45)</f>
        <v>20.325559878819739</v>
      </c>
    </row>
    <row r="49" spans="1:12" x14ac:dyDescent="0.3">
      <c r="B49">
        <v>5.3047963325999996</v>
      </c>
      <c r="C49">
        <v>5.2631586116999998</v>
      </c>
      <c r="D49">
        <f>ABS(C49-B49)</f>
        <v>4.1637720899999842E-2</v>
      </c>
      <c r="E49">
        <f>MEDIAN(D49:D59)</f>
        <v>3.0588316800000293E-2</v>
      </c>
      <c r="F49">
        <f>D49*D49</f>
        <v>1.7336998017462835E-3</v>
      </c>
      <c r="G49">
        <f>ABS(D49-E49)</f>
        <v>1.1049404099999549E-2</v>
      </c>
    </row>
    <row r="50" spans="1:12" x14ac:dyDescent="0.3">
      <c r="B50">
        <v>5.2902851949</v>
      </c>
      <c r="C50">
        <v>5.2596968780999998</v>
      </c>
      <c r="D50">
        <f t="shared" ref="D50:D60" si="9">ABS(C50-B50)</f>
        <v>3.0588316800000293E-2</v>
      </c>
      <c r="F50">
        <f t="shared" ref="F50:F60" si="10">D50*D50</f>
        <v>9.3564512465718012E-4</v>
      </c>
      <c r="G50">
        <f t="shared" ref="G50:G60" si="11">ABS(D50-E50)</f>
        <v>3.0588316800000293E-2</v>
      </c>
    </row>
    <row r="51" spans="1:12" x14ac:dyDescent="0.3">
      <c r="B51">
        <v>5.1401419315999997</v>
      </c>
      <c r="C51">
        <v>5.2562351443999997</v>
      </c>
      <c r="D51">
        <f t="shared" si="9"/>
        <v>0.11609321280000007</v>
      </c>
      <c r="F51">
        <f t="shared" si="10"/>
        <v>1.34776340582261E-2</v>
      </c>
      <c r="G51">
        <f t="shared" si="11"/>
        <v>0.11609321280000007</v>
      </c>
    </row>
    <row r="52" spans="1:12" x14ac:dyDescent="0.3">
      <c r="B52">
        <v>5.3308329582000002</v>
      </c>
      <c r="C52">
        <v>5.2527734106999997</v>
      </c>
      <c r="D52">
        <f t="shared" si="9"/>
        <v>7.8059547500000548E-2</v>
      </c>
      <c r="F52">
        <f t="shared" si="10"/>
        <v>6.0932929559048415E-3</v>
      </c>
      <c r="G52">
        <f t="shared" si="11"/>
        <v>7.8059547500000548E-2</v>
      </c>
    </row>
    <row r="53" spans="1:12" x14ac:dyDescent="0.3">
      <c r="B53">
        <v>5.2400524584000001</v>
      </c>
      <c r="C53">
        <v>5.2493116770999997</v>
      </c>
      <c r="D53">
        <f t="shared" si="9"/>
        <v>9.2592186999995718E-3</v>
      </c>
      <c r="F53">
        <f t="shared" si="10"/>
        <v>8.5733130934421766E-5</v>
      </c>
      <c r="G53">
        <f t="shared" si="11"/>
        <v>9.2592186999995718E-3</v>
      </c>
    </row>
    <row r="54" spans="1:12" x14ac:dyDescent="0.3">
      <c r="B54">
        <v>5.286447194</v>
      </c>
      <c r="C54">
        <v>5.2458499433999997</v>
      </c>
      <c r="D54">
        <f t="shared" si="9"/>
        <v>4.0597250600000301E-2</v>
      </c>
      <c r="F54">
        <f t="shared" si="10"/>
        <v>1.6481367562792247E-3</v>
      </c>
      <c r="G54">
        <f t="shared" si="11"/>
        <v>4.0597250600000301E-2</v>
      </c>
    </row>
    <row r="55" spans="1:12" x14ac:dyDescent="0.3">
      <c r="B55">
        <v>5.2635188609999997</v>
      </c>
      <c r="C55">
        <v>5.2423882097999996</v>
      </c>
      <c r="D55">
        <f t="shared" si="9"/>
        <v>2.1130651200000017E-2</v>
      </c>
      <c r="F55">
        <f t="shared" si="10"/>
        <v>4.4650442013606214E-4</v>
      </c>
      <c r="G55">
        <f t="shared" si="11"/>
        <v>2.1130651200000017E-2</v>
      </c>
    </row>
    <row r="56" spans="1:12" x14ac:dyDescent="0.3">
      <c r="B56">
        <v>5.2189494312000004</v>
      </c>
      <c r="C56">
        <v>5.2389264760999996</v>
      </c>
      <c r="D56">
        <f t="shared" si="9"/>
        <v>1.9977044899999186E-2</v>
      </c>
      <c r="F56">
        <f t="shared" si="10"/>
        <v>3.9908232293658349E-4</v>
      </c>
      <c r="G56">
        <f t="shared" si="11"/>
        <v>1.9977044899999186E-2</v>
      </c>
    </row>
    <row r="57" spans="1:12" x14ac:dyDescent="0.3">
      <c r="B57">
        <v>5.2411118928000002</v>
      </c>
      <c r="C57">
        <v>5.2354647423999996</v>
      </c>
      <c r="D57">
        <f t="shared" si="9"/>
        <v>5.6471504000006334E-3</v>
      </c>
      <c r="F57">
        <f t="shared" si="10"/>
        <v>3.1890307640227313E-5</v>
      </c>
      <c r="G57">
        <f t="shared" si="11"/>
        <v>5.6471504000006334E-3</v>
      </c>
    </row>
    <row r="58" spans="1:12" x14ac:dyDescent="0.3">
      <c r="B58">
        <v>5.4154335132</v>
      </c>
      <c r="C58">
        <v>5.2320030087999996</v>
      </c>
      <c r="D58">
        <f t="shared" si="9"/>
        <v>0.18343050440000042</v>
      </c>
      <c r="F58">
        <f t="shared" si="10"/>
        <v>3.3646749944438573E-2</v>
      </c>
      <c r="G58">
        <f t="shared" si="11"/>
        <v>0.18343050440000042</v>
      </c>
    </row>
    <row r="59" spans="1:12" x14ac:dyDescent="0.3">
      <c r="B59">
        <v>5.2306272176000004</v>
      </c>
      <c r="C59">
        <v>5.2285412751000004</v>
      </c>
      <c r="D59">
        <f t="shared" si="9"/>
        <v>2.0859424999999376E-3</v>
      </c>
      <c r="F59">
        <f t="shared" si="10"/>
        <v>4.3511561133059901E-6</v>
      </c>
      <c r="G59">
        <f t="shared" si="11"/>
        <v>2.0859424999999376E-3</v>
      </c>
    </row>
    <row r="60" spans="1:12" x14ac:dyDescent="0.3">
      <c r="B60">
        <v>5.2608750711000001</v>
      </c>
      <c r="C60">
        <v>5.2250795414000004</v>
      </c>
      <c r="D60">
        <f t="shared" si="9"/>
        <v>3.5795529699999662E-2</v>
      </c>
      <c r="F60">
        <f t="shared" si="10"/>
        <v>1.281319946503558E-3</v>
      </c>
      <c r="G60">
        <f t="shared" si="11"/>
        <v>3.5795529699999662E-2</v>
      </c>
    </row>
    <row r="61" spans="1:12" x14ac:dyDescent="0.3">
      <c r="G61">
        <f>AVERAGE(G49:G60)</f>
        <v>4.6142814466666682E-2</v>
      </c>
      <c r="H61">
        <f>SQRT(G61)</f>
        <v>0.21480878582280261</v>
      </c>
    </row>
    <row r="63" spans="1:12" x14ac:dyDescent="0.3">
      <c r="A63">
        <v>5.3047963325999996</v>
      </c>
      <c r="B63">
        <f>EXP(A63)</f>
        <v>201.29999999079129</v>
      </c>
      <c r="C63">
        <f>EXP(L63)</f>
        <v>193.09042677678536</v>
      </c>
      <c r="D63">
        <f>ABS(C63-B63)</f>
        <v>8.2095732140059283</v>
      </c>
      <c r="E63">
        <f>MEDIAN(D63:D73)</f>
        <v>5.9768452258939533</v>
      </c>
      <c r="F63">
        <f>D63*D63</f>
        <v>67.397092356123622</v>
      </c>
      <c r="G63">
        <f>ABS(D63-E63)</f>
        <v>2.232727988111975</v>
      </c>
      <c r="L63">
        <v>5.2631586116999998</v>
      </c>
    </row>
    <row r="64" spans="1:12" x14ac:dyDescent="0.3">
      <c r="A64">
        <v>5.2902851949</v>
      </c>
      <c r="B64">
        <f t="shared" ref="B64:B74" si="12">EXP(A64)</f>
        <v>198.40000000976676</v>
      </c>
      <c r="C64">
        <f t="shared" ref="C64:C74" si="13">EXP(L64)</f>
        <v>192.4231547838728</v>
      </c>
      <c r="D64">
        <f t="shared" ref="D64:D74" si="14">ABS(C64-B64)</f>
        <v>5.9768452258939533</v>
      </c>
      <c r="F64">
        <f t="shared" ref="F64:F74" si="15">D64*D64</f>
        <v>35.722678854291338</v>
      </c>
      <c r="G64">
        <f t="shared" ref="G64:G74" si="16">ABS(D64-E64)</f>
        <v>5.9768452258939533</v>
      </c>
      <c r="L64">
        <v>5.2596968780999998</v>
      </c>
    </row>
    <row r="65" spans="1:12" x14ac:dyDescent="0.3">
      <c r="A65">
        <v>5.1401419315999997</v>
      </c>
      <c r="B65">
        <f t="shared" si="12"/>
        <v>170.74000000304588</v>
      </c>
      <c r="C65">
        <f t="shared" si="13"/>
        <v>191.75818869611203</v>
      </c>
      <c r="D65">
        <f t="shared" si="14"/>
        <v>21.018188693066151</v>
      </c>
      <c r="F65">
        <f t="shared" si="15"/>
        <v>441.76425593733376</v>
      </c>
      <c r="G65">
        <f t="shared" si="16"/>
        <v>21.018188693066151</v>
      </c>
      <c r="L65">
        <v>5.2562351443999997</v>
      </c>
    </row>
    <row r="66" spans="1:12" x14ac:dyDescent="0.3">
      <c r="A66">
        <v>5.3308329582000002</v>
      </c>
      <c r="B66">
        <f t="shared" si="12"/>
        <v>206.60999999489337</v>
      </c>
      <c r="C66">
        <f t="shared" si="13"/>
        <v>191.0955205641163</v>
      </c>
      <c r="D66">
        <f t="shared" si="14"/>
        <v>15.514479430777072</v>
      </c>
      <c r="F66">
        <f t="shared" si="15"/>
        <v>240.69907200800486</v>
      </c>
      <c r="G66">
        <f t="shared" si="16"/>
        <v>15.514479430777072</v>
      </c>
      <c r="L66">
        <v>5.2527734106999997</v>
      </c>
    </row>
    <row r="67" spans="1:12" x14ac:dyDescent="0.3">
      <c r="A67">
        <v>5.2400524584000001</v>
      </c>
      <c r="B67">
        <f t="shared" si="12"/>
        <v>188.67999999696966</v>
      </c>
      <c r="C67">
        <f t="shared" si="13"/>
        <v>190.43514246577132</v>
      </c>
      <c r="D67">
        <f t="shared" si="14"/>
        <v>1.7551424688016652</v>
      </c>
      <c r="F67">
        <f t="shared" si="15"/>
        <v>3.0805250857912045</v>
      </c>
      <c r="G67">
        <f t="shared" si="16"/>
        <v>1.7551424688016652</v>
      </c>
      <c r="L67">
        <v>5.2493116770999997</v>
      </c>
    </row>
    <row r="68" spans="1:12" x14ac:dyDescent="0.3">
      <c r="A68">
        <v>5.286447194</v>
      </c>
      <c r="B68">
        <f t="shared" si="12"/>
        <v>197.64000000443716</v>
      </c>
      <c r="C68">
        <f t="shared" si="13"/>
        <v>189.77704644920894</v>
      </c>
      <c r="D68">
        <f t="shared" si="14"/>
        <v>7.8629535552282164</v>
      </c>
      <c r="F68">
        <f t="shared" si="15"/>
        <v>61.826038611676047</v>
      </c>
      <c r="G68">
        <f t="shared" si="16"/>
        <v>7.8629535552282164</v>
      </c>
      <c r="L68">
        <v>5.2458499433999997</v>
      </c>
    </row>
    <row r="69" spans="1:12" x14ac:dyDescent="0.3">
      <c r="A69">
        <v>5.2635188609999997</v>
      </c>
      <c r="B69">
        <f t="shared" si="12"/>
        <v>193.15999999896823</v>
      </c>
      <c r="C69">
        <f t="shared" si="13"/>
        <v>189.12122466608341</v>
      </c>
      <c r="D69">
        <f t="shared" si="14"/>
        <v>4.0387753328848248</v>
      </c>
      <c r="F69">
        <f t="shared" si="15"/>
        <v>16.311706189518926</v>
      </c>
      <c r="G69">
        <f t="shared" si="16"/>
        <v>4.0387753328848248</v>
      </c>
      <c r="L69">
        <v>5.2423882097999996</v>
      </c>
    </row>
    <row r="70" spans="1:12" x14ac:dyDescent="0.3">
      <c r="A70">
        <v>5.2189494312000004</v>
      </c>
      <c r="B70">
        <f t="shared" si="12"/>
        <v>184.740000006565</v>
      </c>
      <c r="C70">
        <f t="shared" si="13"/>
        <v>188.46766921939101</v>
      </c>
      <c r="D70">
        <f t="shared" si="14"/>
        <v>3.7276692128260152</v>
      </c>
      <c r="F70">
        <f t="shared" si="15"/>
        <v>13.895517760250923</v>
      </c>
      <c r="G70">
        <f t="shared" si="16"/>
        <v>3.7276692128260152</v>
      </c>
      <c r="L70">
        <v>5.2389264760999996</v>
      </c>
    </row>
    <row r="71" spans="1:12" x14ac:dyDescent="0.3">
      <c r="A71">
        <v>5.2411118928000002</v>
      </c>
      <c r="B71">
        <f t="shared" si="12"/>
        <v>188.88000000429565</v>
      </c>
      <c r="C71">
        <f t="shared" si="13"/>
        <v>187.81637229615441</v>
      </c>
      <c r="D71">
        <f t="shared" si="14"/>
        <v>1.0636277081412402</v>
      </c>
      <c r="F71">
        <f t="shared" si="15"/>
        <v>1.1313039015257873</v>
      </c>
      <c r="G71">
        <f t="shared" si="16"/>
        <v>1.0636277081412402</v>
      </c>
      <c r="L71">
        <v>5.2354647423999996</v>
      </c>
    </row>
    <row r="72" spans="1:12" x14ac:dyDescent="0.3">
      <c r="A72">
        <v>5.4154335132</v>
      </c>
      <c r="B72">
        <f t="shared" si="12"/>
        <v>224.84999999624131</v>
      </c>
      <c r="C72">
        <f t="shared" si="13"/>
        <v>187.16732611020063</v>
      </c>
      <c r="D72">
        <f t="shared" si="14"/>
        <v>37.682673886040675</v>
      </c>
      <c r="F72">
        <f t="shared" si="15"/>
        <v>1419.9839112016919</v>
      </c>
      <c r="G72">
        <f t="shared" si="16"/>
        <v>37.682673886040675</v>
      </c>
      <c r="L72">
        <v>5.2320030087999996</v>
      </c>
    </row>
    <row r="73" spans="1:12" x14ac:dyDescent="0.3">
      <c r="A73">
        <v>5.2306272176000004</v>
      </c>
      <c r="B73">
        <f t="shared" si="12"/>
        <v>186.91000000409593</v>
      </c>
      <c r="C73">
        <f t="shared" si="13"/>
        <v>186.52052284611369</v>
      </c>
      <c r="D73">
        <f t="shared" si="14"/>
        <v>0.38947715798224181</v>
      </c>
      <c r="F73">
        <f t="shared" si="15"/>
        <v>0.15169245658992414</v>
      </c>
      <c r="G73">
        <f t="shared" si="16"/>
        <v>0.38947715798224181</v>
      </c>
      <c r="L73">
        <v>5.2285412751000004</v>
      </c>
    </row>
    <row r="74" spans="1:12" x14ac:dyDescent="0.3">
      <c r="A74">
        <v>5.2608750711000001</v>
      </c>
      <c r="B74">
        <f t="shared" si="12"/>
        <v>192.65000000536213</v>
      </c>
      <c r="C74">
        <f t="shared" si="13"/>
        <v>185.87595477163541</v>
      </c>
      <c r="D74">
        <f t="shared" si="14"/>
        <v>6.7740452337267243</v>
      </c>
      <c r="F74">
        <f t="shared" si="15"/>
        <v>45.887688828575747</v>
      </c>
      <c r="G74">
        <f t="shared" si="16"/>
        <v>6.7740452337267243</v>
      </c>
      <c r="L74">
        <v>5.2250795414000004</v>
      </c>
    </row>
    <row r="75" spans="1:12" x14ac:dyDescent="0.3">
      <c r="D75">
        <f>AVERAGE(D63:D74)</f>
        <v>9.5011209266145595</v>
      </c>
      <c r="F75">
        <f>AVERAGE(F63:F74)</f>
        <v>195.65429026594782</v>
      </c>
      <c r="G75">
        <f>AVERAGE(G63:G74)</f>
        <v>9.0030504911233962</v>
      </c>
      <c r="H75">
        <f>SQRT(G75)</f>
        <v>3.0005083721135319</v>
      </c>
    </row>
    <row r="76" spans="1:12" x14ac:dyDescent="0.3">
      <c r="F76">
        <f>SQRT(F75)</f>
        <v>13.9876477745884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TVRating_Data</vt:lpstr>
      <vt:lpstr>ARIMA111101_Perf_TestData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Pradeep Kumar</cp:lastModifiedBy>
  <cp:lastPrinted>2017-09-02T11:03:59Z</cp:lastPrinted>
  <dcterms:created xsi:type="dcterms:W3CDTF">2009-06-16T07:05:27Z</dcterms:created>
  <dcterms:modified xsi:type="dcterms:W3CDTF">2017-09-16T00:58:56Z</dcterms:modified>
</cp:coreProperties>
</file>