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mc:AlternateContent xmlns:mc="http://schemas.openxmlformats.org/markup-compatibility/2006">
    <mc:Choice Requires="x15">
      <x15ac:absPath xmlns:x15ac="http://schemas.microsoft.com/office/spreadsheetml/2010/11/ac" url="C:\Users\CJ\Documents\My Projects\React_Practice\autism-resource-library\public\"/>
    </mc:Choice>
  </mc:AlternateContent>
  <xr:revisionPtr revIDLastSave="0" documentId="13_ncr:1_{7D94C6E4-B399-46FD-A3B0-2C1C25D0A9FF}" xr6:coauthVersionLast="47" xr6:coauthVersionMax="47" xr10:uidLastSave="{00000000-0000-0000-0000-000000000000}"/>
  <bookViews>
    <workbookView xWindow="2616" yWindow="1104" windowWidth="20424" windowHeight="12576" xr2:uid="{00000000-000D-0000-FFFF-FFFF00000000}"/>
  </bookViews>
  <sheets>
    <sheet name="Data" sheetId="1" r:id="rId1"/>
    <sheet name="Typ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72" i="1" l="1"/>
  <c r="Q72" i="1"/>
  <c r="R75" i="1"/>
  <c r="Q75" i="1"/>
  <c r="R74" i="1"/>
  <c r="Q74" i="1"/>
  <c r="R73" i="1"/>
  <c r="Q73" i="1"/>
  <c r="R70" i="1"/>
  <c r="Q70" i="1"/>
  <c r="R69" i="1"/>
  <c r="Q69" i="1"/>
  <c r="R67" i="1"/>
  <c r="Q67" i="1"/>
  <c r="R65" i="1"/>
  <c r="Q65" i="1"/>
  <c r="R64" i="1"/>
  <c r="Q64" i="1"/>
  <c r="R63" i="1"/>
  <c r="Q63" i="1"/>
  <c r="R60" i="1"/>
  <c r="Q60" i="1"/>
  <c r="R59" i="1"/>
  <c r="Q59" i="1"/>
  <c r="R57" i="1"/>
  <c r="Q57" i="1"/>
  <c r="R56" i="1"/>
  <c r="Q56" i="1"/>
  <c r="R55" i="1"/>
  <c r="Q55" i="1"/>
  <c r="R86" i="1"/>
  <c r="Q86" i="1"/>
  <c r="R85" i="1"/>
  <c r="Q85" i="1"/>
  <c r="R82" i="1"/>
  <c r="Q82" i="1"/>
  <c r="R81" i="1"/>
  <c r="Q81" i="1"/>
  <c r="R80" i="1"/>
  <c r="Q80" i="1"/>
  <c r="R79" i="1"/>
  <c r="Q79" i="1"/>
  <c r="R78" i="1"/>
  <c r="Q78" i="1"/>
  <c r="R77" i="1"/>
  <c r="Q77" i="1"/>
  <c r="R71" i="1"/>
  <c r="Q71" i="1"/>
  <c r="R68" i="1"/>
  <c r="Q68" i="1"/>
  <c r="R66" i="1"/>
  <c r="Q66" i="1"/>
  <c r="R61" i="1"/>
  <c r="Q61" i="1"/>
  <c r="R54" i="1"/>
  <c r="Q54" i="1"/>
  <c r="R53" i="1"/>
  <c r="Q53" i="1"/>
  <c r="R48" i="1"/>
  <c r="Q48" i="1"/>
  <c r="R46" i="1"/>
  <c r="Q46" i="1"/>
  <c r="R45" i="1"/>
  <c r="Q45" i="1"/>
  <c r="R44" i="1"/>
  <c r="Q44" i="1"/>
  <c r="R43" i="1"/>
  <c r="Q43" i="1"/>
  <c r="R42" i="1"/>
  <c r="Q42" i="1"/>
  <c r="R41" i="1"/>
  <c r="Q41" i="1"/>
  <c r="R40" i="1"/>
  <c r="Q40" i="1"/>
  <c r="R39" i="1"/>
  <c r="Q39" i="1"/>
  <c r="R37" i="1"/>
  <c r="Q37" i="1"/>
  <c r="R35" i="1"/>
  <c r="Q35" i="1"/>
  <c r="R8" i="1"/>
  <c r="Q8" i="1"/>
  <c r="R38" i="1"/>
  <c r="R36" i="1"/>
  <c r="R34" i="1"/>
  <c r="Q38" i="1"/>
  <c r="Q36" i="1"/>
  <c r="Q34" i="1"/>
  <c r="R32" i="1"/>
  <c r="R31" i="1"/>
  <c r="R29" i="1"/>
  <c r="R28" i="1"/>
  <c r="R27" i="1"/>
  <c r="R25" i="1"/>
  <c r="R24" i="1"/>
  <c r="R22" i="1"/>
  <c r="R21" i="1"/>
  <c r="R20" i="1"/>
  <c r="R19" i="1"/>
  <c r="R18" i="1"/>
  <c r="R17" i="1"/>
  <c r="R16" i="1"/>
  <c r="R15" i="1"/>
  <c r="R14" i="1"/>
  <c r="R13" i="1"/>
  <c r="R12" i="1"/>
  <c r="R11" i="1"/>
  <c r="R10" i="1"/>
  <c r="R9" i="1"/>
  <c r="R7" i="1"/>
  <c r="R5" i="1"/>
  <c r="R3" i="1"/>
  <c r="R2" i="1"/>
  <c r="Q32" i="1"/>
  <c r="Q31" i="1"/>
  <c r="Q29" i="1"/>
  <c r="Q28" i="1"/>
  <c r="Q27" i="1"/>
  <c r="Q25" i="1"/>
  <c r="Q24" i="1"/>
  <c r="Q22" i="1"/>
  <c r="Q21" i="1"/>
  <c r="Q20" i="1"/>
  <c r="Q19" i="1"/>
  <c r="Q18" i="1"/>
  <c r="Q17" i="1"/>
  <c r="Q16" i="1"/>
  <c r="Q15" i="1"/>
  <c r="Q14" i="1"/>
  <c r="Q13" i="1"/>
  <c r="Q12" i="1"/>
  <c r="Q11" i="1"/>
  <c r="Q10" i="1"/>
  <c r="Q9" i="1"/>
  <c r="Q7" i="1"/>
  <c r="Q5" i="1"/>
  <c r="Q3" i="1"/>
  <c r="Q2" i="1"/>
  <c r="E2" i="2"/>
  <c r="E3" i="2"/>
  <c r="E4" i="2"/>
  <c r="E5" i="2"/>
  <c r="E6" i="2"/>
  <c r="B2" i="2"/>
  <c r="B3" i="2"/>
  <c r="B4" i="2"/>
  <c r="B5" i="2"/>
  <c r="B6" i="2"/>
  <c r="B7" i="2"/>
  <c r="B8" i="2"/>
</calcChain>
</file>

<file path=xl/sharedStrings.xml><?xml version="1.0" encoding="utf-8"?>
<sst xmlns="http://schemas.openxmlformats.org/spreadsheetml/2006/main" count="1194" uniqueCount="762">
  <si>
    <t>ID</t>
  </si>
  <si>
    <t>Organization</t>
  </si>
  <si>
    <t>Type</t>
  </si>
  <si>
    <t>Diagnosis</t>
  </si>
  <si>
    <t>County</t>
  </si>
  <si>
    <t>Street</t>
  </si>
  <si>
    <t>Appt</t>
  </si>
  <si>
    <t>City</t>
  </si>
  <si>
    <t>Zip</t>
  </si>
  <si>
    <t>Website</t>
  </si>
  <si>
    <t>Phone</t>
  </si>
  <si>
    <t>Contact_First</t>
  </si>
  <si>
    <t>Contact_Last</t>
  </si>
  <si>
    <t>Services</t>
  </si>
  <si>
    <t>Ages</t>
  </si>
  <si>
    <t>Min_Age</t>
  </si>
  <si>
    <t>Max_Age</t>
  </si>
  <si>
    <t>Comments</t>
  </si>
  <si>
    <t>NJ Children's System of Care (PerformCare)</t>
  </si>
  <si>
    <t>Government Agency</t>
  </si>
  <si>
    <t>Developmental Disability</t>
  </si>
  <si>
    <t>Mercer</t>
  </si>
  <si>
    <t>300 Horizon Drive</t>
  </si>
  <si>
    <t>Suite 306</t>
  </si>
  <si>
    <t>Robbinsville</t>
  </si>
  <si>
    <t>https://www.performcarenj.org/families/disability/determination-eligibility.aspx</t>
  </si>
  <si>
    <t>1-877-652-7624</t>
  </si>
  <si>
    <t xml:space="preserve">Alexandra </t>
  </si>
  <si>
    <t>Morales</t>
  </si>
  <si>
    <t>Family Support Services, Assistive Technology, Home and vehicle modifications, assistance with summer camps, connection with local Care Management Organizations, Out of Home (OOH) services and supports</t>
  </si>
  <si>
    <t>0-21</t>
  </si>
  <si>
    <t>Division of Developmental Disabilities</t>
  </si>
  <si>
    <t>222 S Warren St</t>
  </si>
  <si>
    <t>Trenton</t>
  </si>
  <si>
    <t>https://www.nj.gov/humanservices/ddd/individuals/applyservices/</t>
  </si>
  <si>
    <t>1-609-633-1482</t>
  </si>
  <si>
    <t>Jonathan</t>
  </si>
  <si>
    <t>Seifried</t>
  </si>
  <si>
    <t>Support Coordinator Program, assistive technology, behavioral supports, career planning, community based supports, community inclusion services, environmental modifications, natural supports training, occupational therapy, prevocational training, supported employment, support coordination, transportation</t>
  </si>
  <si>
    <t>21-99</t>
  </si>
  <si>
    <t>Autism New Jersey</t>
  </si>
  <si>
    <t>Special Needs Organization</t>
  </si>
  <si>
    <t>Autism</t>
  </si>
  <si>
    <t>500 Horizon Drive</t>
  </si>
  <si>
    <t>Suite 530</t>
  </si>
  <si>
    <t>https://autismnj.org/</t>
  </si>
  <si>
    <t>609-558-8200</t>
  </si>
  <si>
    <t>Jessica</t>
  </si>
  <si>
    <t>Barkosky</t>
  </si>
  <si>
    <t>Professsional, caregiver and avocate conferences, IEP information, Information Services, Autism news</t>
  </si>
  <si>
    <t>0-99</t>
  </si>
  <si>
    <t>Autism Family Services of New Jersey</t>
  </si>
  <si>
    <t>Parent/Support Giver Group</t>
  </si>
  <si>
    <t>50 Millstone Road</t>
  </si>
  <si>
    <t>Building 300, Suite 201</t>
  </si>
  <si>
    <t>East Windsor</t>
  </si>
  <si>
    <t>https://autismfamilyservicesnj.org/</t>
  </si>
  <si>
    <t>800-372-6510</t>
  </si>
  <si>
    <t>Paul</t>
  </si>
  <si>
    <t>Muniz</t>
  </si>
  <si>
    <t>afterschool care, Saturday recreation, frn mobility, education and training, frn health, vocational services, self-advocacy training, career planning assistance, life goals assistance, case management</t>
  </si>
  <si>
    <t>The Governor's Council for Medical Research and Treatment of Autism</t>
  </si>
  <si>
    <t>25 South Stockton Street</t>
  </si>
  <si>
    <t>Second Floor</t>
  </si>
  <si>
    <t>https://www.nj.gov/health/autism/</t>
  </si>
  <si>
    <t>609-913-5000</t>
  </si>
  <si>
    <t>Research, clinical and educational enhancement grants, Autism research and training</t>
  </si>
  <si>
    <t>Easterseals NJ</t>
  </si>
  <si>
    <t>Middlesex</t>
  </si>
  <si>
    <t>241 Forsgate Dr</t>
  </si>
  <si>
    <t>Jamesburg</t>
  </si>
  <si>
    <t>https://www.easterseals.com/nj/</t>
  </si>
  <si>
    <t>732-257-6662</t>
  </si>
  <si>
    <t>Helen</t>
  </si>
  <si>
    <t>Drobnis</t>
  </si>
  <si>
    <t>residential services, case management, behavioral health home, prevocational training, supported employment, residential services, day habilitation, travel program</t>
  </si>
  <si>
    <t>Alpine Learning Group</t>
  </si>
  <si>
    <t>School</t>
  </si>
  <si>
    <t>Bergen</t>
  </si>
  <si>
    <t>777 Paramus Road</t>
  </si>
  <si>
    <t>Paramus</t>
  </si>
  <si>
    <t>https://www.alpinelearninggroup.org/</t>
  </si>
  <si>
    <t>201.612.7800, EXT 305</t>
  </si>
  <si>
    <t xml:space="preserve">Caren </t>
  </si>
  <si>
    <t>Gans</t>
  </si>
  <si>
    <t>Education program, Transition programs, Adult program, Insurance funded ABA services, Autism diagnosis, Social skills, Autism screening, Individualized skill-based assessment, clinical consultation, functional behavior assessment, focused behavior treatment, public school consultation services, School sourcing services, young adult transition assessment, parent training and education program</t>
  </si>
  <si>
    <t>Spectrum360</t>
  </si>
  <si>
    <t>Essex</t>
  </si>
  <si>
    <t>414 Eagle rock Ave</t>
  </si>
  <si>
    <t>Suite 200B</t>
  </si>
  <si>
    <t>West Orange</t>
  </si>
  <si>
    <t>https://spectrum360.org/</t>
  </si>
  <si>
    <t>973-509-3050</t>
  </si>
  <si>
    <t>Kerry</t>
  </si>
  <si>
    <t>Guzman</t>
  </si>
  <si>
    <t>education program, day habilitation program, film and culinary programs</t>
  </si>
  <si>
    <t>The Autism Center (TAC) of New Jersey Medical School (NJMS)</t>
  </si>
  <si>
    <t>Other</t>
  </si>
  <si>
    <t>183 South Orange Avenue</t>
  </si>
  <si>
    <t>Newark</t>
  </si>
  <si>
    <t>https://njms.rutgers.edu/autismcenter/</t>
  </si>
  <si>
    <t>973-972-3818</t>
  </si>
  <si>
    <t>Amy</t>
  </si>
  <si>
    <t>Santoro</t>
  </si>
  <si>
    <t>Pediatric tratment, collaboration with Early Intervention team and local school personnel.</t>
  </si>
  <si>
    <t>JoyDew</t>
  </si>
  <si>
    <t>79 Chestnut Street</t>
  </si>
  <si>
    <t>Ste 102</t>
  </si>
  <si>
    <t>Ridgewood</t>
  </si>
  <si>
    <t>https://joydew.com/</t>
  </si>
  <si>
    <t>201-444-6409</t>
  </si>
  <si>
    <t>Martha</t>
  </si>
  <si>
    <t>Montemayor</t>
  </si>
  <si>
    <t>18-99</t>
  </si>
  <si>
    <t>201-612-7800</t>
  </si>
  <si>
    <t>Brielle</t>
  </si>
  <si>
    <t>Spangenberg</t>
  </si>
  <si>
    <t>educational and clinical services, ABA programming, social skills groups, clinical services, transition programs, adult services</t>
  </si>
  <si>
    <t>Popcorn for the People</t>
  </si>
  <si>
    <t>140 Ethel Rd</t>
  </si>
  <si>
    <t>W suite m</t>
  </si>
  <si>
    <t>Piscataway</t>
  </si>
  <si>
    <t>https://www.popcornforthepeople.com/</t>
  </si>
  <si>
    <t>732 -287-0158</t>
  </si>
  <si>
    <t>Mark</t>
  </si>
  <si>
    <t>Katz</t>
  </si>
  <si>
    <t>work environment, career advancement opportunities</t>
  </si>
  <si>
    <t>Project HIRE</t>
  </si>
  <si>
    <t>985 Livingston Avenue</t>
  </si>
  <si>
    <t>North Brunswick</t>
  </si>
  <si>
    <t>https://www.arcnj.org/programs/project-hire/project_hire.html</t>
  </si>
  <si>
    <t>732-246-2525</t>
  </si>
  <si>
    <t>Nicoletta</t>
  </si>
  <si>
    <t>Tomarch</t>
  </si>
  <si>
    <t>community employment services, school transition services,  supported employment, employer communication</t>
  </si>
  <si>
    <t>13-99</t>
  </si>
  <si>
    <t>Eden Autism Services</t>
  </si>
  <si>
    <t>2 Merwick Road</t>
  </si>
  <si>
    <t>Princeton</t>
  </si>
  <si>
    <t>https://edenautism.org/</t>
  </si>
  <si>
    <t>609-987-0099</t>
  </si>
  <si>
    <t>Jeniffer</t>
  </si>
  <si>
    <t>Bizub</t>
  </si>
  <si>
    <t>classroom programming, supplemental programming, community-based inclusion, extended school year programs, adult day, adult residental, adult supported services</t>
  </si>
  <si>
    <t>New Jersey Institute for Disabilties Employment Services</t>
  </si>
  <si>
    <t>10A Oak Drive</t>
  </si>
  <si>
    <t>Edison</t>
  </si>
  <si>
    <t>https://www.njid.org/employment-services</t>
  </si>
  <si>
    <t>732-549-6187</t>
  </si>
  <si>
    <t>Angela</t>
  </si>
  <si>
    <t>Ricigliano</t>
  </si>
  <si>
    <t>employment placement programming, job matching, on-site job training, support services</t>
  </si>
  <si>
    <t>The Rugters Center for Adult Autism Services (RCAAS)</t>
  </si>
  <si>
    <t>100 Dudley Rd</t>
  </si>
  <si>
    <t>New Brunswick</t>
  </si>
  <si>
    <t>https://rcaas.rutgers.edu/</t>
  </si>
  <si>
    <t>848-445-3973</t>
  </si>
  <si>
    <t>Christopher</t>
  </si>
  <si>
    <t>Manente</t>
  </si>
  <si>
    <t>support programs, behavioral supports, career planning, community-based supports, community inclusion services, individual supports, prevocational training, supported employment, college support program, psychological services clinic, intensive outpatient clinic</t>
  </si>
  <si>
    <t>Division of Vocational Rehabilitation</t>
  </si>
  <si>
    <t>Physical, Mental or Developmental Disability</t>
  </si>
  <si>
    <t>1 John Fitch Plaza</t>
  </si>
  <si>
    <t>https://www.nj.gov/labor/career-services/special-services/individuals-with-disabilities/</t>
  </si>
  <si>
    <t>609-292-5987</t>
  </si>
  <si>
    <t>career counseling, job placement and supported employment services, evaluations and restorations, pre-employment transition services (Pre-ETS), Extended Employment, Out of School Youth Employment Services, Financial Assessment and Planning, Benefits Counseling Services, Work Related Accomodations and Assistive Technology, Training Opportunities fo Eligible Individuals, School to work vocational training</t>
  </si>
  <si>
    <t>14-25</t>
  </si>
  <si>
    <t>Boggs Center for Developmental Disabilities</t>
  </si>
  <si>
    <t>335 George Street</t>
  </si>
  <si>
    <t>Liberty Plaze, 3rd Floor</t>
  </si>
  <si>
    <t>https://boggscenter.rwjms.rutgers.edu/</t>
  </si>
  <si>
    <t>732-235-9300</t>
  </si>
  <si>
    <t>Caroline</t>
  </si>
  <si>
    <t>Coffield</t>
  </si>
  <si>
    <t>community training, technical assistance, public outreach programs, education programs.</t>
  </si>
  <si>
    <t>New Jersey Self-Advocacy Project</t>
  </si>
  <si>
    <t>Self-Advocacy Group</t>
  </si>
  <si>
    <t>https://www.arcnj.org/programs/njsap/self_advocacy.html</t>
  </si>
  <si>
    <t>Erin</t>
  </si>
  <si>
    <t>Smithers</t>
  </si>
  <si>
    <t>public outreach programs, community presentations, government advocacy, regular seminars</t>
  </si>
  <si>
    <t>Autism Self Advocacy Network</t>
  </si>
  <si>
    <t>Washington DC</t>
  </si>
  <si>
    <t>https://autisticadvocacy.org/</t>
  </si>
  <si>
    <t>https://autisticadvocacy.org/about-asan/contact/</t>
  </si>
  <si>
    <t>public outreach, educational resources, government advocacy</t>
  </si>
  <si>
    <t>A Simple Leap</t>
  </si>
  <si>
    <t>Support Coordinator Agency</t>
  </si>
  <si>
    <t>Camden</t>
  </si>
  <si>
    <t>Cherry Hill</t>
  </si>
  <si>
    <t>https://www.asimpleleap.com/</t>
  </si>
  <si>
    <t>856-390-9014</t>
  </si>
  <si>
    <t>7th &amp; Madison</t>
  </si>
  <si>
    <t>625 Broad Street</t>
  </si>
  <si>
    <t>Suite 240</t>
  </si>
  <si>
    <t>https://7thmadison.com/</t>
  </si>
  <si>
    <t>800-936-3256</t>
  </si>
  <si>
    <t>Choice Milestones</t>
  </si>
  <si>
    <t>https://choicemilestones.com/</t>
  </si>
  <si>
    <t>Iyaho</t>
  </si>
  <si>
    <t>https://www.iyaho.org/</t>
  </si>
  <si>
    <t>Bergen County Board of Social Services</t>
  </si>
  <si>
    <t>https://bcbss.com/</t>
  </si>
  <si>
    <t>Organization Type</t>
  </si>
  <si>
    <t>Total</t>
  </si>
  <si>
    <t>Diagnosis Type</t>
  </si>
  <si>
    <t>ADHD/ADD</t>
  </si>
  <si>
    <t>Dyslexia</t>
  </si>
  <si>
    <t>Other Special Needs</t>
  </si>
  <si>
    <t>609-389-3031</t>
  </si>
  <si>
    <t>Intake Coordination, Community-Habilitation, Day Habilitation, Respite Services</t>
  </si>
  <si>
    <t>516-280-5930</t>
  </si>
  <si>
    <t>3-21</t>
  </si>
  <si>
    <t>3-99</t>
  </si>
  <si>
    <t>71 North Franklin</t>
  </si>
  <si>
    <t>Hempstead</t>
  </si>
  <si>
    <t>Nassau</t>
  </si>
  <si>
    <t>218 NJ-17</t>
  </si>
  <si>
    <t>Rochelle Park</t>
  </si>
  <si>
    <t>201-368-4200</t>
  </si>
  <si>
    <t>Social Coordinators</t>
  </si>
  <si>
    <t>Avenues to Independent Living</t>
  </si>
  <si>
    <t>Caregivers of New Jersey</t>
  </si>
  <si>
    <t>www.avenuestoindependentliving.com</t>
  </si>
  <si>
    <t>www.njcaregivers.org</t>
  </si>
  <si>
    <t>856-537-7919</t>
  </si>
  <si>
    <t>877-265-6360</t>
  </si>
  <si>
    <t>304 S Broad Street</t>
  </si>
  <si>
    <t>Woodbury</t>
  </si>
  <si>
    <t>500 Millstone Road</t>
  </si>
  <si>
    <t>Gloucester</t>
  </si>
  <si>
    <t>Community Access Unlimited</t>
  </si>
  <si>
    <t>www.caunj.org</t>
  </si>
  <si>
    <t>908-354-3040</t>
  </si>
  <si>
    <t>80 West Grand Streeet</t>
  </si>
  <si>
    <t>Elizabeth</t>
  </si>
  <si>
    <t>Union</t>
  </si>
  <si>
    <t>Allegro School</t>
  </si>
  <si>
    <t>125 Ridgedale Avenue</t>
  </si>
  <si>
    <t>Cedar Knolls</t>
  </si>
  <si>
    <t>https://www.allegroschool.org/</t>
  </si>
  <si>
    <t>973-267-8060</t>
  </si>
  <si>
    <t>Deborah</t>
  </si>
  <si>
    <t>Lewinson</t>
  </si>
  <si>
    <t>Vocational Training, Speech, Occupational Therapy, Transition, Parental Training, Home Programming</t>
  </si>
  <si>
    <t>David Gregory School</t>
  </si>
  <si>
    <t>347 N Farview Avenue</t>
  </si>
  <si>
    <t xml:space="preserve">Paramus </t>
  </si>
  <si>
    <t>https://www.info@davidgregoryschool.com</t>
  </si>
  <si>
    <t>201-967-9772</t>
  </si>
  <si>
    <t>David</t>
  </si>
  <si>
    <t>Ruzich</t>
  </si>
  <si>
    <t>Deron School II</t>
  </si>
  <si>
    <t>130 Grove Street</t>
  </si>
  <si>
    <t xml:space="preserve">Montclair </t>
  </si>
  <si>
    <t>https://www.Deronschool.org</t>
  </si>
  <si>
    <t>973-509-2777</t>
  </si>
  <si>
    <t>Kenneth</t>
  </si>
  <si>
    <t>Alter</t>
  </si>
  <si>
    <t>5-21</t>
  </si>
  <si>
    <t>Eden School, The</t>
  </si>
  <si>
    <t xml:space="preserve">Princeton </t>
  </si>
  <si>
    <t>https://www.edenservices.org</t>
  </si>
  <si>
    <t>Rachel</t>
  </si>
  <si>
    <t>Tait</t>
  </si>
  <si>
    <t>Educational Partnership For Instructing Children</t>
  </si>
  <si>
    <t>238 Farview Avenue</t>
  </si>
  <si>
    <t>https://www.epicschool.org</t>
  </si>
  <si>
    <t>201-576-0600</t>
  </si>
  <si>
    <t>Peter</t>
  </si>
  <si>
    <t>Gerhardt</t>
  </si>
  <si>
    <t>Felician School For Exceptional Children</t>
  </si>
  <si>
    <t>260 S. Main Street</t>
  </si>
  <si>
    <t xml:space="preserve">Lodi </t>
  </si>
  <si>
    <t>https://www.fsec.org</t>
  </si>
  <si>
    <t>973-777-5355</t>
  </si>
  <si>
    <t>Rose-Marie</t>
  </si>
  <si>
    <t>Smiglewski</t>
  </si>
  <si>
    <t>Garden Academy</t>
  </si>
  <si>
    <t>627 Mount Pleasant Ave</t>
  </si>
  <si>
    <t xml:space="preserve">West Orange </t>
  </si>
  <si>
    <t>https://www.gardenacademy.org</t>
  </si>
  <si>
    <t>973-731-2030</t>
  </si>
  <si>
    <t>Emily</t>
  </si>
  <si>
    <t>Mahon</t>
  </si>
  <si>
    <t>Glenview Academy</t>
  </si>
  <si>
    <t>20 Just Road</t>
  </si>
  <si>
    <t xml:space="preserve"> 2Nd Floorfairfield </t>
  </si>
  <si>
    <t>https://www.gramonschools.org</t>
  </si>
  <si>
    <t>973-808-1998</t>
  </si>
  <si>
    <t>Candace</t>
  </si>
  <si>
    <t>Galvez</t>
  </si>
  <si>
    <t>5-18</t>
  </si>
  <si>
    <t>Gramon School</t>
  </si>
  <si>
    <t>973-808-9555</t>
  </si>
  <si>
    <t>14-21</t>
  </si>
  <si>
    <t>Hawkswood School</t>
  </si>
  <si>
    <t>Monmouth</t>
  </si>
  <si>
    <t>270 Industrial Way West</t>
  </si>
  <si>
    <t xml:space="preserve">Eatontown </t>
  </si>
  <si>
    <t>https://www.hawkswoodschool.net</t>
  </si>
  <si>
    <t>732-542-2525</t>
  </si>
  <si>
    <t>Vincent</t>
  </si>
  <si>
    <t>Renda</t>
  </si>
  <si>
    <t>Holmstead School</t>
  </si>
  <si>
    <t>14 Hope Street</t>
  </si>
  <si>
    <t xml:space="preserve">Ridgewood </t>
  </si>
  <si>
    <t>https://www.holmstead.org</t>
  </si>
  <si>
    <t>201-447-1696</t>
  </si>
  <si>
    <t>Brett</t>
  </si>
  <si>
    <t>Vargo</t>
  </si>
  <si>
    <t>13-18</t>
  </si>
  <si>
    <t>Institute For Educational Achievement</t>
  </si>
  <si>
    <t>381 Madison  Avenue</t>
  </si>
  <si>
    <t xml:space="preserve">New Milford </t>
  </si>
  <si>
    <t>https://www.ieaschool.org</t>
  </si>
  <si>
    <t>201-262-3287</t>
  </si>
  <si>
    <t>Donna</t>
  </si>
  <si>
    <t>Defeo</t>
  </si>
  <si>
    <t>Mount Carmel Guild Academy</t>
  </si>
  <si>
    <t>100 Valley Way</t>
  </si>
  <si>
    <t>https://www.mcgacademy.net</t>
  </si>
  <si>
    <t>973-325-4400</t>
  </si>
  <si>
    <t>Judith</t>
  </si>
  <si>
    <t>Mejia</t>
  </si>
  <si>
    <t>4-21</t>
  </si>
  <si>
    <t>New Beginnings</t>
  </si>
  <si>
    <t>http://www.gramonschools.org/our-schools/new-beginnings</t>
  </si>
  <si>
    <t>973-882-8822</t>
  </si>
  <si>
    <t>North Hudson Academy</t>
  </si>
  <si>
    <t>Hudson</t>
  </si>
  <si>
    <t>4511 Liberty Avenue</t>
  </si>
  <si>
    <t xml:space="preserve"> P.O. Box 390North Bergen </t>
  </si>
  <si>
    <t>https://www.northhudsonacademy.org</t>
  </si>
  <si>
    <t>201-865-9577</t>
  </si>
  <si>
    <t>Dennis</t>
  </si>
  <si>
    <t>Mccarthy</t>
  </si>
  <si>
    <t>Phoenix Center</t>
  </si>
  <si>
    <t>16 Monsignor Owens Place</t>
  </si>
  <si>
    <t xml:space="preserve">Nutley </t>
  </si>
  <si>
    <t>973-542-0743</t>
  </si>
  <si>
    <t>Julie</t>
  </si>
  <si>
    <t>Mower</t>
  </si>
  <si>
    <t>Pineland Learning Center, Inc.</t>
  </si>
  <si>
    <t>Cumberland</t>
  </si>
  <si>
    <t>520 N. 4Th Street, Bldg. 1</t>
  </si>
  <si>
    <t xml:space="preserve">Vineland </t>
  </si>
  <si>
    <t>https://www.pinelandschool.org</t>
  </si>
  <si>
    <t>856-378-5020</t>
  </si>
  <si>
    <t>Mary-Ellen</t>
  </si>
  <si>
    <t>Graham</t>
  </si>
  <si>
    <t>Princeton Child Development Institute</t>
  </si>
  <si>
    <t>300 Cold Soil Road</t>
  </si>
  <si>
    <t>https://www.pcdi.org</t>
  </si>
  <si>
    <t>609-924-6280</t>
  </si>
  <si>
    <t>Christa</t>
  </si>
  <si>
    <t>Kassalow</t>
  </si>
  <si>
    <t>Reed Academy</t>
  </si>
  <si>
    <t>25 Potash Road</t>
  </si>
  <si>
    <t xml:space="preserve">Oakland </t>
  </si>
  <si>
    <t>https://www.reedacademy.org</t>
  </si>
  <si>
    <t>201-644-0760</t>
  </si>
  <si>
    <t>Leah</t>
  </si>
  <si>
    <t>Farinola</t>
  </si>
  <si>
    <t>Reed Academy - Franklin Lakes</t>
  </si>
  <si>
    <t>800 Parsons Pond</t>
  </si>
  <si>
    <t xml:space="preserve">Franklin Lakes </t>
  </si>
  <si>
    <t>School For Children With Hidden Intelligence</t>
  </si>
  <si>
    <t>Ocean</t>
  </si>
  <si>
    <t>345 Oak Street</t>
  </si>
  <si>
    <t xml:space="preserve">Lakewood </t>
  </si>
  <si>
    <t>https://www.schischool.org</t>
  </si>
  <si>
    <t>732-886-0900</t>
  </si>
  <si>
    <t>Osher</t>
  </si>
  <si>
    <t>Eisemann</t>
  </si>
  <si>
    <t>Search Day Program</t>
  </si>
  <si>
    <t>73 Wickapecko Drive</t>
  </si>
  <si>
    <t xml:space="preserve">Ocean </t>
  </si>
  <si>
    <t>https://www.searchdayprogram.com</t>
  </si>
  <si>
    <t>732-531-0454</t>
  </si>
  <si>
    <t>Mike</t>
  </si>
  <si>
    <t>Carpino</t>
  </si>
  <si>
    <t>Somerset Hills Learning Institute</t>
  </si>
  <si>
    <t>Somerset</t>
  </si>
  <si>
    <t>1810 Burnt Mills Road</t>
  </si>
  <si>
    <t xml:space="preserve">Bedminster </t>
  </si>
  <si>
    <t>https://www.somerset-hills.org</t>
  </si>
  <si>
    <t>908-719-6400</t>
  </si>
  <si>
    <t>Steve</t>
  </si>
  <si>
    <t>Jason</t>
  </si>
  <si>
    <t>Therapeutic School and Preschool</t>
  </si>
  <si>
    <t>570 Belleville Avenue</t>
  </si>
  <si>
    <t xml:space="preserve">Belleville </t>
  </si>
  <si>
    <t>https://www.specialeducationalliancenj.org</t>
  </si>
  <si>
    <t>973-450-3123</t>
  </si>
  <si>
    <t>Jo</t>
  </si>
  <si>
    <t>Tandler</t>
  </si>
  <si>
    <t>Warren Glen Academy</t>
  </si>
  <si>
    <t>Warren</t>
  </si>
  <si>
    <t>45 County Road 519</t>
  </si>
  <si>
    <t xml:space="preserve">Bloomsbury </t>
  </si>
  <si>
    <t>https://www.warrenglenacademy.com</t>
  </si>
  <si>
    <t>908-995-1999</t>
  </si>
  <si>
    <t>Randy</t>
  </si>
  <si>
    <t>Pratt</t>
  </si>
  <si>
    <t>Y.C.S., Sawtelle Learning Center - Montclair</t>
  </si>
  <si>
    <t>208 South Mountain Avenue</t>
  </si>
  <si>
    <t>https://www.ycs.org</t>
  </si>
  <si>
    <t>973-744-0615</t>
  </si>
  <si>
    <t>Leisa</t>
  </si>
  <si>
    <t>Tomchek</t>
  </si>
  <si>
    <t>Autism Speaks</t>
  </si>
  <si>
    <t>This services is somewhat unpopular among people with autism.</t>
  </si>
  <si>
    <t>Autistic Self Advocacy Network</t>
  </si>
  <si>
    <t>National Autism Association</t>
  </si>
  <si>
    <t>Autism Society of America</t>
  </si>
  <si>
    <t>New Jersey Statewide Self Advocacy Network (NJSSAN)</t>
  </si>
  <si>
    <t>https://www.autismspeaks.org/</t>
  </si>
  <si>
    <t>609-955-2076</t>
  </si>
  <si>
    <t>Kristen</t>
  </si>
  <si>
    <t>Apen</t>
  </si>
  <si>
    <t>Public Outreach Programs, Research, Advocacy, Screenings, Interventions, Support</t>
  </si>
  <si>
    <t>Public Outreach, Community Resources</t>
  </si>
  <si>
    <t>877-622-2884</t>
  </si>
  <si>
    <t>310 Maple Ave</t>
  </si>
  <si>
    <t>Suite E1</t>
  </si>
  <si>
    <t>Barrington</t>
  </si>
  <si>
    <t>https://nationalautismassociation.org/</t>
  </si>
  <si>
    <t>Cook</t>
  </si>
  <si>
    <t>https://autismsociety.org/</t>
  </si>
  <si>
    <t>6110 Executive Boulevard</t>
  </si>
  <si>
    <t>Suite 305</t>
  </si>
  <si>
    <t>Rockville</t>
  </si>
  <si>
    <t>1-800-328-8476</t>
  </si>
  <si>
    <t>Montgomery</t>
  </si>
  <si>
    <t>The Arc of New Jersey</t>
  </si>
  <si>
    <t>Parents of Autistic Children</t>
  </si>
  <si>
    <t>https://www.arcnj.org/</t>
  </si>
  <si>
    <t>https://www.arcnj.org/programs/njsap/njssan-advisory-board.html</t>
  </si>
  <si>
    <t>https://www.poac.net/</t>
  </si>
  <si>
    <t>Gary</t>
  </si>
  <si>
    <t>Weitzen</t>
  </si>
  <si>
    <t>732-785-1099</t>
  </si>
  <si>
    <t>1989 Route 88</t>
  </si>
  <si>
    <t>Brick</t>
  </si>
  <si>
    <t>The Helpline is a valuable and reliable resource for up-to-date facts and findings about autism and often acts as the first line of support for parents as well as a starting point for navigating services in the state of New Jersey.</t>
  </si>
  <si>
    <t>Raising a child with autism presents a unique set of challenges with regard to obtaining appropriate services, including adequate after school care and opportunities for social interaction.
We provide help for children and families with autism. Services include after school care, Saturday recreation and more. AFSNJ holds the largest gathering of autism families in NJ each year at the Annual Autism Beach Bash in Belmar.</t>
  </si>
  <si>
    <t>The Governor’s Council for Medical Research and Treatment of Autism (Council) was created by State appropriation in 1999 and has been issuing research, clinical and educational enhancement grants since 2000.  The Council’s vision is to enhance the lives of individuals with ASD across their lifespans. The Mission of the Council is to advance and disseminate the understanding, treatment, and management of ASD by means of a coordinated program of biomedical research, clinical innovation, and professional training in New Jersey.</t>
  </si>
  <si>
    <t xml:space="preserve">To enrich the lives of people with disabilities and special needs, and those who care about them, by providing opportunities to live, learn, work, and play, in their communities.
</t>
  </si>
  <si>
    <t xml:space="preserve">Alpine Learning Group offers a full range of diagnostic and Applied Behavior Analysis (ABA)-based educational and clinical services to individuals of all ages. We bring science and compassion together to create new possibilities for children and adults with autism and provide comprehensive support for you and your family.
</t>
  </si>
  <si>
    <t>The Autism Center (TAC) of New Jersey Medical School (NJMS) was created to meet the community's need for comprehensive and culturally sensitive care for children with Autism Spectrum Disorders (ASD) living in the greater Newark region. We were one of six original grant recipients from The New Jersey Governor's Council for Medical Research and Treatment of Autism.</t>
  </si>
  <si>
    <t>Welcome to Spectrum360, a non-profit leader in special education and adult services for people with autism and those with related challenges. For 60 years our schools and adult program have provided education, socialization and therapeutic support for the individuals we serve.</t>
  </si>
  <si>
    <t>JoyDew increases the independence, happiness and quality of life for adults on all parts of the spectrum and their families by identifying and developing their unique gifts and leveraging them in high-value employment. Our supportive environment lets adults with autism learn, work, develop community, and bring value to our clients and society at large.</t>
  </si>
  <si>
    <t>Alpine Learning Group offers a full range of diagnostic and Applied Behavior Analysis (ABA)-based educational and clinical services to individuals of all ages. We bring science and compassion together to create new possibilities for children and adults with autism and provide comprehensive support for you and your family.</t>
  </si>
  <si>
    <t>The autistic prevalence rate has risen 20% in the last 20 years, and still 82% of disabled people are unemployed in 2022.  In a pivotal era of diversity and inclusion in the workplace, the entire community of disabled adults are still being overlooked.  Often paid under minimum wage, struggling with transportation, and requiring flexible hours, Autistic adults, if able to get through an interview process, have no accommodations in the workplace. We are proud to establish not only jobs but also careers that focus on respect, equal wages and career advancement opportunities for our entire team who is leading the manufacturing and distribution of popcorn across the nation to prove the advantages of a neurodiverse workforce. </t>
  </si>
  <si>
    <t>Project HIRE's Mission:
To promote the abilities of individuals through full time and part time integrated employment in the community.
To develop and sustain a natural on-the-job support network for the employee.
To help the employee in reaching their fullest potential and aspirations through career counseling.
To assist employers in diversifying their workforce while hiring qualified individuals to do the job.
To assist the employer in reducing their cost of hiring and retraining employees.</t>
  </si>
  <si>
    <t>Welcome to Eden Autism Services. We are a recognized leader in treating children and adults with autism, with more than four decades of best practice experience. Unique among our peers, Eden provides a lifetime of support—from the point of diagnosis through the school years and into adulthood. We are a community of children and adults with autism, teachers, job coaches, direct care-givers, parents, guardians, and friends—a diverse group of people with a passion for Eden and all that we accomplish together.</t>
  </si>
  <si>
    <t>NJID Employment Specialists conduct vocational assessments, job training and employment placement services for individuals with disabilities. The program includes specific job skills trainings which match a candidate's abilities and interests to employment opportunities.  NJID job coaches help to ensure the success of every person placed.</t>
  </si>
  <si>
    <t>The mission of the New Jersey Division of Vocational Rehabilitation Services is to enable eligible individuals with disabilities to achieve an employment outcome consistent with their strengths, priorities, needs, abilities, and capabilities.</t>
  </si>
  <si>
    <t>The Boggs Center, as a University Center for Excellence in Developmental Disabilities, values uniqueness and individuality and promotes the self-determination and full participation of people with disabilities and their families in all aspects of community life. As a catalyst and resource, The Boggs Center, through partnerships and collaborations, builds capacity in organizations, systems, and communities in a culturally competent manner. The Boggs Center prepares students through interdisciplinary programs, provides community training and technical assistance, conducts research, and disseminates information and educational materials.</t>
  </si>
  <si>
    <t>THE RUTGERS CENTER FOR ADULT AUTISM SERVICES (RCAAS) offers adults on the autism spectrum one-of-a-kind support programs that make an independent and fulfilling life possible. Simultaneously, it advances research and ensures that each year, our graduates leave Rutgers prepared to enter careers in support of this underserved population. The Center is staffed by a highly experienced senior team and trained Rutgers students. Its programs provide the support needed to enable full integration into Rutgers and the surrounding community. From vocational training to academic support, social support and clinical services, the Center equips those it serves with the tools needed to enhance and maintain autonomy—all while providing innovative training and facilitating translational research to inform best practices going forward.</t>
  </si>
  <si>
    <t>Mission_Statement</t>
  </si>
  <si>
    <t xml:space="preserve">The New Jersey Self-Advocacy Project (NJSAP) was established in 1983 to challenge individuals with intellectual and developmental disabilities to become involved in events, legislative policies, and issues that affect their lives or lives of others with disabilities. </t>
  </si>
  <si>
    <t xml:space="preserve">Our Motto: What is “Nothing About Us Without Us”?
“Nothing About Us Without Us” means that autistic people need to be involved whenever autism is discussed. When non-autistic people make decisions about autism without Autistic input, those decisions are usually bad. This makes it harder for us to get by in the world. Decisions about autism need to be made with autistic people. That way, we can make policies that help us live our lives, and teach people how to be understanding and supportive of the autistic community. </t>
  </si>
  <si>
    <t>Choice Milestones is a family owned agency providing Support Coordination to adults with intellectual and developmental disabilities.  Our highly qualified Support Coordinators will meet with you and your family to develop a plan based on your interests, goals, and personal strengths.  Through our knowledge of the communities we serve, we will assist you in choosing the best services and supports available.</t>
  </si>
  <si>
    <t>Iyaho Social Services is a not-for Profit Organization committed to providing services to individuals with variety of disabilities with or without Medicaid, Medicare,and Private insurance benefits.
This company was established for the purpose of improving, maintaining, and enhancing the lives of people with developmental, intellectual, and physical disabilities.</t>
  </si>
  <si>
    <t>The Bergen County Board of Social Services and its staff will be viewed by the public as the premier county agency committed to improve, sustain, and protect the health, welfare, and self-sufficiency of all county residents, enhancing every individual’s ability to contribute to family and community.</t>
  </si>
  <si>
    <t xml:space="preserve">Assist and support people with varied abilities to live a more independent life, increase socialization and actively participate in their community.
To compassionately provide support to as many individuals with varying abilities as possible, in order to reach their fullest potential. Avenues is committed to community, work, and social inclusion; promoting care, experiences, relationships, job support and opportunities, which lead to further independence and self-direction for all. </t>
  </si>
  <si>
    <t>We facilitate unique and individualized planning processes to help people with disabilities make informed choices. Our person-centered teams support life destination decisions and help you find the right paths to achieve them.</t>
  </si>
  <si>
    <t>Founded in 1979, Community Access Unlimited is a Union County-based nonprofit that serves people with disabilities and at-risk youth across New Jersey. We give a voice to individuals who historically hold little power in society, assisting our members with housing, life skills, employment, personal finance, relationships, civic engagement, and much more. With more than 3,000 members and growing, we will never stop striving to create an all-inclusive, accessible world where everyone can lead a fulfilling life as part of the greater community.</t>
  </si>
  <si>
    <t>We are dedicated to helping each student realize his/her potential to live a fulfilling life and interact positively with family, peers, and the community.
Located in Bergen County New Jersey, David Gregory School provides a customized educational program to children with autism, pervasive developmental disorder, and developmental disabilities. Working together, we help each student achieve his/her targeted goals.</t>
  </si>
  <si>
    <t>The mantra of this campus is “Academics &amp; Independence.” We foster an environment that emphasizes independent thought, learning and living. Students are exposed to transition through in house pre-vocational experiences.</t>
  </si>
  <si>
    <t>Using evidence-based behavior analytic interventions, the EPIC School works to provide each student with the skills he or she will need to be as independent as possible both inside, and outside, the classroom. To do that EPIC works closely with each family to develop positive short- and long-term instructional goals across multiple domains including applied academics, self-care, communication, social competence, and personal independence.</t>
  </si>
  <si>
    <t>Founded by the Felician Sisters and approved by the New Jersey State Dept of Education in 1971, Students are enrolled into The Felician School by their local school districts at no cost to the family.
Our Mission: Understanding that all persons have a special gift to share, The Felician School strives to provide a quality educational program to prepare each of our students for their own journey of learning within a climate of acceptance and respect.</t>
  </si>
  <si>
    <t xml:space="preserve">At Garden Academy, we Provide individuals with autism with high-quality education informed by behavior analysis. 
We give individuals with autism the resources and tools necessary to lead more independent lives and be included in their communities. 
We create opportunities for professionals in the field of behavior analysis through supervision and ongoing professional development. </t>
  </si>
  <si>
    <t>Our mission continues to be to provide our students with the tools they need to be as independent and successful as possible in their daily lives. Glenview Academy offers a full range of academic subjects focusing on functional applications for students to utilize at home and in their communities. Student assessments and individual student profiles drive the course of instruction for each student. Every student has a team of exceptional professionals including the classroom teacher and assistants; speech, physical and occupational therapists; behaviorists; and social workers working together to connect the classroom to the real world using a range of educational and social experiences that take place on-site as well as in the community.</t>
  </si>
  <si>
    <t xml:space="preserve">Currently serving students from grades 8-12, typically with a history of learning, psychological, social, and/or emotional issues that prevent them from realizing their academic potential. Our customized curricula integrate academic, therapeutic, recreational, and psychological components in the right combination and frequency for each student’s individual needs, with the goal of possibly being mainstreamed back to public school, as appropriate.
</t>
  </si>
  <si>
    <t>Our teaching focuses on the development of functional, useful skills, including a wide variety of life and leisure skills that allow our students to integrate into community settings, succeed at work, and ultimately function to the highest level of independence in their own families, homes and communities.</t>
  </si>
  <si>
    <t>Mount Carmel Guild Academy is rooted in the philosophy that every child is capable of success. The  dedicated staff recognize the unique need of each student and develop appropriate programs though differentiated instruction and a multi-sensory approach to learning.</t>
  </si>
  <si>
    <t>https://www.thephoenixcenternj.org/</t>
  </si>
  <si>
    <t>Pineland Learning Center seeks to educate and empower students in a structured, safe, and supportive environment through a cooperative partnership with caregivers, sending school districts, and the community. Our individualized program values diversity and promotes independence and growth to transform our students into flexible, self-reliant, and productive lifelong learners prepared to meet the challenges of a dynamic global society.</t>
  </si>
  <si>
    <t>To provide effective, science-based intervention for children and adults with autism and, through research and dissemination, to extend treatment resources to people with autism, both nationally and internationally</t>
  </si>
  <si>
    <t>Based in Nutley, NJ The Phoenix Center is an accredited private special needs school serving the educational, behavioral and therapeutic needs of students ages 5-21 with autism, multiple disabilities, behavioral and intellectual disabilities. Our customized programs are built around the whole child and anchored by a hands-on, real-life, community-based instruction model.</t>
  </si>
  <si>
    <t>Each child with autism has unique educational needs and challenges. REED Academy educators tailor their teaching to those specific needs using applied behavior analysis (ABA), which uses scientific and ethical approaches to understand why people do what they do in order to help them make meaningful changes to their behavior. By focusing on each child’s strengths and areas in need of growth, we strive for every student to reach his or her full potential.</t>
  </si>
  <si>
    <t>At SCHI, we believe that every child has a hidden potential, and it is our mission to help each and every one of our students discover their own. Through our dedicated staff, innovative teaching techniques, and a wide array of education, vocational, and therapeutic programs, we are able to tailor-make the perfect learning environment for each student’s unique needs. In the end, our goal is to equip all of our students with the skills and confidence they need to live their lives to the absolute fullest.</t>
  </si>
  <si>
    <t xml:space="preserve"> SEARCH Day Program embraces the vision that through collaborative partnerships, nurturing of students' abilities, and specialized creative programming, individuals with autism will experience a life enriched with personal fulfillment and positive integration within society.</t>
  </si>
  <si>
    <t>We give legitimate hope to children with autism and their families through our science-based treatment and education program.</t>
  </si>
  <si>
    <t>Formed in 2011, we are an alliance of more than 30 state-approved private special education schools in Northern and Central New Jersey dedicated to helping parents and educators better understand and access appropriate program options in special education.
Our goal is to see that parents, school administrators, teachers and child advocates are well informed about the special education needs of, and range of program options for, children, teens and young adults with disabilities, particularly those with more complex needs.</t>
  </si>
  <si>
    <t>Warren Glen Academy is a private, non-profit special education school designed to better support and meet the challenges of students with special needs. Unlike your home school district, Warren Glen Academy can offer additional support services and flexibility your child requires. We provide academic, behavioral, and social supports to a wide range of students on the autism spectrum and significant behavioral and learning challenges in northern, western and central New Jersey. We offer a therapeutic emphasis in a quiet, peaceful, safe place for students who are accepted for who they are and the potential of who they can become and what they can achieve.</t>
  </si>
  <si>
    <t>Each day YCS provides services to thousands of New Jersey families who have children, birth – adulthood,
with special needs. Some of the children at our group homes are separated from their loved ones and have
been affected by trauma, others are affected by intellectual and developmental disabilities that adversely
affect their behavior. Many families receive the intensive in-home and community support that enables their
families to stay together. Whatever the need, the caring YCS staff is prepared to offer individualized
educational, mental health and/or behavioral health programming. With your support, we can help every
individual find hope, and cultivate strength and resilience for a brighter future.
Our mission is to partner with at-risk children who have special needs and adults with developmental disabilities, to build, happier, healthier, more hopeful lives within their families and communities.</t>
  </si>
  <si>
    <t>Autism Speaks is dedicated to creating an inclusive world for all individuals with autism throughout their lifespan. We do this through advocacy, services, supports, research and innovation, and advances in care for autistic individuals and their families.</t>
  </si>
  <si>
    <t>POAC is committed to making a positive impact on the lives of individuals with autism and their families, and safety is a cornerstone of that mission.</t>
  </si>
  <si>
    <t>The Supports Program and Community Care Program were developed by the New Jersey Department of Human Services’ Division of Developmental Disabilities (DDD), which provides public funding for certain services that assist eligible New Jersey adults with intellectual and developmental disabilities, age 21 and older, to live as independently as possible.</t>
  </si>
  <si>
    <t>As a mission-based behavioral health administrative services organization, we put care in the heart of our work for those we serve. Our mission is to provide the highest quality behavioral health solutions to our members, their families, and our community.</t>
  </si>
  <si>
    <t>A Simple Leap Support Services recognizes the value of preparing people with intellectual and developmental disabilities for greater levels of independence, self-advocacy, and the ability to make choices. By integrating methods that are people centered into our direct services, recipients are better able to realize personal satisfaction, Leadership to their communities, and the world.</t>
  </si>
  <si>
    <t>Taking the lead is both a choice and necessity. With a team of supported staff that shares our ideologies and philosophies, we are leveraging our expertise to become a light-house organization known for its high-quality standards, and leadership in working with people of the I/DD population.</t>
  </si>
  <si>
    <t xml:space="preserve">Founded in 1989, ​ALLEGRO School Inc. is a non-profit 501 (c ) (3) corporation whose mission is to provide quality services to educate and support persons with Autism Spectrum Disorder (ASD) as needed, throughout their lifespan.   
​Allegro School and Programs provide a quality education to children on the Autism Spectrum, keeping them with their families and preparing them for community living.  </t>
  </si>
  <si>
    <t>Blue Envelope</t>
  </si>
  <si>
    <t>Caregivers know better than anyone, the struggles that are faced by those who have Autism Spectrum Disorder (ASD). It is sometimes difficult to communicate properly with those who have ASD. The “Blue Envelope” was created to help those with ASD, as well as Police Officers, in the event of a motor vehicle stop. </t>
  </si>
  <si>
    <t>https://www.rosenet.org/1453/Blue-Envelope-Program</t>
  </si>
  <si>
    <t>973-593-3034</t>
  </si>
  <si>
    <t>Stephanie</t>
  </si>
  <si>
    <t>Aquino</t>
  </si>
  <si>
    <t>16-99</t>
  </si>
  <si>
    <t>62 Kings Road</t>
  </si>
  <si>
    <t>Madison</t>
  </si>
  <si>
    <t>Morris</t>
  </si>
  <si>
    <t>Kids Together</t>
  </si>
  <si>
    <t>Social Skills Group</t>
  </si>
  <si>
    <t>8-18</t>
  </si>
  <si>
    <t>If your child is sad or frustrated by the   inability to...
Make and keep friends
Play with and relate to peers 
Manage emotions and reactions
Regulate volume and tone of voice
Maintain a calm body
Respect personal space
Control impulsive decisions
Not interrupt others
…then your child may benefit from a social skills group</t>
  </si>
  <si>
    <t>Laura</t>
  </si>
  <si>
    <t>Feiss</t>
  </si>
  <si>
    <t>Livingston</t>
  </si>
  <si>
    <t>154 South Livingston Avenue</t>
  </si>
  <si>
    <t>https://www.kidstogethernj.com/</t>
  </si>
  <si>
    <t xml:space="preserve">laurafeiss@kidstogethernj.com </t>
  </si>
  <si>
    <t>Social Skills Training</t>
  </si>
  <si>
    <t>First Children Services</t>
  </si>
  <si>
    <t>https://firstchildrenservices.com/autism-services/</t>
  </si>
  <si>
    <t xml:space="preserve">On any given day, First Children Services touches the lives of more than 1,500 children and families with a dedicated workforce of over 500 teachers, therapists, paraprofessionals and support staﬀ delivering on our mission of providing Life Changing Outcomes for Exceptional Kids.
</t>
  </si>
  <si>
    <t>11000 Commerce Parkway</t>
  </si>
  <si>
    <t>Mt Laurel Township</t>
  </si>
  <si>
    <t>856-250-8640</t>
  </si>
  <si>
    <t>Caitlin</t>
  </si>
  <si>
    <t>Summers</t>
  </si>
  <si>
    <t>3-18</t>
  </si>
  <si>
    <t>Emit Therapeutics</t>
  </si>
  <si>
    <t>908-376-6278</t>
  </si>
  <si>
    <t>Burlington</t>
  </si>
  <si>
    <t>Suite B</t>
  </si>
  <si>
    <t>Spotswood</t>
  </si>
  <si>
    <t>https://therapyinplay.com/social-skills-groups/</t>
  </si>
  <si>
    <t xml:space="preserve">At EMIT Therapeutics, we provide children who have Autism with the solutions they need to succeed. Using holistic treatments that we provide in the comfort of your home, we promote your child’s positive behaviors. We also assist in reducing negative behaviors and reactions. Best of all, we tailor your child’s treatment to their unique needs.
</t>
  </si>
  <si>
    <t>https://www.emittherapeutics.com</t>
  </si>
  <si>
    <t>For children and teenagers who learn differently or have learning disabilities, picking up on social cues might be difficult without proper guidance and direction. Traditionally, society has taken it for granted that children learn social skills the same way. However, these assumptions are based on neurotypical children. As our understanding of human social development grows, our ability to help non-neurotypical children also grows. This is our focus in our social skills groups for young adults and children in NJ.</t>
  </si>
  <si>
    <t>1-732-587-5339</t>
  </si>
  <si>
    <t>Therapy in Play</t>
  </si>
  <si>
    <t>940 Amboy Ave</t>
  </si>
  <si>
    <t>14 Snowhill Street</t>
  </si>
  <si>
    <t>Social Skills Training Project</t>
  </si>
  <si>
    <t>28 Millburn Avenue</t>
  </si>
  <si>
    <t>Suite 7</t>
  </si>
  <si>
    <t>Springfield</t>
  </si>
  <si>
    <t>https://www.socialskillstrainingproject.com/</t>
  </si>
  <si>
    <t>We utilize a primarily cognitive-behavioral approach to address social, emotional and behavioral challenges for children and adults.
We see all individuals including those who may present as neuro-diverse, including those with ASD, ADHD, anxiety and other issues associated with social-emotional-behavioral differences.</t>
  </si>
  <si>
    <t>jandbbaker@aol.com</t>
  </si>
  <si>
    <t>Jed</t>
  </si>
  <si>
    <t>Baker</t>
  </si>
  <si>
    <t>973-294-0519</t>
  </si>
  <si>
    <t>https://www.socialskillsnj.com/</t>
  </si>
  <si>
    <t>1725 Highway 35 South</t>
  </si>
  <si>
    <t>Suite C</t>
  </si>
  <si>
    <t>Wall Township</t>
  </si>
  <si>
    <t>By Design Social Skills</t>
  </si>
  <si>
    <t>Whether your child is on the autism spectrum, has attention deficit or social communication disorder, or just needs help making and maintaining friendships, By Design Social Skills will provide you with the best possible resources to aid in the social development of your child.</t>
  </si>
  <si>
    <t>https://www.psllcnj.com/social-groups/</t>
  </si>
  <si>
    <t>340 Main Street</t>
  </si>
  <si>
    <t>Based on the Social Thinking® model developed by world-renowned expert Michelle Garcia Winner, we teach social communication skills ranging from perspective taking, which is understanding that others have “thoughts” separate from our own, to interpreting and responding to the nuances of verbal and non-verbal communication.</t>
  </si>
  <si>
    <t>609-924-7080</t>
  </si>
  <si>
    <t>Carole</t>
  </si>
  <si>
    <t>Drury</t>
  </si>
  <si>
    <t>Beth</t>
  </si>
  <si>
    <t>Nardone-Troast</t>
  </si>
  <si>
    <t>Kessler Foundation</t>
  </si>
  <si>
    <t>120 Eagle Rock Ave.</t>
  </si>
  <si>
    <t>East Hanover</t>
  </si>
  <si>
    <t>https://kesslerfoundation.org/</t>
  </si>
  <si>
    <t>Kessler Foundation envisions a world where people with disabilities can achieve the greatest possible independence, pursue integrated, competitive employment, and live with dignity within our communities.</t>
  </si>
  <si>
    <t>973-324-8362</t>
  </si>
  <si>
    <t>Rehabilitation and disability employment research</t>
  </si>
  <si>
    <t>We are partnered with this service.</t>
  </si>
  <si>
    <t>Psych Intervention Program - Atlanticare Reg'l Medical Ctr</t>
  </si>
  <si>
    <t>Hospital</t>
  </si>
  <si>
    <t>Atlantic</t>
  </si>
  <si>
    <t>1925 Pacific Ave</t>
  </si>
  <si>
    <t>Atlantic City</t>
  </si>
  <si>
    <t>atlanticare.org</t>
  </si>
  <si>
    <t>609-435-3513</t>
  </si>
  <si>
    <t>Cheneen</t>
  </si>
  <si>
    <t>Austin</t>
  </si>
  <si>
    <t>Designated Child Screening Center</t>
  </si>
  <si>
    <t>Care Plus NJ Inc @ New Bridge Medical Center</t>
  </si>
  <si>
    <t>230 East Ridgewood Ave</t>
  </si>
  <si>
    <t>careplusnj.org</t>
  </si>
  <si>
    <t>Our philosophy is based on a person-centered approach to treatment, utilizing the individual’s available resources, support systems and strengths. We believe in the importance of working with the individual’s expressed needs and goals, and supporting the individual’s values, rights and abilities to live a life that is within their capacity.</t>
  </si>
  <si>
    <t>201-262-7108</t>
  </si>
  <si>
    <t>Catherine</t>
  </si>
  <si>
    <t>Rodriguez</t>
  </si>
  <si>
    <t xml:space="preserve">Located at one of our partner companies. </t>
  </si>
  <si>
    <t>Legacy Treatment Services</t>
  </si>
  <si>
    <t>Screening Service Agency</t>
  </si>
  <si>
    <t>1289 Route 38 West</t>
  </si>
  <si>
    <t>Hainesport</t>
  </si>
  <si>
    <t>legacytreatment.org</t>
  </si>
  <si>
    <t>For more than 150 years Legacy Treatment Services has been providing clinical interventions and changing the behavioral health and social service outcomes for individuals of all ages</t>
  </si>
  <si>
    <t>609-288-3161</t>
  </si>
  <si>
    <t>Samantha</t>
  </si>
  <si>
    <t>Kunz</t>
  </si>
  <si>
    <t>Does not have psychiatric services at location</t>
  </si>
  <si>
    <t>Oaks Integrated Care</t>
  </si>
  <si>
    <t>501 Cooper Landing Road</t>
  </si>
  <si>
    <t>oaksintcare.org</t>
  </si>
  <si>
    <t>Oaks Integrated Care is a private, nonprofit organization dedicated to improving the quality of life for children, adults and families living with a mental illness, addiction or developmental disability. We offer over 230 health and social service programs throughout New Jersey designed to meet the needs of our community with compassion.</t>
  </si>
  <si>
    <t>856-428-4357 x54008</t>
  </si>
  <si>
    <t>Cheryl</t>
  </si>
  <si>
    <t>Williams</t>
  </si>
  <si>
    <t>Acenda Integrated Health</t>
  </si>
  <si>
    <t>Cape May</t>
  </si>
  <si>
    <t>2 Stone Harbor Blvd</t>
  </si>
  <si>
    <t>Cape May Court</t>
  </si>
  <si>
    <t>acendahealth.org</t>
  </si>
  <si>
    <t>Whether it’s simply a helping hand or lifelong support, Acenda seeks to empower individuals of all ages to thrive and explore their greatest potential.
We are many things to many people, but at the core of Acenda is our mission-driven, compassionate, and devoted team focused on purposeful progress to better individuals, families, and communities.</t>
  </si>
  <si>
    <t>844-422-3632 x2245</t>
  </si>
  <si>
    <t>Michelle</t>
  </si>
  <si>
    <t>Myles</t>
  </si>
  <si>
    <t>Cumberland Co Guidance Ctr @ Inspira Medical Centers, Inc.</t>
  </si>
  <si>
    <t>screening Service Agency</t>
  </si>
  <si>
    <t>425 Bank Street</t>
  </si>
  <si>
    <t>Bridgeton</t>
  </si>
  <si>
    <t>ccgcnj.org</t>
  </si>
  <si>
    <t>The Guidance Center is a primary mental health support agency, providing compassionate, professional care for individuals and families with mental health needs in the greater Cumberland County, NJ area. For more than 60 years, our non-profit organization of 175 professionals — doctors, nurses, therapists, and support staff — has assisted the community in the diagnosis and treatment of all types of mental illness.</t>
  </si>
  <si>
    <t>856-825-6810 x317</t>
  </si>
  <si>
    <t>Elvira</t>
  </si>
  <si>
    <t>Smith</t>
  </si>
  <si>
    <t>Clara Maass Medical Center</t>
  </si>
  <si>
    <t>1 Clara Maass Drive</t>
  </si>
  <si>
    <t>Bellville</t>
  </si>
  <si>
    <t>rwjbh.org</t>
  </si>
  <si>
    <t>With the safety of our patients and team members at the forefront, we are taking the appropriate precautions and using best practices to continue to ensure the highest quality care, protection, support and comfort for all of our patients.</t>
  </si>
  <si>
    <t>973-844-4120</t>
  </si>
  <si>
    <t>Saba</t>
  </si>
  <si>
    <t>Daneshyar</t>
  </si>
  <si>
    <t>Newark Beth Israel Med Center</t>
  </si>
  <si>
    <t>201 Lyons Ave</t>
  </si>
  <si>
    <t>973-926-4369</t>
  </si>
  <si>
    <t>Jennifer</t>
  </si>
  <si>
    <t>Gadsden</t>
  </si>
  <si>
    <t>University Behavioral Health Care</t>
  </si>
  <si>
    <t>183 South Orange Ave</t>
  </si>
  <si>
    <t>ubhc.rutgers.edu</t>
  </si>
  <si>
    <t>At Rutgers University Behavioral Health Care (UBHC), we offer the broadest range of services in New Jersey and we are the only behavioral health system that is part of a medical school, so our staff are trained in the most effective, most current treatments. In fact, some of those treatments have been developed right here at UBHC.</t>
  </si>
  <si>
    <t>732-235-5150</t>
  </si>
  <si>
    <t>Greg</t>
  </si>
  <si>
    <t>Fitzpatrick</t>
  </si>
  <si>
    <t>42 South Delsea Drive</t>
  </si>
  <si>
    <t>Glassboro</t>
  </si>
  <si>
    <t>856-494-8160</t>
  </si>
  <si>
    <t>Sharon</t>
  </si>
  <si>
    <t>Veneziale</t>
  </si>
  <si>
    <t>Jersey City Medical Center</t>
  </si>
  <si>
    <t>355 Grand St.</t>
  </si>
  <si>
    <t>Jersey City</t>
  </si>
  <si>
    <t>201-915-2268</t>
  </si>
  <si>
    <t>Silvana</t>
  </si>
  <si>
    <t>Gomez</t>
  </si>
  <si>
    <t>Hunterdon Medical Center Emergency Svcs Behavioral Health</t>
  </si>
  <si>
    <t>Hunterdon</t>
  </si>
  <si>
    <t>2100 Wescott Drive</t>
  </si>
  <si>
    <t>Flemington</t>
  </si>
  <si>
    <t>https://www.hunterdonhealth.org/services/hunterdon-behavioral-health</t>
  </si>
  <si>
    <t>Hunterdon Behavioral Health provides high-quality, comprehensive mental health and addiction services. We diagnose, treat, and care for adolescents and adults with mental illness, emotional difficulties, or addiction. Our expert clinical staff is highly trained in treating individuals in need of psychiatric and psychological support or addiction treatment.</t>
  </si>
  <si>
    <t>908-788-2584</t>
  </si>
  <si>
    <t>Al</t>
  </si>
  <si>
    <t>Bassetti</t>
  </si>
  <si>
    <t>Captial Health Regional Medical Center</t>
  </si>
  <si>
    <t>750 Brunswick Ave</t>
  </si>
  <si>
    <t>https://www.capitalhealth.org/</t>
  </si>
  <si>
    <t>609-815-7709</t>
  </si>
  <si>
    <t>Cristina</t>
  </si>
  <si>
    <t>DeSalvo</t>
  </si>
  <si>
    <t>671 Hoes Lane</t>
  </si>
  <si>
    <t>732-235-8420</t>
  </si>
  <si>
    <t>Smith-Kemper</t>
  </si>
  <si>
    <t>Monmouth Medical Center</t>
  </si>
  <si>
    <t>300 Second Ave</t>
  </si>
  <si>
    <t>Long Branch</t>
  </si>
  <si>
    <t>732-923-6999</t>
  </si>
  <si>
    <t>Douglas</t>
  </si>
  <si>
    <t>Hoffman</t>
  </si>
  <si>
    <t>The Unterberg Children’s Hospital at Monmouth Medical Center offers the highest level of pediatric care for newborns to adolescents, including leading-edge treatments and specialized expertise that only a comprehensive children’s hospital can provide. Here, you’ll discover a child-friendly, family-focused approach to every aspect of care, and dedication to medical excellence which sets us apart.</t>
  </si>
  <si>
    <t>Capital Health is the region's leader in providing progressive, quality patient care with exceptional physicians, nurses, and staff as well as advanced technology.</t>
  </si>
  <si>
    <t>AtlantiCare is an integrated system of services designed to help people achieve optimal health. It comprises AtlantiCare Regional Health Services including AtlantiCare Regional Medical Center with three locations, ambulatory services and AtlantiCare Physician Group; the AtlantiCare Foundation; and AtlantiCare Health Solutions, an accountable care organization.</t>
  </si>
  <si>
    <t xml:space="preserve">The Arc of New Jersey is the state's largest organization advocating for and serving children and adults with intellectual and developmental disabilities and their families. The Arc of New Jersey is an affiliated chapter of The Arc, and community-based services are available statewide through our strong network of Local County Chapters. </t>
  </si>
  <si>
    <t>The New Jersey Statewide Self-Advocacy Network (NJSSAN) is made up of individuals with intellectual and developmental disabilities (IDD) throughout the state. The NJSSAN is used as means of supporting positive change on both a personal and social level. It consists of five Councils based on geographic location within the state.</t>
  </si>
  <si>
    <t>Everyone deserves to live fully. At the core of the Autism Society’s work is our goal to influence meaningful change in support of the Autism community.</t>
  </si>
  <si>
    <t>NAA is proud to offer our Autism ATRIUM program.  This educational initiative for the autism community will provide a regular schedule of learning opportunities through free online WebiNAArs and downloadable Toolkits.</t>
  </si>
  <si>
    <t xml:space="preserve">“Nothing About Us Without Us” means that autistic people need to be involved whenever autism is discussed. When non-autistic people make decisions about autism without Autistic input, those decisions are usually bad. This makes it harder for us to get by in the world. Decisions about autism need to be made with autistic people. That way, we can make policies that help us live our lives, and teach people how to be understanding and supportive of the autistic community. </t>
  </si>
  <si>
    <t>We provide a comprehensive, individualized education designed to allow each one of our students to become empowered, fully self-expressed, productive, and contributing members of their families and communities.</t>
  </si>
  <si>
    <t>community based supports, community inclusion services, supported employment</t>
  </si>
  <si>
    <t>Princeton Speech-Language &amp; Learning Center</t>
  </si>
  <si>
    <t>Image_Link</t>
  </si>
  <si>
    <t>autism_family_services_of_new_jersey.png</t>
  </si>
  <si>
    <t>division_of_developmental_disabilities.png</t>
  </si>
  <si>
    <t>autism_new_jersey.png</t>
  </si>
  <si>
    <t>institute_for_educational_achievement.png</t>
  </si>
  <si>
    <t>easterseals.png</t>
  </si>
  <si>
    <t>alpine_learning_group.png</t>
  </si>
  <si>
    <t>spectrum360.png</t>
  </si>
  <si>
    <t>joydew.png</t>
  </si>
  <si>
    <t>popcorn_for_the_people.png</t>
  </si>
  <si>
    <t>blue_envelope_madison.png</t>
  </si>
  <si>
    <t>new_jersey_institute_for_disabilities.png</t>
  </si>
  <si>
    <t>rugters_center_for_adult_autism_services.png</t>
  </si>
  <si>
    <t>division_of_vocational_rehabilitation.png</t>
  </si>
  <si>
    <t>new_jersey_self_advocacy_project.png</t>
  </si>
  <si>
    <t>autism_society_of_america.png</t>
  </si>
  <si>
    <t>a_simple_leap.png</t>
  </si>
  <si>
    <t>eden_autism.png</t>
  </si>
  <si>
    <t>choice_milestones.png</t>
  </si>
  <si>
    <t>iyaho.png</t>
  </si>
  <si>
    <t>avenues_to_independent_living_in.png</t>
  </si>
  <si>
    <t>caregivers_of_new_jersey.png</t>
  </si>
  <si>
    <t>community_access_unlimited_logo.png</t>
  </si>
  <si>
    <t>allegro_school.png</t>
  </si>
  <si>
    <t>david_gregory_school.png</t>
  </si>
  <si>
    <t>deron_school.png</t>
  </si>
  <si>
    <t>acenda-health-square-image.png</t>
  </si>
  <si>
    <t>school_for_children_with_hidden_intelligence.png</t>
  </si>
  <si>
    <t>garden_academy.png</t>
  </si>
  <si>
    <t>glenview_academy.png</t>
  </si>
  <si>
    <t>hawkswood_school.png</t>
  </si>
  <si>
    <t>holmstead_school.png</t>
  </si>
  <si>
    <t>mountt-carmel-guild-academy-logo.png</t>
  </si>
  <si>
    <t>north_hudson_academy.png</t>
  </si>
  <si>
    <t>phoenix_center.png</t>
  </si>
  <si>
    <t>pineland_learning_center.png</t>
  </si>
  <si>
    <t>princeton_child_development_institute.png</t>
  </si>
  <si>
    <t>reed_academy.png</t>
  </si>
  <si>
    <t>search_day_program_ocean_nj.png</t>
  </si>
  <si>
    <t>somerset_hills_learning_institute.png</t>
  </si>
  <si>
    <t>the_kessler_foundation_logo.png</t>
  </si>
  <si>
    <t>warren_glen_academy.png</t>
  </si>
  <si>
    <t>ycs_sawtelle_learning_center.png</t>
  </si>
  <si>
    <t>autism_speaks_logo.png</t>
  </si>
  <si>
    <t>national_autism_association_logo.png</t>
  </si>
  <si>
    <t>new_jersey_statewide_self_advocacy.png</t>
  </si>
  <si>
    <t>the_arc_of_new_jersey.png</t>
  </si>
  <si>
    <t>parents_of_autistic_children.png</t>
  </si>
  <si>
    <t>kids-together-lr3.png</t>
  </si>
  <si>
    <t>first_children_services.png</t>
  </si>
  <si>
    <t>emit_therapeutics.png</t>
  </si>
  <si>
    <t>therapy_in_play.png</t>
  </si>
  <si>
    <t>social_skills_training_project.png</t>
  </si>
  <si>
    <t>by_design_social_skills.png</t>
  </si>
  <si>
    <t>princeton_speech_language_and_learning_center.png</t>
  </si>
  <si>
    <t>newark_beth_israel_med_center.png</t>
  </si>
  <si>
    <t>legacy_treatment_services.png</t>
  </si>
  <si>
    <t>oaks_integrated_care.png</t>
  </si>
  <si>
    <t>rutgers_university_behavioral_healthcare.png</t>
  </si>
  <si>
    <t>clara_maass_medical_center_logo.png</t>
  </si>
  <si>
    <t>monmouth_medical_center.png</t>
  </si>
  <si>
    <t>perform_care.png</t>
  </si>
  <si>
    <t>the_governors_council</t>
  </si>
  <si>
    <t>the_autism_center</t>
  </si>
  <si>
    <t>rugters_center_for_adult_autism_services</t>
  </si>
  <si>
    <t>felician_school</t>
  </si>
  <si>
    <t>hunterdon_medical_center</t>
  </si>
  <si>
    <t>bergen_county_board.png</t>
  </si>
  <si>
    <t>atlanticare.png</t>
  </si>
  <si>
    <t>project_hire.png</t>
  </si>
  <si>
    <t>asan_logo.png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</si>
</sst>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font>
      <sz val="11"/>
      <color theme="1"/>
      <name val="Aptos Narrow"/>
      <family val="2"/>
      <scheme val="minor"/>
    </font>
    <font>
      <u/>
      <sz val="11"/>
      <color theme="10"/>
      <name val="Aptos Narrow"/>
      <family val="2"/>
      <scheme val="minor"/>
    </font>
    <font>
      <b/>
      <sz val="11"/>
      <color rgb="FFFFFFFF"/>
      <name val="Aptos Narrow"/>
      <family val="2"/>
    </font>
    <font>
      <sz val="11"/>
      <color rgb="FF000000"/>
      <name val="Aptos Narrow"/>
      <family val="2"/>
    </font>
    <font>
      <sz val="11"/>
      <color rgb="FF242424"/>
      <name val="Aptos Narrow"/>
      <family val="2"/>
      <charset val="1"/>
    </font>
    <font>
      <u/>
      <sz val="11"/>
      <color rgb="FF467886"/>
      <name val="Aptos Narrow"/>
      <family val="2"/>
    </font>
    <font>
      <sz val="10"/>
      <color rgb="FF212529"/>
      <name val="Segoe UI"/>
      <family val="2"/>
    </font>
    <font>
      <sz val="10"/>
      <color rgb="FF11181F"/>
      <name val="Inter"/>
    </font>
    <font>
      <sz val="11"/>
      <color rgb="FF242424"/>
      <name val="Aptos Narrow"/>
      <family val="2"/>
    </font>
  </fonts>
  <fills count="3">
    <fill>
      <patternFill patternType="none"/>
    </fill>
    <fill>
      <patternFill patternType="gray125"/>
    </fill>
    <fill>
      <patternFill patternType="solid">
        <fgColor rgb="FF145F82"/>
        <bgColor rgb="FF145F82"/>
      </patternFill>
    </fill>
  </fills>
  <borders count="9">
    <border>
      <left/>
      <right/>
      <top/>
      <bottom/>
      <diagonal/>
    </border>
    <border>
      <left/>
      <right style="thin">
        <color rgb="FFFFFFFF"/>
      </right>
      <top/>
      <bottom style="thick">
        <color rgb="FFFFFFFF"/>
      </bottom>
      <diagonal/>
    </border>
    <border>
      <left style="thin">
        <color rgb="FFFFFFFF"/>
      </left>
      <right style="thin">
        <color rgb="FFFFFFFF"/>
      </right>
      <top/>
      <bottom style="thick">
        <color rgb="FFFFFFFF"/>
      </bottom>
      <diagonal/>
    </border>
    <border>
      <left style="thin">
        <color rgb="FFFFFFFF"/>
      </left>
      <right/>
      <top/>
      <bottom style="thick">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49" fontId="0" fillId="0" borderId="0" xfId="0" applyNumberFormat="1"/>
    <xf numFmtId="164" fontId="0" fillId="0" borderId="0" xfId="0" applyNumberFormat="1"/>
    <xf numFmtId="0" fontId="2" fillId="2" borderId="1" xfId="0" applyFont="1" applyFill="1" applyBorder="1"/>
    <xf numFmtId="0" fontId="2" fillId="2" borderId="2" xfId="0" applyFont="1" applyFill="1" applyBorder="1"/>
    <xf numFmtId="0" fontId="2" fillId="2" borderId="3" xfId="0" applyFont="1" applyFill="1" applyBorder="1"/>
    <xf numFmtId="164" fontId="2" fillId="2" borderId="2" xfId="0" applyNumberFormat="1" applyFont="1" applyFill="1" applyBorder="1"/>
    <xf numFmtId="49" fontId="2" fillId="2" borderId="2" xfId="0" applyNumberFormat="1" applyFont="1" applyFill="1" applyBorder="1"/>
    <xf numFmtId="0" fontId="0" fillId="0" borderId="0" xfId="0" applyAlignment="1">
      <alignment wrapText="1"/>
    </xf>
    <xf numFmtId="0" fontId="2" fillId="2" borderId="2" xfId="0" applyFont="1" applyFill="1" applyBorder="1" applyAlignment="1">
      <alignment wrapText="1"/>
    </xf>
    <xf numFmtId="0" fontId="3" fillId="0" borderId="4" xfId="0" applyFont="1" applyBorder="1"/>
    <xf numFmtId="0" fontId="3" fillId="0" borderId="5" xfId="0" applyFont="1" applyBorder="1"/>
    <xf numFmtId="0" fontId="0" fillId="0" borderId="5" xfId="0" applyBorder="1"/>
    <xf numFmtId="164" fontId="3" fillId="0" borderId="5" xfId="0" applyNumberFormat="1" applyFont="1" applyBorder="1"/>
    <xf numFmtId="0" fontId="0" fillId="0" borderId="5" xfId="0" applyBorder="1" applyAlignment="1">
      <alignment wrapText="1"/>
    </xf>
    <xf numFmtId="0" fontId="3" fillId="0" borderId="6" xfId="0" applyFont="1" applyBorder="1"/>
    <xf numFmtId="164" fontId="0" fillId="0" borderId="5" xfId="0" applyNumberFormat="1" applyBorder="1"/>
    <xf numFmtId="0" fontId="0" fillId="0" borderId="6" xfId="0" applyBorder="1"/>
    <xf numFmtId="0" fontId="1" fillId="0" borderId="5" xfId="1" applyFill="1" applyBorder="1"/>
    <xf numFmtId="0" fontId="6" fillId="0" borderId="5" xfId="0" applyFont="1" applyBorder="1"/>
    <xf numFmtId="0" fontId="1" fillId="0" borderId="5" xfId="1" applyFill="1" applyBorder="1" applyAlignment="1"/>
    <xf numFmtId="0" fontId="3" fillId="0" borderId="5" xfId="0" applyFont="1" applyBorder="1" applyAlignment="1">
      <alignment wrapText="1"/>
    </xf>
    <xf numFmtId="0" fontId="5" fillId="0" borderId="5" xfId="0" applyFont="1" applyBorder="1"/>
    <xf numFmtId="0" fontId="7" fillId="0" borderId="0" xfId="0" applyFont="1" applyAlignment="1">
      <alignment horizontal="left" vertical="center" wrapText="1"/>
    </xf>
    <xf numFmtId="0" fontId="0" fillId="0" borderId="7" xfId="0" applyBorder="1"/>
    <xf numFmtId="164" fontId="0" fillId="0" borderId="7" xfId="0" applyNumberFormat="1" applyBorder="1"/>
    <xf numFmtId="0" fontId="0" fillId="0" borderId="8" xfId="0" applyBorder="1"/>
    <xf numFmtId="0" fontId="1" fillId="0" borderId="0" xfId="1" applyFill="1" applyAlignment="1" applyProtection="1"/>
    <xf numFmtId="0" fontId="3" fillId="0" borderId="0" xfId="0" applyFont="1"/>
    <xf numFmtId="164" fontId="3" fillId="0" borderId="0" xfId="0" applyNumberFormat="1" applyFont="1"/>
    <xf numFmtId="0" fontId="1" fillId="0" borderId="0" xfId="1" applyFill="1" applyBorder="1" applyAlignment="1"/>
    <xf numFmtId="0" fontId="3" fillId="0" borderId="0" xfId="0" applyFont="1" applyAlignment="1">
      <alignment wrapText="1"/>
    </xf>
    <xf numFmtId="0" fontId="1" fillId="0" borderId="0" xfId="1" applyFill="1"/>
    <xf numFmtId="0" fontId="1" fillId="0" borderId="0" xfId="1" applyFill="1" applyBorder="1"/>
    <xf numFmtId="0" fontId="8" fillId="0" borderId="0" xfId="0" applyFont="1" applyAlignment="1">
      <alignment wrapText="1"/>
    </xf>
    <xf numFmtId="0" fontId="4" fillId="0" borderId="5" xfId="0" applyFont="1" applyBorder="1"/>
  </cellXfs>
  <cellStyles count="2">
    <cellStyle name="Hyperlink" xfId="1" builtinId="8"/>
    <cellStyle name="Normal" xfId="0" builtinId="0"/>
  </cellStyles>
  <dxfs count="23">
    <dxf>
      <numFmt numFmtId="0" formatCode="General"/>
    </dxf>
    <dxf>
      <numFmt numFmtId="0" formatCode="Genera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30" formatCode="@"/>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textRotation="0" wrapText="1" indent="0" justifyLastLine="0" shrinkToFit="0" readingOrder="0"/>
    </dxf>
    <dxf>
      <fill>
        <patternFill patternType="none">
          <fgColor indexed="64"/>
          <bgColor auto="1"/>
        </patternFill>
      </fill>
    </dxf>
    <dxf>
      <numFmt numFmtId="164" formatCode="0000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E4B78C-70D7-4F94-836A-F7CE9F7EB650}" name="Table1" displayName="Table1" ref="A1:T86" totalsRowShown="0" dataDxfId="22">
  <autoFilter ref="A1:T86" xr:uid="{50E4B78C-70D7-4F94-836A-F7CE9F7EB650}"/>
  <sortState xmlns:xlrd2="http://schemas.microsoft.com/office/spreadsheetml/2017/richdata2" ref="A2:T86">
    <sortCondition ref="A1:A86"/>
  </sortState>
  <tableColumns count="20">
    <tableColumn id="1" xr3:uid="{CB9DC7CF-CC20-4077-818F-F1D2ADBF634C}" name="ID" dataDxfId="21"/>
    <tableColumn id="2" xr3:uid="{CB830C7B-55FF-4299-B86D-0B7D10A209AC}" name="Organization" dataDxfId="20"/>
    <tableColumn id="3" xr3:uid="{3D9958EC-AC17-4DF6-A341-A251810D3CB9}" name="Type" dataDxfId="19"/>
    <tableColumn id="4" xr3:uid="{65FE9DDB-FD70-4392-A0B6-0951867386F7}" name="Diagnosis" dataDxfId="18"/>
    <tableColumn id="5" xr3:uid="{4EC7DCAB-6A6A-421F-8F77-BCDA7A4CF69E}" name="County" dataDxfId="17"/>
    <tableColumn id="6" xr3:uid="{BC04B420-AC03-4779-A547-0C149D72A900}" name="Street" dataDxfId="16"/>
    <tableColumn id="18" xr3:uid="{424A7AB7-F529-4D52-A20D-78E78C752C8E}" name="Appt" dataDxfId="15"/>
    <tableColumn id="7" xr3:uid="{29258BF5-6861-4085-A630-0AB5B4F346C0}" name="City" dataDxfId="14"/>
    <tableColumn id="8" xr3:uid="{57012E1B-8D48-4995-94CD-D63D03A790A6}" name="Zip" dataDxfId="13"/>
    <tableColumn id="9" xr3:uid="{A877B6E1-D09A-4913-ACD9-2CB3808522AA}" name="Website" dataDxfId="12"/>
    <tableColumn id="19" xr3:uid="{1909731A-728A-4FCF-87F2-29D6FA5EEF63}" name="Mission_Statement" dataDxfId="11" dataCellStyle="Normal"/>
    <tableColumn id="17" xr3:uid="{97988A70-DAE6-441C-82C7-469A8DF7EF65}" name="Phone" dataDxfId="10"/>
    <tableColumn id="10" xr3:uid="{FE25C8AD-9E60-460B-8459-BAECAF0F65C6}" name="Contact_First" dataDxfId="9"/>
    <tableColumn id="11" xr3:uid="{9765E4BA-5AD6-4E72-8ABB-9F769F3B550C}" name="Contact_Last" dataDxfId="8"/>
    <tableColumn id="12" xr3:uid="{F0E455FC-D017-4CAA-9817-168BC6074478}" name="Services" dataDxfId="7"/>
    <tableColumn id="13" xr3:uid="{9AD37BA4-7565-42D9-BEA5-9FAD52C1FCB8}" name="Ages" dataDxfId="6"/>
    <tableColumn id="14" xr3:uid="{F26D601D-6C55-445B-9297-0991F8564BFF}" name="Min_Age" dataDxfId="5" dataCellStyle="Normal"/>
    <tableColumn id="15" xr3:uid="{09A21433-EA08-49A9-8948-085831539705}" name="Max_Age" dataDxfId="4" dataCellStyle="Normal"/>
    <tableColumn id="16" xr3:uid="{2719CA56-A60C-462B-B68E-70ED68B4D2C1}" name="Comments" dataDxfId="3"/>
    <tableColumn id="21" xr3:uid="{27B79457-E818-4400-A7EA-FDC013C701D6}" name="Image_Link" dataDxfId="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AEC07A-2F7D-4146-86EE-D58D6DC37F51}" name="Table2" displayName="Table2" ref="A1:B8" totalsRowShown="0">
  <autoFilter ref="A1:B8" xr:uid="{73AEC07A-2F7D-4146-86EE-D58D6DC37F51}"/>
  <tableColumns count="2">
    <tableColumn id="1" xr3:uid="{D362FD26-0C0F-49E6-9948-EB249A972033}" name="Organization Type"/>
    <tableColumn id="2" xr3:uid="{DDF06190-7199-4B10-98D0-C508F967809A}" name="Total" dataDxfId="1">
      <calculatedColumnFormula>COUNTIFS(Table1[Type],Table2[[#This Row],[Organization Type]])</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CF53A2-2B6B-4C2B-A835-FE0C08BDB0F1}" name="Table3" displayName="Table3" ref="D1:E6" totalsRowShown="0">
  <autoFilter ref="D1:E6" xr:uid="{D5CF53A2-2B6B-4C2B-A835-FE0C08BDB0F1}"/>
  <tableColumns count="2">
    <tableColumn id="1" xr3:uid="{6C7CCC68-5495-4E58-BDEE-A4908A42055D}" name="Diagnosis Type"/>
    <tableColumn id="2" xr3:uid="{0238390F-68D5-434A-BB26-6381E17BDE2D}" name="Total" dataDxfId="0">
      <calculatedColumnFormula>COUNTIF(Table1[Diagnosis],Table3[[#This Row],[Diagnosis Type]])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bcbss.com/" TargetMode="External"/><Relationship Id="rId18" Type="http://schemas.openxmlformats.org/officeDocument/2006/relationships/hyperlink" Target="https://www.edenservices.org/" TargetMode="External"/><Relationship Id="rId26" Type="http://schemas.openxmlformats.org/officeDocument/2006/relationships/hyperlink" Target="https://www.ieaschool.org/" TargetMode="External"/><Relationship Id="rId39" Type="http://schemas.openxmlformats.org/officeDocument/2006/relationships/hyperlink" Target="https://www.ycs.org/" TargetMode="External"/><Relationship Id="rId21" Type="http://schemas.openxmlformats.org/officeDocument/2006/relationships/hyperlink" Target="https://www.gardenacademy.org/" TargetMode="External"/><Relationship Id="rId34" Type="http://schemas.openxmlformats.org/officeDocument/2006/relationships/hyperlink" Target="https://www.schischool.org/" TargetMode="External"/><Relationship Id="rId42" Type="http://schemas.openxmlformats.org/officeDocument/2006/relationships/hyperlink" Target="mailto:laurafeiss@kidstogethernj.com" TargetMode="External"/><Relationship Id="rId7" Type="http://schemas.openxmlformats.org/officeDocument/2006/relationships/hyperlink" Target="https://www.alpinelearninggroup.org/" TargetMode="External"/><Relationship Id="rId2" Type="http://schemas.openxmlformats.org/officeDocument/2006/relationships/hyperlink" Target="https://www.nj.gov/humanservices/ddd/individuals/applyservices/" TargetMode="External"/><Relationship Id="rId16" Type="http://schemas.openxmlformats.org/officeDocument/2006/relationships/hyperlink" Target="https://www.info@davidgregoryschool.com" TargetMode="External"/><Relationship Id="rId29" Type="http://schemas.openxmlformats.org/officeDocument/2006/relationships/hyperlink" Target="https://www.northhudsonacademy.org/" TargetMode="External"/><Relationship Id="rId1" Type="http://schemas.openxmlformats.org/officeDocument/2006/relationships/hyperlink" Target="https://www.performcarenj.org/families/disability/determination-eligibility.aspx" TargetMode="External"/><Relationship Id="rId6" Type="http://schemas.openxmlformats.org/officeDocument/2006/relationships/hyperlink" Target="https://joydew.com/" TargetMode="External"/><Relationship Id="rId11" Type="http://schemas.openxmlformats.org/officeDocument/2006/relationships/hyperlink" Target="https://autisticadvocacy.org/" TargetMode="External"/><Relationship Id="rId24" Type="http://schemas.openxmlformats.org/officeDocument/2006/relationships/hyperlink" Target="https://www.hawkswoodschool.net/" TargetMode="External"/><Relationship Id="rId32" Type="http://schemas.openxmlformats.org/officeDocument/2006/relationships/hyperlink" Target="https://www.reedacademy.org/" TargetMode="External"/><Relationship Id="rId37" Type="http://schemas.openxmlformats.org/officeDocument/2006/relationships/hyperlink" Target="https://www.specialeducationalliancenj.org/" TargetMode="External"/><Relationship Id="rId40" Type="http://schemas.openxmlformats.org/officeDocument/2006/relationships/hyperlink" Target="http://www.state.nj.us/health/autism/" TargetMode="External"/><Relationship Id="rId45" Type="http://schemas.openxmlformats.org/officeDocument/2006/relationships/hyperlink" Target="https://kesslerfoundation.org/" TargetMode="External"/><Relationship Id="rId5" Type="http://schemas.openxmlformats.org/officeDocument/2006/relationships/hyperlink" Target="https://www.alpinelearninggroup.org/" TargetMode="External"/><Relationship Id="rId15" Type="http://schemas.openxmlformats.org/officeDocument/2006/relationships/hyperlink" Target="https://www.allegroschool.org/" TargetMode="External"/><Relationship Id="rId23" Type="http://schemas.openxmlformats.org/officeDocument/2006/relationships/hyperlink" Target="https://www.gramonschools.org/" TargetMode="External"/><Relationship Id="rId28" Type="http://schemas.openxmlformats.org/officeDocument/2006/relationships/hyperlink" Target="http://www.gramonschools.org/our-schools/new-beginnings" TargetMode="External"/><Relationship Id="rId36" Type="http://schemas.openxmlformats.org/officeDocument/2006/relationships/hyperlink" Target="https://www.somerset-hills.org/" TargetMode="External"/><Relationship Id="rId10" Type="http://schemas.openxmlformats.org/officeDocument/2006/relationships/hyperlink" Target="https://rcaas.rutgers.edu/" TargetMode="External"/><Relationship Id="rId19" Type="http://schemas.openxmlformats.org/officeDocument/2006/relationships/hyperlink" Target="https://www.epicschool.org/" TargetMode="External"/><Relationship Id="rId31" Type="http://schemas.openxmlformats.org/officeDocument/2006/relationships/hyperlink" Target="https://www.pcdi.org/" TargetMode="External"/><Relationship Id="rId44" Type="http://schemas.openxmlformats.org/officeDocument/2006/relationships/hyperlink" Target="mailto:jandbbaker@aol.com" TargetMode="External"/><Relationship Id="rId4" Type="http://schemas.openxmlformats.org/officeDocument/2006/relationships/hyperlink" Target="https://autismfamilyservicesnj.org/" TargetMode="External"/><Relationship Id="rId9" Type="http://schemas.openxmlformats.org/officeDocument/2006/relationships/hyperlink" Target="https://edenautism.org/" TargetMode="External"/><Relationship Id="rId14" Type="http://schemas.openxmlformats.org/officeDocument/2006/relationships/hyperlink" Target="http://www.njcaregivers.org/" TargetMode="External"/><Relationship Id="rId22" Type="http://schemas.openxmlformats.org/officeDocument/2006/relationships/hyperlink" Target="https://www.gramonschools.org/" TargetMode="External"/><Relationship Id="rId27" Type="http://schemas.openxmlformats.org/officeDocument/2006/relationships/hyperlink" Target="https://www.mcgacademy.net/" TargetMode="External"/><Relationship Id="rId30" Type="http://schemas.openxmlformats.org/officeDocument/2006/relationships/hyperlink" Target="https://www.pinelandschool.org/" TargetMode="External"/><Relationship Id="rId35" Type="http://schemas.openxmlformats.org/officeDocument/2006/relationships/hyperlink" Target="https://www.searchdayprogram.com/" TargetMode="External"/><Relationship Id="rId43" Type="http://schemas.openxmlformats.org/officeDocument/2006/relationships/hyperlink" Target="https://www.emittherapeutics.com/" TargetMode="External"/><Relationship Id="rId8" Type="http://schemas.openxmlformats.org/officeDocument/2006/relationships/hyperlink" Target="https://www.arcnj.org/programs/project-hire/project_hire.html" TargetMode="External"/><Relationship Id="rId3" Type="http://schemas.openxmlformats.org/officeDocument/2006/relationships/hyperlink" Target="https://autismnj.org/" TargetMode="External"/><Relationship Id="rId12" Type="http://schemas.openxmlformats.org/officeDocument/2006/relationships/hyperlink" Target="https://autisticadvocacy.org/about-asan/contact/" TargetMode="External"/><Relationship Id="rId17" Type="http://schemas.openxmlformats.org/officeDocument/2006/relationships/hyperlink" Target="https://www.deronschool.org/" TargetMode="External"/><Relationship Id="rId25" Type="http://schemas.openxmlformats.org/officeDocument/2006/relationships/hyperlink" Target="https://www.holmstead.org/" TargetMode="External"/><Relationship Id="rId33" Type="http://schemas.openxmlformats.org/officeDocument/2006/relationships/hyperlink" Target="https://www.reedacademy.org/" TargetMode="External"/><Relationship Id="rId38" Type="http://schemas.openxmlformats.org/officeDocument/2006/relationships/hyperlink" Target="https://www.warrenglenacademy.com/" TargetMode="External"/><Relationship Id="rId46" Type="http://schemas.openxmlformats.org/officeDocument/2006/relationships/table" Target="../tables/table1.xml"/><Relationship Id="rId20" Type="http://schemas.openxmlformats.org/officeDocument/2006/relationships/hyperlink" Target="https://www.fsec.org/" TargetMode="External"/><Relationship Id="rId41" Type="http://schemas.openxmlformats.org/officeDocument/2006/relationships/hyperlink" Target="https://www.njid.org/employment-service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6"/>
  <sheetViews>
    <sheetView tabSelected="1" workbookViewId="0">
      <pane xSplit="2" ySplit="1" topLeftCell="P2" activePane="bottomRight" state="frozen"/>
      <selection pane="topRight"/>
      <selection pane="bottomLeft"/>
      <selection pane="bottomRight" activeCell="R2" sqref="R2"/>
    </sheetView>
  </sheetViews>
  <sheetFormatPr defaultRowHeight="14.4"/>
  <cols>
    <col min="1" max="1" width="5.44140625" bestFit="1" customWidth="1"/>
    <col min="2" max="2" width="57.44140625" bestFit="1" customWidth="1"/>
    <col min="3" max="3" width="23.5546875" bestFit="1" customWidth="1"/>
    <col min="4" max="4" width="36.5546875" bestFit="1" customWidth="1"/>
    <col min="5" max="5" width="10.88671875" bestFit="1" customWidth="1"/>
    <col min="6" max="6" width="23.6640625" bestFit="1" customWidth="1"/>
    <col min="7" max="7" width="19.21875" bestFit="1" customWidth="1"/>
    <col min="8" max="8" width="22.6640625" bestFit="1" customWidth="1"/>
    <col min="9" max="9" width="6" style="2" bestFit="1" customWidth="1"/>
    <col min="10" max="10" width="72.6640625" bestFit="1" customWidth="1"/>
    <col min="11" max="11" width="49.77734375" style="8" customWidth="1"/>
    <col min="12" max="12" width="41.44140625" bestFit="1" customWidth="1"/>
    <col min="13" max="13" width="14.33203125" bestFit="1" customWidth="1"/>
    <col min="14" max="14" width="14" bestFit="1" customWidth="1"/>
    <col min="15" max="15" width="103.88671875" style="8" customWidth="1"/>
    <col min="16" max="16" width="7.109375" style="1" bestFit="1" customWidth="1"/>
    <col min="17" max="17" width="10" bestFit="1" customWidth="1"/>
    <col min="18" max="18" width="10.33203125" bestFit="1" customWidth="1"/>
    <col min="19" max="19" width="52.6640625" bestFit="1" customWidth="1"/>
  </cols>
  <sheetData>
    <row r="1" spans="1:20" ht="15" thickBot="1">
      <c r="A1" s="3" t="s">
        <v>0</v>
      </c>
      <c r="B1" s="4" t="s">
        <v>1</v>
      </c>
      <c r="C1" s="4" t="s">
        <v>2</v>
      </c>
      <c r="D1" s="4" t="s">
        <v>3</v>
      </c>
      <c r="E1" s="4" t="s">
        <v>4</v>
      </c>
      <c r="F1" s="4" t="s">
        <v>5</v>
      </c>
      <c r="G1" s="4" t="s">
        <v>6</v>
      </c>
      <c r="H1" s="4" t="s">
        <v>7</v>
      </c>
      <c r="I1" s="6" t="s">
        <v>8</v>
      </c>
      <c r="J1" s="4" t="s">
        <v>9</v>
      </c>
      <c r="K1" s="8" t="s">
        <v>461</v>
      </c>
      <c r="L1" s="4" t="s">
        <v>10</v>
      </c>
      <c r="M1" s="4" t="s">
        <v>11</v>
      </c>
      <c r="N1" s="4" t="s">
        <v>12</v>
      </c>
      <c r="O1" s="9" t="s">
        <v>13</v>
      </c>
      <c r="P1" s="7" t="s">
        <v>14</v>
      </c>
      <c r="Q1" s="4" t="s">
        <v>15</v>
      </c>
      <c r="R1" s="4" t="s">
        <v>16</v>
      </c>
      <c r="S1" s="5" t="s">
        <v>17</v>
      </c>
      <c r="T1" t="s">
        <v>691</v>
      </c>
    </row>
    <row r="2" spans="1:20" ht="72.599999999999994" thickTop="1">
      <c r="A2" s="10">
        <v>1</v>
      </c>
      <c r="B2" s="11" t="s">
        <v>18</v>
      </c>
      <c r="C2" s="11" t="s">
        <v>19</v>
      </c>
      <c r="D2" s="11" t="s">
        <v>20</v>
      </c>
      <c r="E2" s="11" t="s">
        <v>21</v>
      </c>
      <c r="F2" s="11" t="s">
        <v>22</v>
      </c>
      <c r="G2" s="11" t="s">
        <v>23</v>
      </c>
      <c r="H2" s="11" t="s">
        <v>24</v>
      </c>
      <c r="I2" s="13">
        <v>8691</v>
      </c>
      <c r="J2" s="20" t="s">
        <v>25</v>
      </c>
      <c r="K2" s="8" t="s">
        <v>493</v>
      </c>
      <c r="L2" s="11" t="s">
        <v>26</v>
      </c>
      <c r="M2" s="11" t="s">
        <v>27</v>
      </c>
      <c r="N2" s="11" t="s">
        <v>28</v>
      </c>
      <c r="O2" s="21" t="s">
        <v>29</v>
      </c>
      <c r="P2" s="1" t="s">
        <v>30</v>
      </c>
      <c r="Q2" t="str">
        <f>LEFT(Table1[[#This Row],[Ages]],FIND("-",Table1[[#This Row],[Ages]])-1)</f>
        <v>0</v>
      </c>
      <c r="R2" t="str">
        <f>MID(Table1[[#This Row],[Ages]],FIND("-",Table1[[#This Row],[Ages]])+1,999)</f>
        <v>21</v>
      </c>
      <c r="S2" s="15"/>
      <c r="T2" t="s">
        <v>752</v>
      </c>
    </row>
    <row r="3" spans="1:20" ht="100.8">
      <c r="A3" s="10">
        <v>2</v>
      </c>
      <c r="B3" s="11" t="s">
        <v>31</v>
      </c>
      <c r="C3" s="11" t="s">
        <v>19</v>
      </c>
      <c r="D3" s="11" t="s">
        <v>20</v>
      </c>
      <c r="E3" s="11" t="s">
        <v>21</v>
      </c>
      <c r="F3" s="11" t="s">
        <v>32</v>
      </c>
      <c r="G3" s="11"/>
      <c r="H3" s="11" t="s">
        <v>33</v>
      </c>
      <c r="I3" s="13">
        <v>8608</v>
      </c>
      <c r="J3" s="20" t="s">
        <v>34</v>
      </c>
      <c r="K3" s="8" t="s">
        <v>492</v>
      </c>
      <c r="L3" s="11" t="s">
        <v>35</v>
      </c>
      <c r="M3" s="11" t="s">
        <v>36</v>
      </c>
      <c r="N3" s="11" t="s">
        <v>37</v>
      </c>
      <c r="O3" s="21" t="s">
        <v>38</v>
      </c>
      <c r="P3" s="1" t="s">
        <v>39</v>
      </c>
      <c r="Q3" t="str">
        <f>LEFT(Table1[[#This Row],[Ages]],FIND("-",Table1[[#This Row],[Ages]])-1)</f>
        <v>21</v>
      </c>
      <c r="R3" t="str">
        <f>MID(Table1[[#This Row],[Ages]],FIND("-",Table1[[#This Row],[Ages]])+1,999)</f>
        <v>99</v>
      </c>
      <c r="S3" s="15"/>
      <c r="T3" t="s">
        <v>693</v>
      </c>
    </row>
    <row r="4" spans="1:20" ht="115.2">
      <c r="A4" s="10">
        <v>3</v>
      </c>
      <c r="B4" s="12" t="s">
        <v>607</v>
      </c>
      <c r="C4" s="12"/>
      <c r="D4" s="12" t="s">
        <v>20</v>
      </c>
      <c r="E4" s="12" t="s">
        <v>608</v>
      </c>
      <c r="F4" s="12" t="s">
        <v>609</v>
      </c>
      <c r="G4" s="12"/>
      <c r="H4" s="12" t="s">
        <v>610</v>
      </c>
      <c r="I4" s="16">
        <v>8210</v>
      </c>
      <c r="J4" s="12" t="s">
        <v>611</v>
      </c>
      <c r="K4" s="8" t="s">
        <v>612</v>
      </c>
      <c r="L4" s="12" t="s">
        <v>613</v>
      </c>
      <c r="M4" s="12" t="s">
        <v>614</v>
      </c>
      <c r="N4" s="12" t="s">
        <v>615</v>
      </c>
      <c r="O4" s="14" t="s">
        <v>581</v>
      </c>
      <c r="P4" s="1" t="s">
        <v>30</v>
      </c>
      <c r="Q4">
        <v>0</v>
      </c>
      <c r="R4">
        <v>21</v>
      </c>
      <c r="S4" s="17"/>
      <c r="T4" t="s">
        <v>717</v>
      </c>
    </row>
    <row r="5" spans="1:20" ht="57.6">
      <c r="A5" s="10">
        <v>4</v>
      </c>
      <c r="B5" s="11" t="s">
        <v>40</v>
      </c>
      <c r="C5" s="11" t="s">
        <v>41</v>
      </c>
      <c r="D5" s="11" t="s">
        <v>42</v>
      </c>
      <c r="E5" s="11" t="s">
        <v>21</v>
      </c>
      <c r="F5" s="11" t="s">
        <v>43</v>
      </c>
      <c r="G5" s="35" t="s">
        <v>44</v>
      </c>
      <c r="H5" s="11" t="s">
        <v>24</v>
      </c>
      <c r="I5" s="13">
        <v>8691</v>
      </c>
      <c r="J5" s="20" t="s">
        <v>45</v>
      </c>
      <c r="K5" s="8" t="s">
        <v>445</v>
      </c>
      <c r="L5" s="11" t="s">
        <v>46</v>
      </c>
      <c r="M5" s="11" t="s">
        <v>47</v>
      </c>
      <c r="N5" s="11" t="s">
        <v>48</v>
      </c>
      <c r="O5" s="21" t="s">
        <v>49</v>
      </c>
      <c r="P5" s="1" t="s">
        <v>50</v>
      </c>
      <c r="Q5" t="str">
        <f>LEFT(Table1[[#This Row],[Ages]],FIND("-",Table1[[#This Row],[Ages]])-1)</f>
        <v>0</v>
      </c>
      <c r="R5" t="str">
        <f>MID(Table1[[#This Row],[Ages]],FIND("-",Table1[[#This Row],[Ages]])+1,999)</f>
        <v>99</v>
      </c>
      <c r="S5" s="15"/>
      <c r="T5" t="s">
        <v>694</v>
      </c>
    </row>
    <row r="6" spans="1:20" ht="115.2">
      <c r="A6" s="10">
        <v>5</v>
      </c>
      <c r="B6" s="12" t="s">
        <v>607</v>
      </c>
      <c r="C6" s="12" t="s">
        <v>591</v>
      </c>
      <c r="D6" s="12" t="s">
        <v>20</v>
      </c>
      <c r="E6" s="12" t="s">
        <v>230</v>
      </c>
      <c r="F6" s="12" t="s">
        <v>645</v>
      </c>
      <c r="G6" s="12"/>
      <c r="H6" s="12" t="s">
        <v>646</v>
      </c>
      <c r="I6" s="16">
        <v>8028</v>
      </c>
      <c r="J6" s="12" t="s">
        <v>611</v>
      </c>
      <c r="K6" s="8" t="s">
        <v>612</v>
      </c>
      <c r="L6" s="12" t="s">
        <v>647</v>
      </c>
      <c r="M6" s="12" t="s">
        <v>648</v>
      </c>
      <c r="N6" s="12" t="s">
        <v>649</v>
      </c>
      <c r="O6" s="14" t="s">
        <v>581</v>
      </c>
      <c r="P6" s="1" t="s">
        <v>30</v>
      </c>
      <c r="Q6">
        <v>0</v>
      </c>
      <c r="R6">
        <v>21</v>
      </c>
      <c r="S6" s="17"/>
      <c r="T6" t="s">
        <v>717</v>
      </c>
    </row>
    <row r="7" spans="1:20" ht="129.6">
      <c r="A7" s="10">
        <v>6</v>
      </c>
      <c r="B7" s="11" t="s">
        <v>51</v>
      </c>
      <c r="C7" s="11" t="s">
        <v>52</v>
      </c>
      <c r="D7" s="11" t="s">
        <v>42</v>
      </c>
      <c r="E7" s="11" t="s">
        <v>21</v>
      </c>
      <c r="F7" s="11" t="s">
        <v>53</v>
      </c>
      <c r="G7" s="11" t="s">
        <v>54</v>
      </c>
      <c r="H7" s="11" t="s">
        <v>55</v>
      </c>
      <c r="I7" s="13">
        <v>8520</v>
      </c>
      <c r="J7" s="20" t="s">
        <v>56</v>
      </c>
      <c r="K7" s="8" t="s">
        <v>446</v>
      </c>
      <c r="L7" s="11" t="s">
        <v>57</v>
      </c>
      <c r="M7" s="11" t="s">
        <v>58</v>
      </c>
      <c r="N7" s="11" t="s">
        <v>59</v>
      </c>
      <c r="O7" s="21" t="s">
        <v>60</v>
      </c>
      <c r="P7" s="1" t="s">
        <v>50</v>
      </c>
      <c r="Q7" t="str">
        <f>LEFT(Table1[[#This Row],[Ages]],FIND("-",Table1[[#This Row],[Ages]])-1)</f>
        <v>0</v>
      </c>
      <c r="R7" t="str">
        <f>MID(Table1[[#This Row],[Ages]],FIND("-",Table1[[#This Row],[Ages]])+1,999)</f>
        <v>99</v>
      </c>
      <c r="S7" s="15"/>
      <c r="T7" t="s">
        <v>692</v>
      </c>
    </row>
    <row r="8" spans="1:20" ht="115.8">
      <c r="A8" s="10">
        <v>7</v>
      </c>
      <c r="B8" s="12" t="s">
        <v>237</v>
      </c>
      <c r="C8" s="12" t="s">
        <v>77</v>
      </c>
      <c r="D8" s="12" t="s">
        <v>42</v>
      </c>
      <c r="E8" s="12" t="s">
        <v>506</v>
      </c>
      <c r="F8" s="12" t="s">
        <v>238</v>
      </c>
      <c r="G8" s="12"/>
      <c r="H8" s="12" t="s">
        <v>239</v>
      </c>
      <c r="I8" s="16">
        <v>7927</v>
      </c>
      <c r="J8" s="18" t="s">
        <v>240</v>
      </c>
      <c r="K8" s="8" t="s">
        <v>496</v>
      </c>
      <c r="L8" s="19" t="s">
        <v>241</v>
      </c>
      <c r="M8" s="12" t="s">
        <v>242</v>
      </c>
      <c r="N8" s="12" t="s">
        <v>243</v>
      </c>
      <c r="O8" s="14" t="s">
        <v>244</v>
      </c>
      <c r="P8" s="1" t="s">
        <v>212</v>
      </c>
      <c r="Q8" t="str">
        <f>LEFT(Table1[[#This Row],[Ages]],FIND("-",Table1[[#This Row],[Ages]])-1)</f>
        <v>3</v>
      </c>
      <c r="R8" t="str">
        <f>MID(Table1[[#This Row],[Ages]],FIND("-",Table1[[#This Row],[Ages]])+1,999)</f>
        <v>21</v>
      </c>
      <c r="S8" s="17"/>
      <c r="T8" t="s">
        <v>714</v>
      </c>
    </row>
    <row r="9" spans="1:20" ht="144">
      <c r="A9" s="10">
        <v>8</v>
      </c>
      <c r="B9" s="11" t="s">
        <v>61</v>
      </c>
      <c r="C9" s="11" t="s">
        <v>19</v>
      </c>
      <c r="D9" s="11" t="s">
        <v>42</v>
      </c>
      <c r="E9" s="11" t="s">
        <v>21</v>
      </c>
      <c r="F9" s="11" t="s">
        <v>62</v>
      </c>
      <c r="G9" s="11" t="s">
        <v>63</v>
      </c>
      <c r="H9" s="11" t="s">
        <v>33</v>
      </c>
      <c r="I9" s="13">
        <v>8625</v>
      </c>
      <c r="J9" s="11" t="s">
        <v>64</v>
      </c>
      <c r="K9" s="8" t="s">
        <v>447</v>
      </c>
      <c r="L9" s="11" t="s">
        <v>65</v>
      </c>
      <c r="M9" s="11" t="e">
        <v>#N/A</v>
      </c>
      <c r="N9" s="11" t="e">
        <v>#N/A</v>
      </c>
      <c r="O9" s="21" t="s">
        <v>66</v>
      </c>
      <c r="P9" s="1" t="s">
        <v>50</v>
      </c>
      <c r="Q9" t="str">
        <f>LEFT(Table1[[#This Row],[Ages]],FIND("-",Table1[[#This Row],[Ages]])-1)</f>
        <v>0</v>
      </c>
      <c r="R9" t="str">
        <f>MID(Table1[[#This Row],[Ages]],FIND("-",Table1[[#This Row],[Ages]])+1,999)</f>
        <v>99</v>
      </c>
      <c r="S9" s="15"/>
      <c r="T9" t="s">
        <v>753</v>
      </c>
    </row>
    <row r="10" spans="1:20" ht="72">
      <c r="A10" s="10">
        <v>9</v>
      </c>
      <c r="B10" s="11" t="s">
        <v>67</v>
      </c>
      <c r="C10" s="11" t="s">
        <v>41</v>
      </c>
      <c r="D10" s="11" t="s">
        <v>42</v>
      </c>
      <c r="E10" s="11" t="s">
        <v>68</v>
      </c>
      <c r="F10" s="11" t="s">
        <v>69</v>
      </c>
      <c r="G10" s="28"/>
      <c r="H10" s="11" t="s">
        <v>70</v>
      </c>
      <c r="I10" s="13">
        <v>8831</v>
      </c>
      <c r="J10" s="11" t="s">
        <v>71</v>
      </c>
      <c r="K10" s="8" t="s">
        <v>448</v>
      </c>
      <c r="L10" s="11" t="s">
        <v>72</v>
      </c>
      <c r="M10" s="11" t="s">
        <v>73</v>
      </c>
      <c r="N10" s="11" t="s">
        <v>74</v>
      </c>
      <c r="O10" s="21" t="s">
        <v>75</v>
      </c>
      <c r="P10" s="1" t="s">
        <v>50</v>
      </c>
      <c r="Q10" t="str">
        <f>LEFT(Table1[[#This Row],[Ages]],FIND("-",Table1[[#This Row],[Ages]])-1)</f>
        <v>0</v>
      </c>
      <c r="R10" t="str">
        <f>MID(Table1[[#This Row],[Ages]],FIND("-",Table1[[#This Row],[Ages]])+1,999)</f>
        <v>99</v>
      </c>
      <c r="S10" s="15"/>
      <c r="T10" t="s">
        <v>696</v>
      </c>
    </row>
    <row r="11" spans="1:20" ht="100.8">
      <c r="A11" s="10">
        <v>10</v>
      </c>
      <c r="B11" s="11" t="s">
        <v>76</v>
      </c>
      <c r="C11" s="11" t="s">
        <v>77</v>
      </c>
      <c r="D11" s="11" t="s">
        <v>42</v>
      </c>
      <c r="E11" s="11" t="s">
        <v>78</v>
      </c>
      <c r="F11" s="11" t="s">
        <v>79</v>
      </c>
      <c r="G11" s="11"/>
      <c r="H11" s="11" t="s">
        <v>80</v>
      </c>
      <c r="I11" s="13">
        <v>7652</v>
      </c>
      <c r="J11" s="20" t="s">
        <v>81</v>
      </c>
      <c r="K11" s="8" t="s">
        <v>449</v>
      </c>
      <c r="L11" s="11" t="s">
        <v>82</v>
      </c>
      <c r="M11" s="11" t="s">
        <v>83</v>
      </c>
      <c r="N11" s="11" t="s">
        <v>84</v>
      </c>
      <c r="O11" s="21" t="s">
        <v>85</v>
      </c>
      <c r="P11" s="1" t="s">
        <v>212</v>
      </c>
      <c r="Q11" t="str">
        <f>LEFT(Table1[[#This Row],[Ages]],FIND("-",Table1[[#This Row],[Ages]])-1)</f>
        <v>3</v>
      </c>
      <c r="R11" t="str">
        <f>MID(Table1[[#This Row],[Ages]],FIND("-",Table1[[#This Row],[Ages]])+1,999)</f>
        <v>21</v>
      </c>
      <c r="S11" s="15"/>
      <c r="T11" t="s">
        <v>697</v>
      </c>
    </row>
    <row r="12" spans="1:20" ht="72">
      <c r="A12" s="10">
        <v>11</v>
      </c>
      <c r="B12" s="11" t="s">
        <v>86</v>
      </c>
      <c r="C12" s="11" t="s">
        <v>77</v>
      </c>
      <c r="D12" s="11" t="s">
        <v>42</v>
      </c>
      <c r="E12" s="11" t="s">
        <v>87</v>
      </c>
      <c r="F12" s="11" t="s">
        <v>88</v>
      </c>
      <c r="G12" s="11" t="s">
        <v>89</v>
      </c>
      <c r="H12" s="11" t="s">
        <v>90</v>
      </c>
      <c r="I12" s="13">
        <v>7052</v>
      </c>
      <c r="J12" s="11" t="s">
        <v>91</v>
      </c>
      <c r="K12" s="8" t="s">
        <v>451</v>
      </c>
      <c r="L12" s="11" t="s">
        <v>92</v>
      </c>
      <c r="M12" s="11" t="s">
        <v>93</v>
      </c>
      <c r="N12" s="11" t="s">
        <v>94</v>
      </c>
      <c r="O12" s="21" t="s">
        <v>95</v>
      </c>
      <c r="P12" s="1" t="s">
        <v>212</v>
      </c>
      <c r="Q12" t="str">
        <f>LEFT(Table1[[#This Row],[Ages]],FIND("-",Table1[[#This Row],[Ages]])-1)</f>
        <v>3</v>
      </c>
      <c r="R12" t="str">
        <f>MID(Table1[[#This Row],[Ages]],FIND("-",Table1[[#This Row],[Ages]])+1,999)</f>
        <v>21</v>
      </c>
      <c r="S12" s="15"/>
      <c r="T12" t="s">
        <v>698</v>
      </c>
    </row>
    <row r="13" spans="1:20" ht="100.8">
      <c r="A13" s="10">
        <v>12</v>
      </c>
      <c r="B13" s="11" t="s">
        <v>96</v>
      </c>
      <c r="C13" s="11" t="s">
        <v>97</v>
      </c>
      <c r="D13" s="11" t="s">
        <v>42</v>
      </c>
      <c r="E13" s="11" t="s">
        <v>87</v>
      </c>
      <c r="F13" s="11" t="s">
        <v>98</v>
      </c>
      <c r="G13" s="11"/>
      <c r="H13" s="11" t="s">
        <v>99</v>
      </c>
      <c r="I13" s="13">
        <v>7103</v>
      </c>
      <c r="J13" s="11" t="s">
        <v>100</v>
      </c>
      <c r="K13" s="8" t="s">
        <v>450</v>
      </c>
      <c r="L13" s="11" t="s">
        <v>101</v>
      </c>
      <c r="M13" s="11" t="s">
        <v>102</v>
      </c>
      <c r="N13" s="11" t="s">
        <v>103</v>
      </c>
      <c r="O13" s="21" t="s">
        <v>104</v>
      </c>
      <c r="P13" s="1" t="s">
        <v>212</v>
      </c>
      <c r="Q13" t="str">
        <f>LEFT(Table1[[#This Row],[Ages]],FIND("-",Table1[[#This Row],[Ages]])-1)</f>
        <v>3</v>
      </c>
      <c r="R13" t="str">
        <f>MID(Table1[[#This Row],[Ages]],FIND("-",Table1[[#This Row],[Ages]])+1,999)</f>
        <v>21</v>
      </c>
      <c r="S13" s="15"/>
      <c r="T13" t="s">
        <v>754</v>
      </c>
    </row>
    <row r="14" spans="1:20" ht="100.8">
      <c r="A14" s="10">
        <v>13</v>
      </c>
      <c r="B14" s="11" t="s">
        <v>105</v>
      </c>
      <c r="C14" s="11" t="s">
        <v>41</v>
      </c>
      <c r="D14" s="11" t="s">
        <v>20</v>
      </c>
      <c r="E14" s="11" t="s">
        <v>78</v>
      </c>
      <c r="F14" s="11" t="s">
        <v>106</v>
      </c>
      <c r="G14" s="28" t="s">
        <v>107</v>
      </c>
      <c r="H14" s="11" t="s">
        <v>108</v>
      </c>
      <c r="I14" s="13">
        <v>7450</v>
      </c>
      <c r="J14" s="20" t="s">
        <v>109</v>
      </c>
      <c r="K14" s="8" t="s">
        <v>452</v>
      </c>
      <c r="L14" s="11" t="s">
        <v>110</v>
      </c>
      <c r="M14" s="11" t="s">
        <v>111</v>
      </c>
      <c r="N14" s="11" t="s">
        <v>112</v>
      </c>
      <c r="O14" s="21" t="s">
        <v>689</v>
      </c>
      <c r="P14" s="1" t="s">
        <v>113</v>
      </c>
      <c r="Q14" t="str">
        <f>LEFT(Table1[[#This Row],[Ages]],FIND("-",Table1[[#This Row],[Ages]])-1)</f>
        <v>18</v>
      </c>
      <c r="R14" t="str">
        <f>MID(Table1[[#This Row],[Ages]],FIND("-",Table1[[#This Row],[Ages]])+1,999)</f>
        <v>99</v>
      </c>
      <c r="S14" s="15"/>
      <c r="T14" t="s">
        <v>699</v>
      </c>
    </row>
    <row r="15" spans="1:20" ht="86.4">
      <c r="A15" s="10">
        <v>14</v>
      </c>
      <c r="B15" s="11" t="s">
        <v>76</v>
      </c>
      <c r="C15" s="11" t="s">
        <v>41</v>
      </c>
      <c r="D15" s="11" t="s">
        <v>42</v>
      </c>
      <c r="E15" s="11" t="s">
        <v>78</v>
      </c>
      <c r="F15" s="11" t="s">
        <v>79</v>
      </c>
      <c r="G15" s="11"/>
      <c r="H15" s="11" t="s">
        <v>80</v>
      </c>
      <c r="I15" s="13">
        <v>7652</v>
      </c>
      <c r="J15" s="20" t="s">
        <v>81</v>
      </c>
      <c r="K15" s="8" t="s">
        <v>453</v>
      </c>
      <c r="L15" s="11" t="s">
        <v>114</v>
      </c>
      <c r="M15" s="11" t="s">
        <v>115</v>
      </c>
      <c r="N15" s="11" t="s">
        <v>116</v>
      </c>
      <c r="O15" s="21" t="s">
        <v>117</v>
      </c>
      <c r="P15" s="1" t="s">
        <v>213</v>
      </c>
      <c r="Q15" t="str">
        <f>LEFT(Table1[[#This Row],[Ages]],FIND("-",Table1[[#This Row],[Ages]])-1)</f>
        <v>3</v>
      </c>
      <c r="R15" t="str">
        <f>MID(Table1[[#This Row],[Ages]],FIND("-",Table1[[#This Row],[Ages]])+1,999)</f>
        <v>99</v>
      </c>
      <c r="S15" s="15"/>
      <c r="T15" t="s">
        <v>697</v>
      </c>
    </row>
    <row r="16" spans="1:20" ht="187.2">
      <c r="A16" s="10">
        <v>15</v>
      </c>
      <c r="B16" s="11" t="s">
        <v>118</v>
      </c>
      <c r="C16" s="11" t="s">
        <v>41</v>
      </c>
      <c r="D16" s="11" t="s">
        <v>42</v>
      </c>
      <c r="E16" s="11" t="s">
        <v>68</v>
      </c>
      <c r="F16" s="11" t="s">
        <v>119</v>
      </c>
      <c r="G16" s="11" t="s">
        <v>120</v>
      </c>
      <c r="H16" s="11" t="s">
        <v>121</v>
      </c>
      <c r="I16" s="13">
        <v>8854</v>
      </c>
      <c r="J16" s="22" t="s">
        <v>122</v>
      </c>
      <c r="K16" s="8" t="s">
        <v>454</v>
      </c>
      <c r="L16" s="11" t="s">
        <v>123</v>
      </c>
      <c r="M16" s="11" t="s">
        <v>124</v>
      </c>
      <c r="N16" s="11" t="s">
        <v>125</v>
      </c>
      <c r="O16" s="21" t="s">
        <v>126</v>
      </c>
      <c r="P16" s="1" t="s">
        <v>113</v>
      </c>
      <c r="Q16" t="str">
        <f>LEFT(Table1[[#This Row],[Ages]],FIND("-",Table1[[#This Row],[Ages]])-1)</f>
        <v>18</v>
      </c>
      <c r="R16" t="str">
        <f>MID(Table1[[#This Row],[Ages]],FIND("-",Table1[[#This Row],[Ages]])+1,999)</f>
        <v>99</v>
      </c>
      <c r="S16" s="15"/>
      <c r="T16" t="s">
        <v>700</v>
      </c>
    </row>
    <row r="17" spans="1:20" ht="158.4">
      <c r="A17" s="10">
        <v>16</v>
      </c>
      <c r="B17" s="11" t="s">
        <v>127</v>
      </c>
      <c r="C17" s="11" t="s">
        <v>41</v>
      </c>
      <c r="D17" s="11" t="s">
        <v>20</v>
      </c>
      <c r="E17" s="11" t="s">
        <v>68</v>
      </c>
      <c r="F17" s="11" t="s">
        <v>128</v>
      </c>
      <c r="G17" s="11"/>
      <c r="H17" s="11" t="s">
        <v>129</v>
      </c>
      <c r="I17" s="13">
        <v>8902</v>
      </c>
      <c r="J17" s="20" t="s">
        <v>130</v>
      </c>
      <c r="K17" s="8" t="s">
        <v>455</v>
      </c>
      <c r="L17" s="11" t="s">
        <v>131</v>
      </c>
      <c r="M17" s="11" t="s">
        <v>132</v>
      </c>
      <c r="N17" s="11" t="s">
        <v>133</v>
      </c>
      <c r="O17" s="21" t="s">
        <v>134</v>
      </c>
      <c r="P17" s="1" t="s">
        <v>135</v>
      </c>
      <c r="Q17" t="str">
        <f>LEFT(Table1[[#This Row],[Ages]],FIND("-",Table1[[#This Row],[Ages]])-1)</f>
        <v>13</v>
      </c>
      <c r="R17" t="str">
        <f>MID(Table1[[#This Row],[Ages]],FIND("-",Table1[[#This Row],[Ages]])+1,999)</f>
        <v>99</v>
      </c>
      <c r="S17" s="15"/>
      <c r="T17" t="s">
        <v>760</v>
      </c>
    </row>
    <row r="18" spans="1:20" ht="129.6">
      <c r="A18" s="10">
        <v>17</v>
      </c>
      <c r="B18" s="11" t="s">
        <v>136</v>
      </c>
      <c r="C18" s="11" t="s">
        <v>41</v>
      </c>
      <c r="D18" s="11" t="s">
        <v>42</v>
      </c>
      <c r="E18" s="11" t="s">
        <v>21</v>
      </c>
      <c r="F18" s="11" t="s">
        <v>137</v>
      </c>
      <c r="G18" s="11"/>
      <c r="H18" s="11" t="s">
        <v>138</v>
      </c>
      <c r="I18" s="13">
        <v>8540</v>
      </c>
      <c r="J18" s="20" t="s">
        <v>139</v>
      </c>
      <c r="K18" s="8" t="s">
        <v>456</v>
      </c>
      <c r="L18" s="11" t="s">
        <v>140</v>
      </c>
      <c r="M18" s="11" t="s">
        <v>141</v>
      </c>
      <c r="N18" s="11" t="s">
        <v>142</v>
      </c>
      <c r="O18" s="21" t="s">
        <v>143</v>
      </c>
      <c r="P18" s="1" t="s">
        <v>213</v>
      </c>
      <c r="Q18" t="str">
        <f>LEFT(Table1[[#This Row],[Ages]],FIND("-",Table1[[#This Row],[Ages]])-1)</f>
        <v>3</v>
      </c>
      <c r="R18" t="str">
        <f>MID(Table1[[#This Row],[Ages]],FIND("-",Table1[[#This Row],[Ages]])+1,999)</f>
        <v>99</v>
      </c>
      <c r="S18" s="15"/>
      <c r="T18" t="s">
        <v>708</v>
      </c>
    </row>
    <row r="19" spans="1:20" ht="100.8">
      <c r="A19" s="10">
        <v>18</v>
      </c>
      <c r="B19" s="11" t="s">
        <v>144</v>
      </c>
      <c r="C19" s="11" t="s">
        <v>41</v>
      </c>
      <c r="D19" s="11" t="s">
        <v>20</v>
      </c>
      <c r="E19" s="11" t="s">
        <v>68</v>
      </c>
      <c r="F19" s="11" t="s">
        <v>145</v>
      </c>
      <c r="G19" s="11"/>
      <c r="H19" s="11" t="s">
        <v>146</v>
      </c>
      <c r="I19" s="13">
        <v>8837</v>
      </c>
      <c r="J19" s="18" t="s">
        <v>147</v>
      </c>
      <c r="K19" s="8" t="s">
        <v>457</v>
      </c>
      <c r="L19" s="11" t="s">
        <v>148</v>
      </c>
      <c r="M19" s="11" t="s">
        <v>149</v>
      </c>
      <c r="N19" s="11" t="s">
        <v>150</v>
      </c>
      <c r="O19" s="31" t="s">
        <v>151</v>
      </c>
      <c r="P19" s="1" t="s">
        <v>50</v>
      </c>
      <c r="Q19" t="str">
        <f>LEFT(Table1[[#This Row],[Ages]],FIND("-",Table1[[#This Row],[Ages]])-1)</f>
        <v>0</v>
      </c>
      <c r="R19" t="str">
        <f>MID(Table1[[#This Row],[Ages]],FIND("-",Table1[[#This Row],[Ages]])+1,999)</f>
        <v>99</v>
      </c>
      <c r="S19" s="15"/>
      <c r="T19" t="s">
        <v>702</v>
      </c>
    </row>
    <row r="20" spans="1:20" ht="216">
      <c r="A20" s="10">
        <v>19</v>
      </c>
      <c r="B20" s="11" t="s">
        <v>152</v>
      </c>
      <c r="C20" s="11" t="s">
        <v>41</v>
      </c>
      <c r="D20" s="11" t="s">
        <v>42</v>
      </c>
      <c r="E20" s="11" t="s">
        <v>68</v>
      </c>
      <c r="F20" s="11" t="s">
        <v>153</v>
      </c>
      <c r="G20" s="28"/>
      <c r="H20" s="11" t="s">
        <v>154</v>
      </c>
      <c r="I20" s="13">
        <v>8901</v>
      </c>
      <c r="J20" s="20" t="s">
        <v>155</v>
      </c>
      <c r="K20" s="8" t="s">
        <v>460</v>
      </c>
      <c r="L20" s="11" t="s">
        <v>156</v>
      </c>
      <c r="M20" s="11" t="s">
        <v>157</v>
      </c>
      <c r="N20" s="11" t="s">
        <v>158</v>
      </c>
      <c r="O20" s="31" t="s">
        <v>159</v>
      </c>
      <c r="P20" s="1" t="s">
        <v>113</v>
      </c>
      <c r="Q20" t="str">
        <f>LEFT(Table1[[#This Row],[Ages]],FIND("-",Table1[[#This Row],[Ages]])-1)</f>
        <v>18</v>
      </c>
      <c r="R20" t="str">
        <f>MID(Table1[[#This Row],[Ages]],FIND("-",Table1[[#This Row],[Ages]])+1,999)</f>
        <v>99</v>
      </c>
      <c r="S20" s="15"/>
      <c r="T20" t="s">
        <v>703</v>
      </c>
    </row>
    <row r="21" spans="1:20" ht="72">
      <c r="A21" s="10">
        <v>20</v>
      </c>
      <c r="B21" s="11" t="s">
        <v>160</v>
      </c>
      <c r="C21" s="11" t="s">
        <v>19</v>
      </c>
      <c r="D21" s="11" t="s">
        <v>161</v>
      </c>
      <c r="E21" s="11" t="s">
        <v>21</v>
      </c>
      <c r="F21" s="11" t="s">
        <v>162</v>
      </c>
      <c r="G21" s="11"/>
      <c r="H21" s="11" t="s">
        <v>33</v>
      </c>
      <c r="I21" s="13">
        <v>8625</v>
      </c>
      <c r="J21" s="11" t="s">
        <v>163</v>
      </c>
      <c r="K21" s="8" t="s">
        <v>458</v>
      </c>
      <c r="L21" s="11" t="s">
        <v>164</v>
      </c>
      <c r="M21" s="28" t="e">
        <v>#N/A</v>
      </c>
      <c r="N21" s="28" t="e">
        <v>#N/A</v>
      </c>
      <c r="O21" s="31" t="s">
        <v>165</v>
      </c>
      <c r="P21" s="1" t="s">
        <v>166</v>
      </c>
      <c r="Q21" t="str">
        <f>LEFT(Table1[[#This Row],[Ages]],FIND("-",Table1[[#This Row],[Ages]])-1)</f>
        <v>14</v>
      </c>
      <c r="R21" t="str">
        <f>MID(Table1[[#This Row],[Ages]],FIND("-",Table1[[#This Row],[Ages]])+1,999)</f>
        <v>25</v>
      </c>
      <c r="S21" s="15"/>
      <c r="T21" t="s">
        <v>704</v>
      </c>
    </row>
    <row r="22" spans="1:20" ht="172.8">
      <c r="A22" s="10">
        <v>21</v>
      </c>
      <c r="B22" s="11" t="s">
        <v>167</v>
      </c>
      <c r="C22" s="11" t="s">
        <v>41</v>
      </c>
      <c r="D22" s="11" t="s">
        <v>20</v>
      </c>
      <c r="E22" s="11" t="s">
        <v>68</v>
      </c>
      <c r="F22" s="11" t="s">
        <v>168</v>
      </c>
      <c r="G22" s="11" t="s">
        <v>169</v>
      </c>
      <c r="H22" s="11" t="s">
        <v>154</v>
      </c>
      <c r="I22" s="13">
        <v>8901</v>
      </c>
      <c r="J22" s="11" t="s">
        <v>170</v>
      </c>
      <c r="K22" s="8" t="s">
        <v>459</v>
      </c>
      <c r="L22" s="11" t="s">
        <v>171</v>
      </c>
      <c r="M22" s="11" t="s">
        <v>172</v>
      </c>
      <c r="N22" s="11" t="s">
        <v>173</v>
      </c>
      <c r="O22" s="8" t="s">
        <v>174</v>
      </c>
      <c r="P22" s="1" t="s">
        <v>212</v>
      </c>
      <c r="Q22" t="str">
        <f>LEFT(Table1[[#This Row],[Ages]],FIND("-",Table1[[#This Row],[Ages]])-1)</f>
        <v>3</v>
      </c>
      <c r="R22" t="str">
        <f>MID(Table1[[#This Row],[Ages]],FIND("-",Table1[[#This Row],[Ages]])+1,999)</f>
        <v>21</v>
      </c>
      <c r="S22" s="15"/>
      <c r="T22" t="s">
        <v>755</v>
      </c>
    </row>
    <row r="23" spans="1:20" ht="43.2">
      <c r="A23" s="10">
        <v>22</v>
      </c>
      <c r="B23" s="12" t="s">
        <v>665</v>
      </c>
      <c r="C23" s="12" t="s">
        <v>573</v>
      </c>
      <c r="D23" t="s">
        <v>20</v>
      </c>
      <c r="E23" s="12" t="s">
        <v>21</v>
      </c>
      <c r="F23" s="12" t="s">
        <v>666</v>
      </c>
      <c r="G23" s="12"/>
      <c r="H23" s="12" t="s">
        <v>33</v>
      </c>
      <c r="I23" s="16">
        <v>8638</v>
      </c>
      <c r="J23" s="12" t="s">
        <v>667</v>
      </c>
      <c r="K23" s="8" t="s">
        <v>681</v>
      </c>
      <c r="L23" s="12" t="s">
        <v>668</v>
      </c>
      <c r="M23" s="12" t="s">
        <v>669</v>
      </c>
      <c r="N23" s="12" t="s">
        <v>670</v>
      </c>
      <c r="O23" s="8" t="s">
        <v>581</v>
      </c>
      <c r="P23" s="1" t="s">
        <v>30</v>
      </c>
      <c r="Q23">
        <v>0</v>
      </c>
      <c r="R23">
        <v>21</v>
      </c>
      <c r="S23" s="17"/>
      <c r="T23" t="s">
        <v>750</v>
      </c>
    </row>
    <row r="24" spans="1:20" ht="72">
      <c r="A24" s="10">
        <v>23</v>
      </c>
      <c r="B24" s="11" t="s">
        <v>175</v>
      </c>
      <c r="C24" s="11" t="s">
        <v>176</v>
      </c>
      <c r="D24" s="28" t="s">
        <v>20</v>
      </c>
      <c r="E24" s="11" t="s">
        <v>68</v>
      </c>
      <c r="F24" s="11" t="s">
        <v>128</v>
      </c>
      <c r="G24" s="11"/>
      <c r="H24" s="11" t="s">
        <v>129</v>
      </c>
      <c r="I24" s="13">
        <v>8902</v>
      </c>
      <c r="J24" s="11" t="s">
        <v>177</v>
      </c>
      <c r="K24" s="8" t="s">
        <v>462</v>
      </c>
      <c r="L24" s="11" t="s">
        <v>131</v>
      </c>
      <c r="M24" s="11" t="s">
        <v>178</v>
      </c>
      <c r="N24" s="11" t="s">
        <v>179</v>
      </c>
      <c r="O24" s="8" t="s">
        <v>180</v>
      </c>
      <c r="P24" s="1" t="s">
        <v>50</v>
      </c>
      <c r="Q24" t="str">
        <f>LEFT(Table1[[#This Row],[Ages]],FIND("-",Table1[[#This Row],[Ages]])-1)</f>
        <v>0</v>
      </c>
      <c r="R24" t="str">
        <f>MID(Table1[[#This Row],[Ages]],FIND("-",Table1[[#This Row],[Ages]])+1,999)</f>
        <v>99</v>
      </c>
      <c r="S24" s="15"/>
      <c r="T24" t="s">
        <v>705</v>
      </c>
    </row>
    <row r="25" spans="1:20" ht="144">
      <c r="A25" s="10">
        <v>24</v>
      </c>
      <c r="B25" s="11" t="s">
        <v>181</v>
      </c>
      <c r="C25" s="11" t="s">
        <v>176</v>
      </c>
      <c r="D25" s="28" t="s">
        <v>42</v>
      </c>
      <c r="E25" s="11"/>
      <c r="F25" s="11"/>
      <c r="G25" s="28"/>
      <c r="H25" s="11" t="s">
        <v>182</v>
      </c>
      <c r="I25" s="13">
        <v>20035</v>
      </c>
      <c r="J25" s="20" t="s">
        <v>183</v>
      </c>
      <c r="K25" s="8" t="s">
        <v>463</v>
      </c>
      <c r="L25" s="20" t="s">
        <v>184</v>
      </c>
      <c r="M25" s="22"/>
      <c r="N25" s="22"/>
      <c r="O25" s="8" t="s">
        <v>185</v>
      </c>
      <c r="P25" s="1" t="s">
        <v>50</v>
      </c>
      <c r="Q25" t="str">
        <f>LEFT(Table1[[#This Row],[Ages]],FIND("-",Table1[[#This Row],[Ages]])-1)</f>
        <v>0</v>
      </c>
      <c r="R25" t="str">
        <f>MID(Table1[[#This Row],[Ages]],FIND("-",Table1[[#This Row],[Ages]])+1,999)</f>
        <v>99</v>
      </c>
      <c r="S25" s="15"/>
      <c r="T25" t="s">
        <v>761</v>
      </c>
    </row>
    <row r="26" spans="1:20" ht="86.4">
      <c r="A26" s="10">
        <v>25</v>
      </c>
      <c r="B26" s="24" t="s">
        <v>582</v>
      </c>
      <c r="C26" s="24" t="s">
        <v>573</v>
      </c>
      <c r="D26" t="s">
        <v>20</v>
      </c>
      <c r="E26" s="24" t="s">
        <v>78</v>
      </c>
      <c r="F26" s="24" t="s">
        <v>583</v>
      </c>
      <c r="G26" s="24"/>
      <c r="H26" s="24" t="s">
        <v>247</v>
      </c>
      <c r="I26" s="25">
        <v>7652</v>
      </c>
      <c r="J26" s="24" t="s">
        <v>584</v>
      </c>
      <c r="K26" s="8" t="s">
        <v>585</v>
      </c>
      <c r="L26" s="24" t="s">
        <v>586</v>
      </c>
      <c r="M26" s="24" t="s">
        <v>587</v>
      </c>
      <c r="N26" s="24" t="s">
        <v>588</v>
      </c>
      <c r="O26" s="8" t="s">
        <v>581</v>
      </c>
      <c r="P26" s="1" t="s">
        <v>30</v>
      </c>
      <c r="Q26">
        <v>0</v>
      </c>
      <c r="R26">
        <v>21</v>
      </c>
      <c r="S26" s="26" t="s">
        <v>589</v>
      </c>
      <c r="T26" t="s">
        <v>746</v>
      </c>
    </row>
    <row r="27" spans="1:20" ht="115.2">
      <c r="A27" s="10">
        <v>26</v>
      </c>
      <c r="B27" s="28" t="s">
        <v>186</v>
      </c>
      <c r="C27" s="28" t="s">
        <v>187</v>
      </c>
      <c r="D27" s="28" t="s">
        <v>20</v>
      </c>
      <c r="E27" s="28" t="s">
        <v>188</v>
      </c>
      <c r="F27" s="28" t="e">
        <v>#N/A</v>
      </c>
      <c r="G27" s="28" t="e">
        <v>#N/A</v>
      </c>
      <c r="H27" s="28" t="s">
        <v>189</v>
      </c>
      <c r="I27" s="29">
        <v>8002</v>
      </c>
      <c r="J27" s="28" t="s">
        <v>190</v>
      </c>
      <c r="K27" s="8" t="s">
        <v>494</v>
      </c>
      <c r="L27" s="28" t="s">
        <v>191</v>
      </c>
      <c r="M27" s="28"/>
      <c r="N27" s="28"/>
      <c r="O27" s="8" t="s">
        <v>220</v>
      </c>
      <c r="P27" s="1" t="s">
        <v>50</v>
      </c>
      <c r="Q27" t="str">
        <f>LEFT(Table1[[#This Row],[Ages]],FIND("-",Table1[[#This Row],[Ages]])-1)</f>
        <v>0</v>
      </c>
      <c r="R27" t="str">
        <f>MID(Table1[[#This Row],[Ages]],FIND("-",Table1[[#This Row],[Ages]])+1,999)</f>
        <v>99</v>
      </c>
      <c r="S27" s="28"/>
      <c r="T27" t="s">
        <v>707</v>
      </c>
    </row>
    <row r="28" spans="1:20" ht="72">
      <c r="A28" s="10">
        <v>27</v>
      </c>
      <c r="B28" s="28" t="s">
        <v>192</v>
      </c>
      <c r="C28" s="28" t="s">
        <v>187</v>
      </c>
      <c r="D28" t="s">
        <v>20</v>
      </c>
      <c r="E28" s="11" t="s">
        <v>87</v>
      </c>
      <c r="F28" s="28" t="s">
        <v>193</v>
      </c>
      <c r="G28" s="28" t="s">
        <v>194</v>
      </c>
      <c r="H28" s="28" t="s">
        <v>99</v>
      </c>
      <c r="I28" s="29">
        <v>7102</v>
      </c>
      <c r="J28" s="28" t="s">
        <v>195</v>
      </c>
      <c r="K28" s="8" t="s">
        <v>495</v>
      </c>
      <c r="L28" s="28" t="s">
        <v>196</v>
      </c>
      <c r="M28" s="28"/>
      <c r="N28" s="28"/>
      <c r="O28" s="8" t="s">
        <v>220</v>
      </c>
      <c r="P28" s="1" t="s">
        <v>50</v>
      </c>
      <c r="Q28" t="str">
        <f>LEFT(Table1[[#This Row],[Ages]],FIND("-",Table1[[#This Row],[Ages]])-1)</f>
        <v>0</v>
      </c>
      <c r="R28" t="str">
        <f>MID(Table1[[#This Row],[Ages]],FIND("-",Table1[[#This Row],[Ages]])+1,999)</f>
        <v>99</v>
      </c>
      <c r="S28" s="28"/>
    </row>
    <row r="29" spans="1:20" ht="115.2">
      <c r="A29" s="10">
        <v>28</v>
      </c>
      <c r="B29" s="28" t="s">
        <v>197</v>
      </c>
      <c r="C29" s="28" t="s">
        <v>187</v>
      </c>
      <c r="D29" t="s">
        <v>20</v>
      </c>
      <c r="E29" s="28" t="s">
        <v>21</v>
      </c>
      <c r="F29" s="28"/>
      <c r="G29" s="28"/>
      <c r="H29" s="28" t="s">
        <v>138</v>
      </c>
      <c r="I29" s="29">
        <v>8542</v>
      </c>
      <c r="J29" s="28" t="s">
        <v>198</v>
      </c>
      <c r="K29" s="8" t="s">
        <v>464</v>
      </c>
      <c r="L29" s="28" t="s">
        <v>209</v>
      </c>
      <c r="M29" s="28"/>
      <c r="N29" s="28"/>
      <c r="O29" s="8" t="s">
        <v>220</v>
      </c>
      <c r="P29" s="1" t="s">
        <v>50</v>
      </c>
      <c r="Q29" t="str">
        <f>LEFT(Table1[[#This Row],[Ages]],FIND("-",Table1[[#This Row],[Ages]])-1)</f>
        <v>0</v>
      </c>
      <c r="R29" t="str">
        <f>MID(Table1[[#This Row],[Ages]],FIND("-",Table1[[#This Row],[Ages]])+1,999)</f>
        <v>99</v>
      </c>
      <c r="S29" s="28"/>
      <c r="T29" t="s">
        <v>709</v>
      </c>
    </row>
    <row r="30" spans="1:20" ht="57.6">
      <c r="A30" s="10">
        <v>29</v>
      </c>
      <c r="B30" t="s">
        <v>625</v>
      </c>
      <c r="C30" t="s">
        <v>573</v>
      </c>
      <c r="D30" t="s">
        <v>20</v>
      </c>
      <c r="E30" t="s">
        <v>87</v>
      </c>
      <c r="F30" t="s">
        <v>626</v>
      </c>
      <c r="H30" t="s">
        <v>627</v>
      </c>
      <c r="I30" s="2">
        <v>7109</v>
      </c>
      <c r="J30" t="s">
        <v>628</v>
      </c>
      <c r="K30" s="8" t="s">
        <v>629</v>
      </c>
      <c r="L30" t="s">
        <v>630</v>
      </c>
      <c r="M30" t="s">
        <v>631</v>
      </c>
      <c r="N30" t="s">
        <v>632</v>
      </c>
      <c r="O30" s="8" t="s">
        <v>581</v>
      </c>
      <c r="P30" s="1" t="s">
        <v>30</v>
      </c>
      <c r="Q30">
        <v>0</v>
      </c>
      <c r="R30">
        <v>21</v>
      </c>
      <c r="T30" t="s">
        <v>750</v>
      </c>
    </row>
    <row r="31" spans="1:20" ht="100.8">
      <c r="A31" s="10">
        <v>30</v>
      </c>
      <c r="B31" s="28" t="s">
        <v>199</v>
      </c>
      <c r="C31" s="28" t="s">
        <v>187</v>
      </c>
      <c r="D31" t="s">
        <v>20</v>
      </c>
      <c r="E31" s="28" t="s">
        <v>216</v>
      </c>
      <c r="F31" s="28" t="s">
        <v>214</v>
      </c>
      <c r="H31" s="28" t="s">
        <v>215</v>
      </c>
      <c r="I31" s="29">
        <v>11550</v>
      </c>
      <c r="J31" s="28" t="s">
        <v>200</v>
      </c>
      <c r="K31" s="8" t="s">
        <v>465</v>
      </c>
      <c r="L31" s="28" t="s">
        <v>211</v>
      </c>
      <c r="M31" s="28"/>
      <c r="N31" s="28"/>
      <c r="O31" s="8" t="s">
        <v>210</v>
      </c>
      <c r="P31" s="1" t="s">
        <v>50</v>
      </c>
      <c r="Q31" t="str">
        <f>LEFT(Table1[[#This Row],[Ages]],FIND("-",Table1[[#This Row],[Ages]])-1)</f>
        <v>0</v>
      </c>
      <c r="R31" t="str">
        <f>MID(Table1[[#This Row],[Ages]],FIND("-",Table1[[#This Row],[Ages]])+1,999)</f>
        <v>99</v>
      </c>
      <c r="S31" s="28"/>
      <c r="T31" t="s">
        <v>710</v>
      </c>
    </row>
    <row r="32" spans="1:20" ht="86.4">
      <c r="A32" s="10">
        <v>31</v>
      </c>
      <c r="B32" s="28" t="s">
        <v>201</v>
      </c>
      <c r="C32" s="28" t="s">
        <v>187</v>
      </c>
      <c r="D32" t="s">
        <v>20</v>
      </c>
      <c r="E32" s="28" t="s">
        <v>78</v>
      </c>
      <c r="F32" s="28" t="s">
        <v>217</v>
      </c>
      <c r="G32" s="28"/>
      <c r="H32" s="28" t="s">
        <v>218</v>
      </c>
      <c r="I32" s="29">
        <v>7662</v>
      </c>
      <c r="J32" s="30" t="s">
        <v>202</v>
      </c>
      <c r="K32" s="8" t="s">
        <v>466</v>
      </c>
      <c r="L32" s="28" t="s">
        <v>219</v>
      </c>
      <c r="M32" s="28"/>
      <c r="N32" s="28"/>
      <c r="O32" s="8" t="s">
        <v>220</v>
      </c>
      <c r="P32" s="1" t="s">
        <v>50</v>
      </c>
      <c r="Q32" t="str">
        <f>LEFT(Table1[[#This Row],[Ages]],FIND("-",Table1[[#This Row],[Ages]])-1)</f>
        <v>0</v>
      </c>
      <c r="R32" t="str">
        <f>MID(Table1[[#This Row],[Ages]],FIND("-",Table1[[#This Row],[Ages]])+1,999)</f>
        <v>99</v>
      </c>
      <c r="S32" s="28"/>
      <c r="T32" t="s">
        <v>758</v>
      </c>
    </row>
    <row r="33" spans="1:20" ht="115.2">
      <c r="A33" s="10">
        <v>32</v>
      </c>
      <c r="B33" t="s">
        <v>616</v>
      </c>
      <c r="C33" t="s">
        <v>617</v>
      </c>
      <c r="D33" t="s">
        <v>20</v>
      </c>
      <c r="E33" t="s">
        <v>344</v>
      </c>
      <c r="F33" t="s">
        <v>618</v>
      </c>
      <c r="H33" t="s">
        <v>619</v>
      </c>
      <c r="I33" s="2">
        <v>8302</v>
      </c>
      <c r="J33" t="s">
        <v>620</v>
      </c>
      <c r="K33" s="8" t="s">
        <v>621</v>
      </c>
      <c r="L33" t="s">
        <v>622</v>
      </c>
      <c r="M33" t="s">
        <v>623</v>
      </c>
      <c r="N33" t="s">
        <v>624</v>
      </c>
      <c r="O33" s="8" t="s">
        <v>581</v>
      </c>
      <c r="P33" s="1" t="s">
        <v>30</v>
      </c>
      <c r="Q33">
        <v>0</v>
      </c>
      <c r="R33">
        <v>21</v>
      </c>
      <c r="T33" t="s">
        <v>749</v>
      </c>
    </row>
    <row r="34" spans="1:20" ht="144">
      <c r="A34" s="10">
        <v>33</v>
      </c>
      <c r="B34" t="s">
        <v>221</v>
      </c>
      <c r="C34" t="s">
        <v>187</v>
      </c>
      <c r="D34" t="s">
        <v>20</v>
      </c>
      <c r="E34" t="s">
        <v>230</v>
      </c>
      <c r="F34" t="s">
        <v>227</v>
      </c>
      <c r="H34" t="s">
        <v>228</v>
      </c>
      <c r="I34" s="2">
        <v>8096</v>
      </c>
      <c r="J34" t="s">
        <v>223</v>
      </c>
      <c r="K34" s="8" t="s">
        <v>467</v>
      </c>
      <c r="L34" t="s">
        <v>225</v>
      </c>
      <c r="O34" s="8" t="s">
        <v>220</v>
      </c>
      <c r="P34" s="1" t="s">
        <v>50</v>
      </c>
      <c r="Q34" t="str">
        <f>LEFT(Table1[[#This Row],[Ages]],FIND("-",Table1[[#This Row],[Ages]])-1)</f>
        <v>0</v>
      </c>
      <c r="R34" t="str">
        <f>MID(Table1[[#This Row],[Ages]],FIND("-",Table1[[#This Row],[Ages]])+1,999)</f>
        <v>99</v>
      </c>
      <c r="T34" t="s">
        <v>711</v>
      </c>
    </row>
    <row r="35" spans="1:20" ht="129.6">
      <c r="A35" s="10">
        <v>34</v>
      </c>
      <c r="B35" t="s">
        <v>245</v>
      </c>
      <c r="C35" t="s">
        <v>77</v>
      </c>
      <c r="D35" t="s">
        <v>42</v>
      </c>
      <c r="E35" t="s">
        <v>78</v>
      </c>
      <c r="F35" t="s">
        <v>246</v>
      </c>
      <c r="H35" t="s">
        <v>247</v>
      </c>
      <c r="I35" s="2">
        <v>7652</v>
      </c>
      <c r="J35" s="27" t="s">
        <v>248</v>
      </c>
      <c r="K35" s="8" t="s">
        <v>470</v>
      </c>
      <c r="L35" t="s">
        <v>249</v>
      </c>
      <c r="M35" t="s">
        <v>250</v>
      </c>
      <c r="N35" t="s">
        <v>251</v>
      </c>
      <c r="O35" s="8" t="s">
        <v>77</v>
      </c>
      <c r="P35" s="1" t="s">
        <v>212</v>
      </c>
      <c r="Q35" t="str">
        <f>LEFT(Table1[[#This Row],[Ages]],FIND("-",Table1[[#This Row],[Ages]])-1)</f>
        <v>3</v>
      </c>
      <c r="R35" t="str">
        <f>MID(Table1[[#This Row],[Ages]],FIND("-",Table1[[#This Row],[Ages]])+1,999)</f>
        <v>21</v>
      </c>
      <c r="T35" t="s">
        <v>715</v>
      </c>
    </row>
    <row r="36" spans="1:20" ht="57.6">
      <c r="A36" s="10">
        <v>35</v>
      </c>
      <c r="B36" t="s">
        <v>222</v>
      </c>
      <c r="C36" t="s">
        <v>187</v>
      </c>
      <c r="D36" t="s">
        <v>20</v>
      </c>
      <c r="E36" s="28" t="s">
        <v>21</v>
      </c>
      <c r="F36" t="s">
        <v>229</v>
      </c>
      <c r="G36" t="s">
        <v>54</v>
      </c>
      <c r="H36" t="s">
        <v>55</v>
      </c>
      <c r="I36" s="2">
        <v>8520</v>
      </c>
      <c r="J36" s="33" t="s">
        <v>224</v>
      </c>
      <c r="K36" s="8" t="s">
        <v>468</v>
      </c>
      <c r="L36" t="s">
        <v>226</v>
      </c>
      <c r="O36" s="8" t="s">
        <v>220</v>
      </c>
      <c r="P36" s="1" t="s">
        <v>50</v>
      </c>
      <c r="Q36" t="str">
        <f>LEFT(Table1[[#This Row],[Ages]],FIND("-",Table1[[#This Row],[Ages]])-1)</f>
        <v>0</v>
      </c>
      <c r="R36" t="str">
        <f>MID(Table1[[#This Row],[Ages]],FIND("-",Table1[[#This Row],[Ages]])+1,999)</f>
        <v>99</v>
      </c>
      <c r="T36" t="s">
        <v>712</v>
      </c>
    </row>
    <row r="37" spans="1:20" ht="57.6">
      <c r="A37" s="10">
        <v>36</v>
      </c>
      <c r="B37" t="s">
        <v>252</v>
      </c>
      <c r="C37" t="s">
        <v>77</v>
      </c>
      <c r="D37" t="s">
        <v>42</v>
      </c>
      <c r="E37" t="s">
        <v>87</v>
      </c>
      <c r="F37" t="s">
        <v>253</v>
      </c>
      <c r="H37" t="s">
        <v>254</v>
      </c>
      <c r="I37" s="2">
        <v>7042</v>
      </c>
      <c r="J37" s="27" t="s">
        <v>255</v>
      </c>
      <c r="K37" s="8" t="s">
        <v>471</v>
      </c>
      <c r="L37" t="s">
        <v>256</v>
      </c>
      <c r="M37" t="s">
        <v>257</v>
      </c>
      <c r="N37" t="s">
        <v>258</v>
      </c>
      <c r="O37" s="8" t="s">
        <v>77</v>
      </c>
      <c r="P37" s="1" t="s">
        <v>259</v>
      </c>
      <c r="Q37" t="str">
        <f>LEFT(Table1[[#This Row],[Ages]],FIND("-",Table1[[#This Row],[Ages]])-1)</f>
        <v>5</v>
      </c>
      <c r="R37" t="str">
        <f>MID(Table1[[#This Row],[Ages]],FIND("-",Table1[[#This Row],[Ages]])+1,999)</f>
        <v>21</v>
      </c>
      <c r="T37" t="s">
        <v>716</v>
      </c>
    </row>
    <row r="38" spans="1:20" ht="144">
      <c r="A38" s="10">
        <v>37</v>
      </c>
      <c r="B38" t="s">
        <v>231</v>
      </c>
      <c r="C38" t="s">
        <v>187</v>
      </c>
      <c r="D38" t="s">
        <v>20</v>
      </c>
      <c r="E38" t="s">
        <v>236</v>
      </c>
      <c r="F38" t="s">
        <v>234</v>
      </c>
      <c r="H38" t="s">
        <v>235</v>
      </c>
      <c r="I38" s="2">
        <v>7202</v>
      </c>
      <c r="J38" t="s">
        <v>232</v>
      </c>
      <c r="K38" s="8" t="s">
        <v>469</v>
      </c>
      <c r="L38" t="s">
        <v>233</v>
      </c>
      <c r="O38" s="8" t="s">
        <v>220</v>
      </c>
      <c r="P38" s="1" t="s">
        <v>50</v>
      </c>
      <c r="Q38" t="str">
        <f>LEFT(Table1[[#This Row],[Ages]],FIND("-",Table1[[#This Row],[Ages]])-1)</f>
        <v>0</v>
      </c>
      <c r="R38" t="str">
        <f>MID(Table1[[#This Row],[Ages]],FIND("-",Table1[[#This Row],[Ages]])+1,999)</f>
        <v>99</v>
      </c>
      <c r="T38" t="s">
        <v>713</v>
      </c>
    </row>
    <row r="39" spans="1:20">
      <c r="A39" s="10">
        <v>38</v>
      </c>
      <c r="B39" t="s">
        <v>260</v>
      </c>
      <c r="C39" t="s">
        <v>77</v>
      </c>
      <c r="D39" t="s">
        <v>42</v>
      </c>
      <c r="E39" t="s">
        <v>21</v>
      </c>
      <c r="F39" t="s">
        <v>137</v>
      </c>
      <c r="H39" t="s">
        <v>261</v>
      </c>
      <c r="I39" s="2">
        <v>8540</v>
      </c>
      <c r="J39" s="27" t="s">
        <v>262</v>
      </c>
      <c r="L39" t="s">
        <v>140</v>
      </c>
      <c r="M39" t="s">
        <v>263</v>
      </c>
      <c r="N39" t="s">
        <v>264</v>
      </c>
      <c r="O39" s="8" t="s">
        <v>77</v>
      </c>
      <c r="P39" s="1" t="s">
        <v>212</v>
      </c>
      <c r="Q39" t="str">
        <f>LEFT(Table1[[#This Row],[Ages]],FIND("-",Table1[[#This Row],[Ages]])-1)</f>
        <v>3</v>
      </c>
      <c r="R39" t="str">
        <f>MID(Table1[[#This Row],[Ages]],FIND("-",Table1[[#This Row],[Ages]])+1,999)</f>
        <v>21</v>
      </c>
      <c r="T39" t="s">
        <v>708</v>
      </c>
    </row>
    <row r="40" spans="1:20" ht="115.2">
      <c r="A40" s="10">
        <v>39</v>
      </c>
      <c r="B40" t="s">
        <v>265</v>
      </c>
      <c r="C40" t="s">
        <v>77</v>
      </c>
      <c r="D40" t="s">
        <v>42</v>
      </c>
      <c r="E40" t="s">
        <v>78</v>
      </c>
      <c r="F40" t="s">
        <v>266</v>
      </c>
      <c r="H40" t="s">
        <v>247</v>
      </c>
      <c r="I40" s="2">
        <v>7652</v>
      </c>
      <c r="J40" s="27" t="s">
        <v>267</v>
      </c>
      <c r="K40" s="8" t="s">
        <v>472</v>
      </c>
      <c r="L40" t="s">
        <v>268</v>
      </c>
      <c r="M40" t="s">
        <v>269</v>
      </c>
      <c r="N40" t="s">
        <v>270</v>
      </c>
      <c r="O40" s="8" t="s">
        <v>77</v>
      </c>
      <c r="P40" s="1" t="s">
        <v>212</v>
      </c>
      <c r="Q40" t="str">
        <f>LEFT(Table1[[#This Row],[Ages]],FIND("-",Table1[[#This Row],[Ages]])-1)</f>
        <v>3</v>
      </c>
      <c r="R40" t="str">
        <f>MID(Table1[[#This Row],[Ages]],FIND("-",Table1[[#This Row],[Ages]])+1,999)</f>
        <v>21</v>
      </c>
      <c r="T40" t="s">
        <v>695</v>
      </c>
    </row>
    <row r="41" spans="1:20" ht="129.6">
      <c r="A41" s="10">
        <v>40</v>
      </c>
      <c r="B41" t="s">
        <v>271</v>
      </c>
      <c r="C41" t="s">
        <v>77</v>
      </c>
      <c r="D41" t="s">
        <v>42</v>
      </c>
      <c r="E41" t="s">
        <v>78</v>
      </c>
      <c r="F41" t="s">
        <v>272</v>
      </c>
      <c r="H41" t="s">
        <v>273</v>
      </c>
      <c r="I41" s="2">
        <v>7644</v>
      </c>
      <c r="J41" s="27" t="s">
        <v>274</v>
      </c>
      <c r="K41" s="8" t="s">
        <v>473</v>
      </c>
      <c r="L41" t="s">
        <v>275</v>
      </c>
      <c r="M41" t="s">
        <v>276</v>
      </c>
      <c r="N41" t="s">
        <v>277</v>
      </c>
      <c r="O41" s="8" t="s">
        <v>77</v>
      </c>
      <c r="P41" s="1" t="s">
        <v>212</v>
      </c>
      <c r="Q41" t="str">
        <f>LEFT(Table1[[#This Row],[Ages]],FIND("-",Table1[[#This Row],[Ages]])-1)</f>
        <v>3</v>
      </c>
      <c r="R41" t="str">
        <f>MID(Table1[[#This Row],[Ages]],FIND("-",Table1[[#This Row],[Ages]])+1,999)</f>
        <v>21</v>
      </c>
      <c r="T41" t="s">
        <v>756</v>
      </c>
    </row>
    <row r="42" spans="1:20" ht="129.6">
      <c r="A42" s="10">
        <v>41</v>
      </c>
      <c r="B42" t="s">
        <v>278</v>
      </c>
      <c r="C42" t="s">
        <v>77</v>
      </c>
      <c r="D42" t="s">
        <v>42</v>
      </c>
      <c r="E42" t="s">
        <v>87</v>
      </c>
      <c r="F42" t="s">
        <v>279</v>
      </c>
      <c r="H42" t="s">
        <v>280</v>
      </c>
      <c r="I42" s="2">
        <v>7052</v>
      </c>
      <c r="J42" s="27" t="s">
        <v>281</v>
      </c>
      <c r="K42" s="8" t="s">
        <v>474</v>
      </c>
      <c r="L42" t="s">
        <v>282</v>
      </c>
      <c r="M42" t="s">
        <v>283</v>
      </c>
      <c r="N42" t="s">
        <v>284</v>
      </c>
      <c r="O42" s="8" t="s">
        <v>77</v>
      </c>
      <c r="P42" s="1" t="s">
        <v>212</v>
      </c>
      <c r="Q42" t="str">
        <f>LEFT(Table1[[#This Row],[Ages]],FIND("-",Table1[[#This Row],[Ages]])-1)</f>
        <v>3</v>
      </c>
      <c r="R42" t="str">
        <f>MID(Table1[[#This Row],[Ages]],FIND("-",Table1[[#This Row],[Ages]])+1,999)</f>
        <v>21</v>
      </c>
      <c r="T42" t="s">
        <v>719</v>
      </c>
    </row>
    <row r="43" spans="1:20" ht="201.6">
      <c r="A43" s="10">
        <v>42</v>
      </c>
      <c r="B43" t="s">
        <v>285</v>
      </c>
      <c r="C43" t="s">
        <v>77</v>
      </c>
      <c r="D43" t="s">
        <v>42</v>
      </c>
      <c r="E43" t="s">
        <v>87</v>
      </c>
      <c r="F43" t="s">
        <v>286</v>
      </c>
      <c r="H43" t="s">
        <v>287</v>
      </c>
      <c r="I43" s="2">
        <v>7004</v>
      </c>
      <c r="J43" s="27" t="s">
        <v>288</v>
      </c>
      <c r="K43" s="8" t="s">
        <v>475</v>
      </c>
      <c r="L43" t="s">
        <v>289</v>
      </c>
      <c r="M43" t="s">
        <v>290</v>
      </c>
      <c r="N43" t="s">
        <v>291</v>
      </c>
      <c r="O43" s="8" t="s">
        <v>77</v>
      </c>
      <c r="P43" s="1" t="s">
        <v>292</v>
      </c>
      <c r="Q43" t="str">
        <f>LEFT(Table1[[#This Row],[Ages]],FIND("-",Table1[[#This Row],[Ages]])-1)</f>
        <v>5</v>
      </c>
      <c r="R43" t="str">
        <f>MID(Table1[[#This Row],[Ages]],FIND("-",Table1[[#This Row],[Ages]])+1,999)</f>
        <v>18</v>
      </c>
      <c r="T43" t="s">
        <v>720</v>
      </c>
    </row>
    <row r="44" spans="1:20" ht="201.6">
      <c r="A44" s="10">
        <v>43</v>
      </c>
      <c r="B44" t="s">
        <v>293</v>
      </c>
      <c r="C44" t="s">
        <v>77</v>
      </c>
      <c r="D44" t="s">
        <v>42</v>
      </c>
      <c r="E44" t="s">
        <v>87</v>
      </c>
      <c r="F44" t="s">
        <v>286</v>
      </c>
      <c r="H44" t="s">
        <v>287</v>
      </c>
      <c r="I44" s="2">
        <v>7004</v>
      </c>
      <c r="J44" s="27" t="s">
        <v>288</v>
      </c>
      <c r="K44" s="8" t="s">
        <v>475</v>
      </c>
      <c r="L44" t="s">
        <v>294</v>
      </c>
      <c r="M44" t="s">
        <v>290</v>
      </c>
      <c r="N44" t="s">
        <v>291</v>
      </c>
      <c r="O44" s="8" t="s">
        <v>77</v>
      </c>
      <c r="P44" s="1" t="s">
        <v>295</v>
      </c>
      <c r="Q44" t="str">
        <f>LEFT(Table1[[#This Row],[Ages]],FIND("-",Table1[[#This Row],[Ages]])-1)</f>
        <v>14</v>
      </c>
      <c r="R44" t="str">
        <f>MID(Table1[[#This Row],[Ages]],FIND("-",Table1[[#This Row],[Ages]])+1,999)</f>
        <v>21</v>
      </c>
      <c r="T44" t="s">
        <v>720</v>
      </c>
    </row>
    <row r="45" spans="1:20" ht="57.6">
      <c r="A45" s="10">
        <v>44</v>
      </c>
      <c r="B45" t="s">
        <v>296</v>
      </c>
      <c r="C45" t="s">
        <v>77</v>
      </c>
      <c r="D45" t="s">
        <v>42</v>
      </c>
      <c r="E45" t="s">
        <v>297</v>
      </c>
      <c r="F45" t="s">
        <v>298</v>
      </c>
      <c r="H45" t="s">
        <v>299</v>
      </c>
      <c r="I45" s="2">
        <v>7724</v>
      </c>
      <c r="J45" s="27" t="s">
        <v>300</v>
      </c>
      <c r="K45" s="8" t="s">
        <v>688</v>
      </c>
      <c r="L45" t="s">
        <v>301</v>
      </c>
      <c r="M45" t="s">
        <v>302</v>
      </c>
      <c r="N45" t="s">
        <v>303</v>
      </c>
      <c r="O45" s="8" t="s">
        <v>77</v>
      </c>
      <c r="P45" s="1" t="s">
        <v>212</v>
      </c>
      <c r="Q45" t="str">
        <f>LEFT(Table1[[#This Row],[Ages]],FIND("-",Table1[[#This Row],[Ages]])-1)</f>
        <v>3</v>
      </c>
      <c r="R45" t="str">
        <f>MID(Table1[[#This Row],[Ages]],FIND("-",Table1[[#This Row],[Ages]])+1,999)</f>
        <v>21</v>
      </c>
      <c r="T45" t="s">
        <v>721</v>
      </c>
    </row>
    <row r="46" spans="1:20" ht="129.6">
      <c r="A46" s="10">
        <v>45</v>
      </c>
      <c r="B46" t="s">
        <v>304</v>
      </c>
      <c r="C46" t="s">
        <v>77</v>
      </c>
      <c r="D46" t="s">
        <v>42</v>
      </c>
      <c r="E46" t="s">
        <v>78</v>
      </c>
      <c r="F46" t="s">
        <v>305</v>
      </c>
      <c r="H46" t="s">
        <v>306</v>
      </c>
      <c r="I46" s="2">
        <v>7450</v>
      </c>
      <c r="J46" s="27" t="s">
        <v>307</v>
      </c>
      <c r="K46" s="8" t="s">
        <v>476</v>
      </c>
      <c r="L46" t="s">
        <v>308</v>
      </c>
      <c r="M46" t="s">
        <v>309</v>
      </c>
      <c r="N46" t="s">
        <v>310</v>
      </c>
      <c r="O46" s="8" t="s">
        <v>77</v>
      </c>
      <c r="P46" s="1" t="s">
        <v>311</v>
      </c>
      <c r="Q46" t="str">
        <f>LEFT(Table1[[#This Row],[Ages]],FIND("-",Table1[[#This Row],[Ages]])-1)</f>
        <v>13</v>
      </c>
      <c r="R46" t="str">
        <f>MID(Table1[[#This Row],[Ages]],FIND("-",Table1[[#This Row],[Ages]])+1,999)</f>
        <v>18</v>
      </c>
      <c r="T46" t="s">
        <v>722</v>
      </c>
    </row>
    <row r="47" spans="1:20" ht="100.8">
      <c r="A47" s="10">
        <v>46</v>
      </c>
      <c r="B47" t="s">
        <v>656</v>
      </c>
      <c r="C47" t="s">
        <v>573</v>
      </c>
      <c r="D47" t="s">
        <v>20</v>
      </c>
      <c r="E47" t="s">
        <v>657</v>
      </c>
      <c r="F47" t="s">
        <v>658</v>
      </c>
      <c r="H47" t="s">
        <v>659</v>
      </c>
      <c r="I47" s="2">
        <v>8822</v>
      </c>
      <c r="J47" t="s">
        <v>660</v>
      </c>
      <c r="K47" s="8" t="s">
        <v>661</v>
      </c>
      <c r="L47" t="s">
        <v>662</v>
      </c>
      <c r="M47" t="s">
        <v>663</v>
      </c>
      <c r="N47" t="s">
        <v>664</v>
      </c>
      <c r="O47" s="8" t="s">
        <v>581</v>
      </c>
      <c r="P47" s="1" t="s">
        <v>30</v>
      </c>
      <c r="Q47">
        <v>0</v>
      </c>
      <c r="R47">
        <v>21</v>
      </c>
      <c r="T47" t="s">
        <v>757</v>
      </c>
    </row>
    <row r="48" spans="1:20" ht="86.4">
      <c r="A48" s="10">
        <v>47</v>
      </c>
      <c r="B48" t="s">
        <v>312</v>
      </c>
      <c r="C48" t="s">
        <v>77</v>
      </c>
      <c r="D48" t="s">
        <v>42</v>
      </c>
      <c r="E48" t="s">
        <v>78</v>
      </c>
      <c r="F48" t="s">
        <v>313</v>
      </c>
      <c r="H48" t="s">
        <v>314</v>
      </c>
      <c r="I48" s="2">
        <v>7646</v>
      </c>
      <c r="J48" s="27" t="s">
        <v>315</v>
      </c>
      <c r="K48" s="8" t="s">
        <v>477</v>
      </c>
      <c r="L48" t="s">
        <v>316</v>
      </c>
      <c r="M48" t="s">
        <v>317</v>
      </c>
      <c r="N48" t="s">
        <v>318</v>
      </c>
      <c r="O48" s="8" t="s">
        <v>77</v>
      </c>
      <c r="P48" s="1" t="s">
        <v>212</v>
      </c>
      <c r="Q48" t="str">
        <f>LEFT(Table1[[#This Row],[Ages]],FIND("-",Table1[[#This Row],[Ages]])-1)</f>
        <v>3</v>
      </c>
      <c r="R48" t="str">
        <f>MID(Table1[[#This Row],[Ages]],FIND("-",Table1[[#This Row],[Ages]])+1,999)</f>
        <v>21</v>
      </c>
      <c r="T48" t="s">
        <v>695</v>
      </c>
    </row>
    <row r="49" spans="1:20" ht="57.6">
      <c r="A49" s="10">
        <v>48</v>
      </c>
      <c r="B49" t="s">
        <v>650</v>
      </c>
      <c r="C49" t="s">
        <v>573</v>
      </c>
      <c r="D49" t="s">
        <v>20</v>
      </c>
      <c r="E49" t="s">
        <v>330</v>
      </c>
      <c r="F49" t="s">
        <v>651</v>
      </c>
      <c r="H49" t="s">
        <v>652</v>
      </c>
      <c r="I49" s="2">
        <v>7302</v>
      </c>
      <c r="J49" t="s">
        <v>628</v>
      </c>
      <c r="K49" s="8" t="s">
        <v>629</v>
      </c>
      <c r="L49" t="s">
        <v>653</v>
      </c>
      <c r="M49" t="s">
        <v>654</v>
      </c>
      <c r="N49" t="s">
        <v>655</v>
      </c>
      <c r="O49" s="8" t="s">
        <v>581</v>
      </c>
      <c r="P49" s="1" t="s">
        <v>30</v>
      </c>
      <c r="Q49">
        <v>0</v>
      </c>
      <c r="R49">
        <v>21</v>
      </c>
      <c r="T49" t="s">
        <v>747</v>
      </c>
    </row>
    <row r="50" spans="1:20" ht="57.6">
      <c r="A50" s="10">
        <v>49</v>
      </c>
      <c r="B50" t="s">
        <v>564</v>
      </c>
      <c r="C50" t="s">
        <v>41</v>
      </c>
      <c r="D50" t="s">
        <v>161</v>
      </c>
      <c r="E50" t="s">
        <v>506</v>
      </c>
      <c r="F50" t="s">
        <v>565</v>
      </c>
      <c r="H50" t="s">
        <v>566</v>
      </c>
      <c r="I50" s="2">
        <v>7936</v>
      </c>
      <c r="J50" s="32" t="s">
        <v>567</v>
      </c>
      <c r="K50" s="8" t="s">
        <v>568</v>
      </c>
      <c r="L50" t="s">
        <v>569</v>
      </c>
      <c r="O50" s="8" t="s">
        <v>570</v>
      </c>
      <c r="P50" s="1" t="s">
        <v>50</v>
      </c>
      <c r="Q50">
        <v>0</v>
      </c>
      <c r="R50">
        <v>99</v>
      </c>
      <c r="S50" t="s">
        <v>571</v>
      </c>
      <c r="T50" t="s">
        <v>731</v>
      </c>
    </row>
    <row r="51" spans="1:20" ht="57.6">
      <c r="A51" s="10">
        <v>50</v>
      </c>
      <c r="B51" t="s">
        <v>590</v>
      </c>
      <c r="C51" t="s">
        <v>591</v>
      </c>
      <c r="D51" t="s">
        <v>20</v>
      </c>
      <c r="E51" t="s">
        <v>529</v>
      </c>
      <c r="F51" t="s">
        <v>592</v>
      </c>
      <c r="H51" t="s">
        <v>593</v>
      </c>
      <c r="I51" s="2">
        <v>8036</v>
      </c>
      <c r="J51" t="s">
        <v>594</v>
      </c>
      <c r="K51" s="8" t="s">
        <v>595</v>
      </c>
      <c r="L51" t="s">
        <v>596</v>
      </c>
      <c r="M51" t="s">
        <v>597</v>
      </c>
      <c r="N51" t="s">
        <v>598</v>
      </c>
      <c r="O51" s="8" t="s">
        <v>581</v>
      </c>
      <c r="P51" s="1" t="s">
        <v>30</v>
      </c>
      <c r="Q51">
        <v>0</v>
      </c>
      <c r="R51">
        <v>21</v>
      </c>
      <c r="S51" t="s">
        <v>599</v>
      </c>
      <c r="T51" t="s">
        <v>747</v>
      </c>
    </row>
    <row r="52" spans="1:20" ht="100.8">
      <c r="A52" s="10">
        <v>51</v>
      </c>
      <c r="B52" t="s">
        <v>674</v>
      </c>
      <c r="C52" t="s">
        <v>573</v>
      </c>
      <c r="D52" t="s">
        <v>20</v>
      </c>
      <c r="E52" t="s">
        <v>297</v>
      </c>
      <c r="F52" t="s">
        <v>675</v>
      </c>
      <c r="H52" t="s">
        <v>676</v>
      </c>
      <c r="I52" s="2">
        <v>7740</v>
      </c>
      <c r="J52" t="s">
        <v>628</v>
      </c>
      <c r="K52" s="8" t="s">
        <v>680</v>
      </c>
      <c r="L52" t="s">
        <v>677</v>
      </c>
      <c r="M52" t="s">
        <v>678</v>
      </c>
      <c r="N52" t="s">
        <v>679</v>
      </c>
      <c r="O52" s="8" t="s">
        <v>581</v>
      </c>
      <c r="P52" s="1" t="s">
        <v>30</v>
      </c>
      <c r="Q52">
        <v>0</v>
      </c>
      <c r="R52">
        <v>21</v>
      </c>
      <c r="T52" t="s">
        <v>751</v>
      </c>
    </row>
    <row r="53" spans="1:20" ht="72">
      <c r="A53" s="10">
        <v>52</v>
      </c>
      <c r="B53" t="s">
        <v>319</v>
      </c>
      <c r="C53" t="s">
        <v>77</v>
      </c>
      <c r="D53" t="s">
        <v>42</v>
      </c>
      <c r="E53" t="s">
        <v>87</v>
      </c>
      <c r="F53" t="s">
        <v>320</v>
      </c>
      <c r="H53" t="s">
        <v>280</v>
      </c>
      <c r="I53" s="2">
        <v>7052</v>
      </c>
      <c r="J53" s="27" t="s">
        <v>321</v>
      </c>
      <c r="K53" s="8" t="s">
        <v>478</v>
      </c>
      <c r="L53" t="s">
        <v>322</v>
      </c>
      <c r="M53" t="s">
        <v>323</v>
      </c>
      <c r="N53" t="s">
        <v>324</v>
      </c>
      <c r="O53" s="8" t="s">
        <v>77</v>
      </c>
      <c r="P53" s="1" t="s">
        <v>325</v>
      </c>
      <c r="Q53" t="str">
        <f>LEFT(Table1[[#This Row],[Ages]],FIND("-",Table1[[#This Row],[Ages]])-1)</f>
        <v>4</v>
      </c>
      <c r="R53" t="str">
        <f>MID(Table1[[#This Row],[Ages]],FIND("-",Table1[[#This Row],[Ages]])+1,999)</f>
        <v>21</v>
      </c>
      <c r="T53" t="s">
        <v>723</v>
      </c>
    </row>
    <row r="54" spans="1:20" ht="201.6">
      <c r="A54" s="10">
        <v>53</v>
      </c>
      <c r="B54" t="s">
        <v>326</v>
      </c>
      <c r="C54" t="s">
        <v>77</v>
      </c>
      <c r="D54" t="s">
        <v>42</v>
      </c>
      <c r="E54" t="s">
        <v>87</v>
      </c>
      <c r="F54" t="s">
        <v>286</v>
      </c>
      <c r="H54" t="s">
        <v>287</v>
      </c>
      <c r="I54" s="2">
        <v>7004</v>
      </c>
      <c r="J54" s="27" t="s">
        <v>327</v>
      </c>
      <c r="K54" s="8" t="s">
        <v>475</v>
      </c>
      <c r="L54" t="s">
        <v>328</v>
      </c>
      <c r="M54" t="s">
        <v>290</v>
      </c>
      <c r="N54" t="s">
        <v>291</v>
      </c>
      <c r="O54" s="8" t="s">
        <v>77</v>
      </c>
      <c r="P54" s="1" t="s">
        <v>212</v>
      </c>
      <c r="Q54" t="str">
        <f>LEFT(Table1[[#This Row],[Ages]],FIND("-",Table1[[#This Row],[Ages]])-1)</f>
        <v>3</v>
      </c>
      <c r="R54" t="str">
        <f>MID(Table1[[#This Row],[Ages]],FIND("-",Table1[[#This Row],[Ages]])+1,999)</f>
        <v>21</v>
      </c>
    </row>
    <row r="55" spans="1:20" ht="72">
      <c r="A55" s="10">
        <v>54</v>
      </c>
      <c r="B55" t="s">
        <v>411</v>
      </c>
      <c r="C55" t="s">
        <v>41</v>
      </c>
      <c r="D55" t="s">
        <v>42</v>
      </c>
      <c r="J55" t="s">
        <v>417</v>
      </c>
      <c r="K55" s="8" t="s">
        <v>490</v>
      </c>
      <c r="L55" t="s">
        <v>418</v>
      </c>
      <c r="M55" t="s">
        <v>419</v>
      </c>
      <c r="N55" t="s">
        <v>420</v>
      </c>
      <c r="O55" s="8" t="s">
        <v>421</v>
      </c>
      <c r="P55" s="1" t="s">
        <v>50</v>
      </c>
      <c r="Q55" t="str">
        <f>LEFT(Table1[[#This Row],[Ages]],FIND("-",Table1[[#This Row],[Ages]])-1)</f>
        <v>0</v>
      </c>
      <c r="R55" t="str">
        <f>MID(Table1[[#This Row],[Ages]],FIND("-",Table1[[#This Row],[Ages]])+1,999)</f>
        <v>99</v>
      </c>
      <c r="S55" t="s">
        <v>412</v>
      </c>
      <c r="T55" t="s">
        <v>734</v>
      </c>
    </row>
    <row r="56" spans="1:20" ht="129.6">
      <c r="A56" s="10">
        <v>55</v>
      </c>
      <c r="B56" t="s">
        <v>413</v>
      </c>
      <c r="C56" t="s">
        <v>176</v>
      </c>
      <c r="D56" t="s">
        <v>42</v>
      </c>
      <c r="H56" t="s">
        <v>182</v>
      </c>
      <c r="I56" s="2">
        <v>20035</v>
      </c>
      <c r="J56" t="s">
        <v>183</v>
      </c>
      <c r="K56" s="8" t="s">
        <v>687</v>
      </c>
      <c r="O56" s="8" t="s">
        <v>422</v>
      </c>
      <c r="P56" s="1" t="s">
        <v>50</v>
      </c>
      <c r="Q56" t="str">
        <f>LEFT(Table1[[#This Row],[Ages]],FIND("-",Table1[[#This Row],[Ages]])-1)</f>
        <v>0</v>
      </c>
      <c r="R56" t="str">
        <f>MID(Table1[[#This Row],[Ages]],FIND("-",Table1[[#This Row],[Ages]])+1,999)</f>
        <v>99</v>
      </c>
      <c r="T56" t="s">
        <v>761</v>
      </c>
    </row>
    <row r="57" spans="1:20" ht="57.6">
      <c r="A57" s="10">
        <v>56</v>
      </c>
      <c r="B57" t="s">
        <v>414</v>
      </c>
      <c r="C57" t="s">
        <v>176</v>
      </c>
      <c r="D57" t="s">
        <v>42</v>
      </c>
      <c r="E57" t="s">
        <v>428</v>
      </c>
      <c r="F57" t="s">
        <v>424</v>
      </c>
      <c r="G57" t="s">
        <v>425</v>
      </c>
      <c r="H57" t="s">
        <v>426</v>
      </c>
      <c r="I57" s="2">
        <v>2806</v>
      </c>
      <c r="J57" t="s">
        <v>427</v>
      </c>
      <c r="K57" s="8" t="s">
        <v>686</v>
      </c>
      <c r="L57" t="s">
        <v>423</v>
      </c>
      <c r="O57" s="8" t="s">
        <v>422</v>
      </c>
      <c r="P57" s="1" t="s">
        <v>50</v>
      </c>
      <c r="Q57" t="str">
        <f>LEFT(Table1[[#This Row],[Ages]],FIND("-",Table1[[#This Row],[Ages]])-1)</f>
        <v>0</v>
      </c>
      <c r="R57" t="str">
        <f>MID(Table1[[#This Row],[Ages]],FIND("-",Table1[[#This Row],[Ages]])+1,999)</f>
        <v>99</v>
      </c>
      <c r="T57" t="s">
        <v>735</v>
      </c>
    </row>
    <row r="58" spans="1:20" ht="57.6">
      <c r="A58" s="10">
        <v>57</v>
      </c>
      <c r="B58" t="s">
        <v>633</v>
      </c>
      <c r="C58" t="s">
        <v>573</v>
      </c>
      <c r="D58" t="s">
        <v>20</v>
      </c>
      <c r="E58" t="s">
        <v>87</v>
      </c>
      <c r="F58" t="s">
        <v>634</v>
      </c>
      <c r="H58" t="s">
        <v>99</v>
      </c>
      <c r="I58" s="2">
        <v>7112</v>
      </c>
      <c r="J58" t="s">
        <v>628</v>
      </c>
      <c r="K58" s="8" t="s">
        <v>629</v>
      </c>
      <c r="L58" t="s">
        <v>635</v>
      </c>
      <c r="M58" t="s">
        <v>636</v>
      </c>
      <c r="N58" t="s">
        <v>637</v>
      </c>
      <c r="O58" s="8" t="s">
        <v>581</v>
      </c>
      <c r="P58" s="1" t="s">
        <v>30</v>
      </c>
      <c r="Q58">
        <v>0</v>
      </c>
      <c r="R58">
        <v>21</v>
      </c>
      <c r="T58" t="s">
        <v>746</v>
      </c>
    </row>
    <row r="59" spans="1:20" ht="43.2">
      <c r="A59" s="10">
        <v>58</v>
      </c>
      <c r="B59" t="s">
        <v>415</v>
      </c>
      <c r="C59" t="s">
        <v>176</v>
      </c>
      <c r="D59" t="s">
        <v>42</v>
      </c>
      <c r="E59" t="s">
        <v>434</v>
      </c>
      <c r="F59" t="s">
        <v>430</v>
      </c>
      <c r="G59" t="s">
        <v>431</v>
      </c>
      <c r="H59" t="s">
        <v>432</v>
      </c>
      <c r="I59" s="2">
        <v>20852</v>
      </c>
      <c r="J59" t="s">
        <v>429</v>
      </c>
      <c r="K59" s="8" t="s">
        <v>685</v>
      </c>
      <c r="L59" t="s">
        <v>433</v>
      </c>
      <c r="O59" s="8" t="s">
        <v>422</v>
      </c>
      <c r="P59" s="1" t="s">
        <v>50</v>
      </c>
      <c r="Q59" t="str">
        <f>LEFT(Table1[[#This Row],[Ages]],FIND("-",Table1[[#This Row],[Ages]])-1)</f>
        <v>0</v>
      </c>
      <c r="R59" t="str">
        <f>MID(Table1[[#This Row],[Ages]],FIND("-",Table1[[#This Row],[Ages]])+1,999)</f>
        <v>99</v>
      </c>
      <c r="T59" t="s">
        <v>706</v>
      </c>
    </row>
    <row r="60" spans="1:20" ht="86.4">
      <c r="A60" s="10">
        <v>59</v>
      </c>
      <c r="B60" s="8" t="s">
        <v>416</v>
      </c>
      <c r="C60" t="s">
        <v>176</v>
      </c>
      <c r="D60" t="s">
        <v>42</v>
      </c>
      <c r="E60" t="s">
        <v>68</v>
      </c>
      <c r="F60" t="s">
        <v>128</v>
      </c>
      <c r="H60" t="s">
        <v>129</v>
      </c>
      <c r="I60" s="2">
        <v>8902</v>
      </c>
      <c r="J60" s="8" t="s">
        <v>438</v>
      </c>
      <c r="K60" s="8" t="s">
        <v>684</v>
      </c>
      <c r="L60" t="s">
        <v>131</v>
      </c>
      <c r="O60" s="8" t="s">
        <v>422</v>
      </c>
      <c r="P60" s="1" t="s">
        <v>50</v>
      </c>
      <c r="Q60" t="str">
        <f>LEFT(Table1[[#This Row],[Ages]],FIND("-",Table1[[#This Row],[Ages]])-1)</f>
        <v>0</v>
      </c>
      <c r="R60" t="str">
        <f>MID(Table1[[#This Row],[Ages]],FIND("-",Table1[[#This Row],[Ages]])+1,999)</f>
        <v>99</v>
      </c>
      <c r="T60" t="s">
        <v>736</v>
      </c>
    </row>
    <row r="61" spans="1:20">
      <c r="A61" s="10">
        <v>60</v>
      </c>
      <c r="B61" t="s">
        <v>329</v>
      </c>
      <c r="C61" t="s">
        <v>77</v>
      </c>
      <c r="D61" t="s">
        <v>42</v>
      </c>
      <c r="E61" t="s">
        <v>330</v>
      </c>
      <c r="F61" t="s">
        <v>331</v>
      </c>
      <c r="H61" t="s">
        <v>332</v>
      </c>
      <c r="I61" s="2">
        <v>7047</v>
      </c>
      <c r="J61" s="27" t="s">
        <v>333</v>
      </c>
      <c r="L61" t="s">
        <v>334</v>
      </c>
      <c r="M61" t="s">
        <v>335</v>
      </c>
      <c r="N61" t="s">
        <v>336</v>
      </c>
      <c r="O61" s="8" t="s">
        <v>77</v>
      </c>
      <c r="P61" s="1" t="s">
        <v>212</v>
      </c>
      <c r="Q61" t="str">
        <f>LEFT(Table1[[#This Row],[Ages]],FIND("-",Table1[[#This Row],[Ages]])-1)</f>
        <v>3</v>
      </c>
      <c r="R61" t="str">
        <f>MID(Table1[[#This Row],[Ages]],FIND("-",Table1[[#This Row],[Ages]])+1,999)</f>
        <v>21</v>
      </c>
      <c r="T61" t="s">
        <v>724</v>
      </c>
    </row>
    <row r="62" spans="1:20" ht="86.4">
      <c r="A62" s="10">
        <v>61</v>
      </c>
      <c r="B62" t="s">
        <v>600</v>
      </c>
      <c r="C62" t="s">
        <v>591</v>
      </c>
      <c r="D62" t="s">
        <v>20</v>
      </c>
      <c r="E62" t="s">
        <v>188</v>
      </c>
      <c r="F62" t="s">
        <v>601</v>
      </c>
      <c r="H62" t="s">
        <v>189</v>
      </c>
      <c r="I62" s="2">
        <v>8002</v>
      </c>
      <c r="J62" t="s">
        <v>602</v>
      </c>
      <c r="K62" s="8" t="s">
        <v>603</v>
      </c>
      <c r="L62" t="s">
        <v>604</v>
      </c>
      <c r="M62" t="s">
        <v>605</v>
      </c>
      <c r="N62" t="s">
        <v>606</v>
      </c>
      <c r="O62" s="8" t="s">
        <v>581</v>
      </c>
      <c r="P62" s="1" t="s">
        <v>30</v>
      </c>
      <c r="Q62">
        <v>0</v>
      </c>
      <c r="R62">
        <v>21</v>
      </c>
      <c r="T62" t="s">
        <v>748</v>
      </c>
    </row>
    <row r="63" spans="1:20" ht="86.4">
      <c r="A63" s="10">
        <v>62</v>
      </c>
      <c r="B63" t="s">
        <v>435</v>
      </c>
      <c r="C63" t="s">
        <v>52</v>
      </c>
      <c r="D63" t="s">
        <v>42</v>
      </c>
      <c r="E63" t="s">
        <v>68</v>
      </c>
      <c r="F63" t="s">
        <v>128</v>
      </c>
      <c r="H63" t="s">
        <v>129</v>
      </c>
      <c r="I63" s="2">
        <v>8902</v>
      </c>
      <c r="J63" t="s">
        <v>437</v>
      </c>
      <c r="K63" s="8" t="s">
        <v>683</v>
      </c>
      <c r="L63" t="s">
        <v>131</v>
      </c>
      <c r="M63" t="s">
        <v>178</v>
      </c>
      <c r="N63" t="s">
        <v>179</v>
      </c>
      <c r="O63" s="8" t="s">
        <v>422</v>
      </c>
      <c r="P63" s="1" t="s">
        <v>50</v>
      </c>
      <c r="Q63" t="str">
        <f>LEFT(Table1[[#This Row],[Ages]],FIND("-",Table1[[#This Row],[Ages]])-1)</f>
        <v>0</v>
      </c>
      <c r="R63" t="str">
        <f>MID(Table1[[#This Row],[Ages]],FIND("-",Table1[[#This Row],[Ages]])+1,999)</f>
        <v>99</v>
      </c>
      <c r="T63" t="s">
        <v>737</v>
      </c>
    </row>
    <row r="64" spans="1:20" ht="43.2">
      <c r="A64" s="10">
        <v>63</v>
      </c>
      <c r="B64" t="s">
        <v>436</v>
      </c>
      <c r="C64" t="s">
        <v>52</v>
      </c>
      <c r="D64" t="s">
        <v>42</v>
      </c>
      <c r="E64" t="s">
        <v>368</v>
      </c>
      <c r="F64" t="s">
        <v>443</v>
      </c>
      <c r="H64" t="s">
        <v>444</v>
      </c>
      <c r="I64" s="2">
        <v>8724</v>
      </c>
      <c r="J64" t="s">
        <v>439</v>
      </c>
      <c r="K64" s="8" t="s">
        <v>491</v>
      </c>
      <c r="L64" t="s">
        <v>442</v>
      </c>
      <c r="M64" t="s">
        <v>440</v>
      </c>
      <c r="N64" t="s">
        <v>441</v>
      </c>
      <c r="O64" s="8" t="s">
        <v>422</v>
      </c>
      <c r="P64" s="1" t="s">
        <v>50</v>
      </c>
      <c r="Q64" t="str">
        <f>LEFT(Table1[[#This Row],[Ages]],FIND("-",Table1[[#This Row],[Ages]])-1)</f>
        <v>0</v>
      </c>
      <c r="R64" t="str">
        <f>MID(Table1[[#This Row],[Ages]],FIND("-",Table1[[#This Row],[Ages]])+1,999)</f>
        <v>99</v>
      </c>
      <c r="T64" t="s">
        <v>738</v>
      </c>
    </row>
    <row r="65" spans="1:20" ht="79.2">
      <c r="A65" s="10">
        <v>64</v>
      </c>
      <c r="B65" t="s">
        <v>497</v>
      </c>
      <c r="C65" t="s">
        <v>176</v>
      </c>
      <c r="D65" t="s">
        <v>42</v>
      </c>
      <c r="E65" t="s">
        <v>506</v>
      </c>
      <c r="F65" t="s">
        <v>504</v>
      </c>
      <c r="H65" t="s">
        <v>505</v>
      </c>
      <c r="I65" s="2">
        <v>7940</v>
      </c>
      <c r="J65" t="s">
        <v>499</v>
      </c>
      <c r="K65" s="23" t="s">
        <v>498</v>
      </c>
      <c r="L65" t="s">
        <v>500</v>
      </c>
      <c r="M65" t="s">
        <v>501</v>
      </c>
      <c r="N65" t="s">
        <v>502</v>
      </c>
      <c r="O65" s="8" t="s">
        <v>422</v>
      </c>
      <c r="P65" s="1" t="s">
        <v>503</v>
      </c>
      <c r="Q65" t="str">
        <f>LEFT(Table1[[#This Row],[Ages]],FIND("-",Table1[[#This Row],[Ages]])-1)</f>
        <v>16</v>
      </c>
      <c r="R65" t="str">
        <f>MID(Table1[[#This Row],[Ages]],FIND("-",Table1[[#This Row],[Ages]])+1,999)</f>
        <v>99</v>
      </c>
      <c r="T65" t="s">
        <v>701</v>
      </c>
    </row>
    <row r="66" spans="1:20" ht="100.8">
      <c r="A66" s="10">
        <v>65</v>
      </c>
      <c r="B66" t="s">
        <v>337</v>
      </c>
      <c r="C66" t="s">
        <v>77</v>
      </c>
      <c r="D66" t="s">
        <v>42</v>
      </c>
      <c r="E66" t="s">
        <v>87</v>
      </c>
      <c r="F66" t="s">
        <v>338</v>
      </c>
      <c r="H66" t="s">
        <v>339</v>
      </c>
      <c r="I66" s="2">
        <v>7110</v>
      </c>
      <c r="J66" s="27" t="s">
        <v>479</v>
      </c>
      <c r="K66" s="8" t="s">
        <v>482</v>
      </c>
      <c r="L66" t="s">
        <v>340</v>
      </c>
      <c r="M66" t="s">
        <v>341</v>
      </c>
      <c r="N66" t="s">
        <v>342</v>
      </c>
      <c r="O66" s="8" t="s">
        <v>77</v>
      </c>
      <c r="P66" s="1" t="s">
        <v>259</v>
      </c>
      <c r="Q66" t="str">
        <f>LEFT(Table1[[#This Row],[Ages]],FIND("-",Table1[[#This Row],[Ages]])-1)</f>
        <v>5</v>
      </c>
      <c r="R66" t="str">
        <f>MID(Table1[[#This Row],[Ages]],FIND("-",Table1[[#This Row],[Ages]])+1,999)</f>
        <v>21</v>
      </c>
      <c r="T66" t="s">
        <v>725</v>
      </c>
    </row>
    <row r="67" spans="1:20" ht="144">
      <c r="A67" s="10">
        <v>66</v>
      </c>
      <c r="B67" t="s">
        <v>507</v>
      </c>
      <c r="C67" t="s">
        <v>508</v>
      </c>
      <c r="D67" t="s">
        <v>97</v>
      </c>
      <c r="E67" t="s">
        <v>87</v>
      </c>
      <c r="F67" t="s">
        <v>514</v>
      </c>
      <c r="H67" t="s">
        <v>513</v>
      </c>
      <c r="I67" s="2">
        <v>7039</v>
      </c>
      <c r="J67" t="s">
        <v>515</v>
      </c>
      <c r="K67" s="8" t="s">
        <v>510</v>
      </c>
      <c r="L67" s="32" t="s">
        <v>516</v>
      </c>
      <c r="M67" t="s">
        <v>511</v>
      </c>
      <c r="N67" t="s">
        <v>512</v>
      </c>
      <c r="O67" s="8" t="s">
        <v>517</v>
      </c>
      <c r="P67" s="1" t="s">
        <v>509</v>
      </c>
      <c r="Q67" t="str">
        <f>LEFT(Table1[[#This Row],[Ages]],FIND("-",Table1[[#This Row],[Ages]])-1)</f>
        <v>8</v>
      </c>
      <c r="R67" t="str">
        <f>MID(Table1[[#This Row],[Ages]],FIND("-",Table1[[#This Row],[Ages]])+1,999)</f>
        <v>18</v>
      </c>
      <c r="T67" t="s">
        <v>739</v>
      </c>
    </row>
    <row r="68" spans="1:20" ht="115.2">
      <c r="A68" s="10">
        <v>67</v>
      </c>
      <c r="B68" t="s">
        <v>343</v>
      </c>
      <c r="C68" t="s">
        <v>77</v>
      </c>
      <c r="D68" t="s">
        <v>42</v>
      </c>
      <c r="E68" t="s">
        <v>344</v>
      </c>
      <c r="F68" t="s">
        <v>345</v>
      </c>
      <c r="H68" t="s">
        <v>346</v>
      </c>
      <c r="I68" s="2">
        <v>8360</v>
      </c>
      <c r="J68" s="27" t="s">
        <v>347</v>
      </c>
      <c r="K68" s="8" t="s">
        <v>480</v>
      </c>
      <c r="L68" t="s">
        <v>348</v>
      </c>
      <c r="M68" t="s">
        <v>349</v>
      </c>
      <c r="N68" t="s">
        <v>350</v>
      </c>
      <c r="O68" s="8" t="s">
        <v>77</v>
      </c>
      <c r="P68" s="1" t="s">
        <v>259</v>
      </c>
      <c r="Q68" t="str">
        <f>LEFT(Table1[[#This Row],[Ages]],FIND("-",Table1[[#This Row],[Ages]])-1)</f>
        <v>5</v>
      </c>
      <c r="R68" t="str">
        <f>MID(Table1[[#This Row],[Ages]],FIND("-",Table1[[#This Row],[Ages]])+1,999)</f>
        <v>21</v>
      </c>
      <c r="T68" t="s">
        <v>726</v>
      </c>
    </row>
    <row r="69" spans="1:20" ht="100.8">
      <c r="A69" s="10">
        <v>68</v>
      </c>
      <c r="B69" t="s">
        <v>518</v>
      </c>
      <c r="C69" t="s">
        <v>77</v>
      </c>
      <c r="D69" t="s">
        <v>97</v>
      </c>
      <c r="E69" t="s">
        <v>529</v>
      </c>
      <c r="F69" t="s">
        <v>521</v>
      </c>
      <c r="H69" t="s">
        <v>522</v>
      </c>
      <c r="I69" s="2">
        <v>8054</v>
      </c>
      <c r="J69" t="s">
        <v>519</v>
      </c>
      <c r="K69" s="8" t="s">
        <v>520</v>
      </c>
      <c r="L69" t="s">
        <v>523</v>
      </c>
      <c r="M69" t="s">
        <v>524</v>
      </c>
      <c r="N69" t="s">
        <v>525</v>
      </c>
      <c r="O69" s="8" t="s">
        <v>77</v>
      </c>
      <c r="P69" s="1" t="s">
        <v>526</v>
      </c>
      <c r="Q69" t="str">
        <f>LEFT(Table1[[#This Row],[Ages]],FIND("-",Table1[[#This Row],[Ages]])-1)</f>
        <v>3</v>
      </c>
      <c r="R69" t="str">
        <f>MID(Table1[[#This Row],[Ages]],FIND("-",Table1[[#This Row],[Ages]])+1,999)</f>
        <v>18</v>
      </c>
      <c r="T69" t="s">
        <v>740</v>
      </c>
    </row>
    <row r="70" spans="1:20" ht="100.8">
      <c r="A70" s="10">
        <v>69</v>
      </c>
      <c r="B70" t="s">
        <v>527</v>
      </c>
      <c r="C70" t="s">
        <v>508</v>
      </c>
      <c r="D70" t="s">
        <v>42</v>
      </c>
      <c r="E70" t="s">
        <v>68</v>
      </c>
      <c r="F70" t="s">
        <v>539</v>
      </c>
      <c r="G70" t="s">
        <v>530</v>
      </c>
      <c r="H70" t="s">
        <v>531</v>
      </c>
      <c r="I70" s="2">
        <v>8884</v>
      </c>
      <c r="J70" s="32" t="s">
        <v>534</v>
      </c>
      <c r="K70" s="8" t="s">
        <v>533</v>
      </c>
      <c r="L70" t="s">
        <v>528</v>
      </c>
      <c r="O70" s="8" t="s">
        <v>517</v>
      </c>
      <c r="P70" s="1" t="s">
        <v>526</v>
      </c>
      <c r="Q70" t="str">
        <f>LEFT(Table1[[#This Row],[Ages]],FIND("-",Table1[[#This Row],[Ages]])-1)</f>
        <v>3</v>
      </c>
      <c r="R70" t="str">
        <f>MID(Table1[[#This Row],[Ages]],FIND("-",Table1[[#This Row],[Ages]])+1,999)</f>
        <v>18</v>
      </c>
      <c r="T70" t="s">
        <v>741</v>
      </c>
    </row>
    <row r="71" spans="1:20" ht="57.6">
      <c r="A71" s="10">
        <v>70</v>
      </c>
      <c r="B71" t="s">
        <v>351</v>
      </c>
      <c r="C71" t="s">
        <v>77</v>
      </c>
      <c r="D71" t="s">
        <v>42</v>
      </c>
      <c r="E71" t="s">
        <v>21</v>
      </c>
      <c r="F71" t="s">
        <v>352</v>
      </c>
      <c r="H71" t="s">
        <v>261</v>
      </c>
      <c r="I71" s="2">
        <v>8540</v>
      </c>
      <c r="J71" s="27" t="s">
        <v>353</v>
      </c>
      <c r="K71" s="8" t="s">
        <v>481</v>
      </c>
      <c r="L71" t="s">
        <v>354</v>
      </c>
      <c r="M71" t="s">
        <v>355</v>
      </c>
      <c r="N71" t="s">
        <v>356</v>
      </c>
      <c r="O71" s="8" t="s">
        <v>77</v>
      </c>
      <c r="P71" s="1" t="s">
        <v>212</v>
      </c>
      <c r="Q71" t="str">
        <f>LEFT(Table1[[#This Row],[Ages]],FIND("-",Table1[[#This Row],[Ages]])-1)</f>
        <v>3</v>
      </c>
      <c r="R71" t="str">
        <f>MID(Table1[[#This Row],[Ages]],FIND("-",Table1[[#This Row],[Ages]])+1,999)</f>
        <v>21</v>
      </c>
      <c r="T71" t="s">
        <v>727</v>
      </c>
    </row>
    <row r="72" spans="1:20" ht="86.4">
      <c r="A72" s="10">
        <v>71</v>
      </c>
      <c r="B72" t="s">
        <v>690</v>
      </c>
      <c r="C72" t="s">
        <v>508</v>
      </c>
      <c r="D72" t="s">
        <v>20</v>
      </c>
      <c r="E72" t="s">
        <v>506</v>
      </c>
      <c r="F72" t="s">
        <v>557</v>
      </c>
      <c r="G72" t="s">
        <v>194</v>
      </c>
      <c r="H72" t="s">
        <v>505</v>
      </c>
      <c r="I72" s="2">
        <v>7940</v>
      </c>
      <c r="J72" t="s">
        <v>556</v>
      </c>
      <c r="K72" s="8" t="s">
        <v>558</v>
      </c>
      <c r="L72" t="s">
        <v>559</v>
      </c>
      <c r="M72" t="s">
        <v>560</v>
      </c>
      <c r="N72" t="s">
        <v>561</v>
      </c>
      <c r="O72" s="8" t="s">
        <v>517</v>
      </c>
      <c r="P72" s="1" t="s">
        <v>526</v>
      </c>
      <c r="Q72" t="str">
        <f>LEFT(Table1[[#This Row],[Ages]],FIND("-",Table1[[#This Row],[Ages]])-1)</f>
        <v>3</v>
      </c>
      <c r="R72" t="str">
        <f>MID(Table1[[#This Row],[Ages]],FIND("-",Table1[[#This Row],[Ages]])+1,999)</f>
        <v>18</v>
      </c>
      <c r="T72" t="s">
        <v>745</v>
      </c>
    </row>
    <row r="73" spans="1:20" ht="129.6">
      <c r="A73" s="10">
        <v>72</v>
      </c>
      <c r="B73" t="s">
        <v>537</v>
      </c>
      <c r="C73" t="s">
        <v>508</v>
      </c>
      <c r="D73" t="s">
        <v>42</v>
      </c>
      <c r="E73" t="s">
        <v>68</v>
      </c>
      <c r="F73" t="s">
        <v>538</v>
      </c>
      <c r="H73" t="s">
        <v>146</v>
      </c>
      <c r="I73" s="2">
        <v>8837</v>
      </c>
      <c r="J73" t="s">
        <v>532</v>
      </c>
      <c r="K73" s="8" t="s">
        <v>535</v>
      </c>
      <c r="L73" t="s">
        <v>536</v>
      </c>
      <c r="O73" s="8" t="s">
        <v>517</v>
      </c>
      <c r="P73" s="1" t="s">
        <v>526</v>
      </c>
      <c r="Q73" t="str">
        <f>LEFT(Table1[[#This Row],[Ages]],FIND("-",Table1[[#This Row],[Ages]])-1)</f>
        <v>3</v>
      </c>
      <c r="R73" t="str">
        <f>MID(Table1[[#This Row],[Ages]],FIND("-",Table1[[#This Row],[Ages]])+1,999)</f>
        <v>18</v>
      </c>
      <c r="T73" t="s">
        <v>742</v>
      </c>
    </row>
    <row r="74" spans="1:20" ht="100.8">
      <c r="A74" s="10">
        <v>73</v>
      </c>
      <c r="B74" t="s">
        <v>540</v>
      </c>
      <c r="C74" t="s">
        <v>508</v>
      </c>
      <c r="D74" t="s">
        <v>20</v>
      </c>
      <c r="E74" t="s">
        <v>236</v>
      </c>
      <c r="F74" t="s">
        <v>541</v>
      </c>
      <c r="G74" t="s">
        <v>542</v>
      </c>
      <c r="H74" t="s">
        <v>543</v>
      </c>
      <c r="I74" s="2">
        <v>7081</v>
      </c>
      <c r="J74" t="s">
        <v>544</v>
      </c>
      <c r="K74" s="8" t="s">
        <v>545</v>
      </c>
      <c r="L74" s="32" t="s">
        <v>546</v>
      </c>
      <c r="M74" t="s">
        <v>547</v>
      </c>
      <c r="N74" t="s">
        <v>548</v>
      </c>
      <c r="O74" s="8" t="s">
        <v>517</v>
      </c>
      <c r="P74" s="1" t="s">
        <v>526</v>
      </c>
      <c r="Q74" t="str">
        <f>LEFT(Table1[[#This Row],[Ages]],FIND("-",Table1[[#This Row],[Ages]])-1)</f>
        <v>3</v>
      </c>
      <c r="R74" t="str">
        <f>MID(Table1[[#This Row],[Ages]],FIND("-",Table1[[#This Row],[Ages]])+1,999)</f>
        <v>18</v>
      </c>
      <c r="T74" t="s">
        <v>743</v>
      </c>
    </row>
    <row r="75" spans="1:20" ht="72">
      <c r="A75" s="10">
        <v>74</v>
      </c>
      <c r="B75" t="s">
        <v>554</v>
      </c>
      <c r="C75" t="s">
        <v>508</v>
      </c>
      <c r="D75" t="s">
        <v>20</v>
      </c>
      <c r="E75" t="s">
        <v>297</v>
      </c>
      <c r="F75" t="s">
        <v>551</v>
      </c>
      <c r="G75" t="s">
        <v>552</v>
      </c>
      <c r="H75" t="s">
        <v>553</v>
      </c>
      <c r="I75" s="2">
        <v>7719</v>
      </c>
      <c r="J75" t="s">
        <v>550</v>
      </c>
      <c r="K75" s="8" t="s">
        <v>555</v>
      </c>
      <c r="L75" t="s">
        <v>549</v>
      </c>
      <c r="M75" t="s">
        <v>562</v>
      </c>
      <c r="N75" t="s">
        <v>563</v>
      </c>
      <c r="O75" s="8" t="s">
        <v>517</v>
      </c>
      <c r="P75" s="1" t="s">
        <v>526</v>
      </c>
      <c r="Q75" t="str">
        <f>LEFT(Table1[[#This Row],[Ages]],FIND("-",Table1[[#This Row],[Ages]])-1)</f>
        <v>3</v>
      </c>
      <c r="R75" t="str">
        <f>MID(Table1[[#This Row],[Ages]],FIND("-",Table1[[#This Row],[Ages]])+1,999)</f>
        <v>18</v>
      </c>
      <c r="T75" t="s">
        <v>744</v>
      </c>
    </row>
    <row r="76" spans="1:20" ht="100.8">
      <c r="A76" s="10">
        <v>75</v>
      </c>
      <c r="B76" t="s">
        <v>572</v>
      </c>
      <c r="C76" t="s">
        <v>573</v>
      </c>
      <c r="D76" t="s">
        <v>20</v>
      </c>
      <c r="E76" t="s">
        <v>574</v>
      </c>
      <c r="F76" t="s">
        <v>575</v>
      </c>
      <c r="H76" t="s">
        <v>576</v>
      </c>
      <c r="I76" s="2">
        <v>8401</v>
      </c>
      <c r="J76" t="s">
        <v>577</v>
      </c>
      <c r="K76" s="8" t="s">
        <v>682</v>
      </c>
      <c r="L76" t="s">
        <v>578</v>
      </c>
      <c r="M76" t="s">
        <v>579</v>
      </c>
      <c r="N76" t="s">
        <v>580</v>
      </c>
      <c r="O76" s="34" t="s">
        <v>581</v>
      </c>
      <c r="P76" s="1" t="s">
        <v>30</v>
      </c>
      <c r="Q76">
        <v>0</v>
      </c>
      <c r="R76">
        <v>21</v>
      </c>
      <c r="T76" t="s">
        <v>759</v>
      </c>
    </row>
    <row r="77" spans="1:20" ht="115.2">
      <c r="A77" s="10">
        <v>76</v>
      </c>
      <c r="B77" t="s">
        <v>357</v>
      </c>
      <c r="C77" t="s">
        <v>77</v>
      </c>
      <c r="D77" t="s">
        <v>42</v>
      </c>
      <c r="E77" t="s">
        <v>78</v>
      </c>
      <c r="F77" t="s">
        <v>358</v>
      </c>
      <c r="H77" t="s">
        <v>359</v>
      </c>
      <c r="I77" s="2">
        <v>7436</v>
      </c>
      <c r="J77" s="27" t="s">
        <v>360</v>
      </c>
      <c r="K77" s="8" t="s">
        <v>483</v>
      </c>
      <c r="L77" t="s">
        <v>361</v>
      </c>
      <c r="M77" t="s">
        <v>362</v>
      </c>
      <c r="N77" t="s">
        <v>363</v>
      </c>
      <c r="O77" s="8" t="s">
        <v>77</v>
      </c>
      <c r="P77" s="1" t="s">
        <v>212</v>
      </c>
      <c r="Q77" t="str">
        <f>LEFT(Table1[[#This Row],[Ages]],FIND("-",Table1[[#This Row],[Ages]])-1)</f>
        <v>3</v>
      </c>
      <c r="R77" t="str">
        <f>MID(Table1[[#This Row],[Ages]],FIND("-",Table1[[#This Row],[Ages]])+1,999)</f>
        <v>21</v>
      </c>
      <c r="T77" t="s">
        <v>728</v>
      </c>
    </row>
    <row r="78" spans="1:20" ht="115.2">
      <c r="A78" s="10">
        <v>77</v>
      </c>
      <c r="B78" t="s">
        <v>364</v>
      </c>
      <c r="C78" t="s">
        <v>77</v>
      </c>
      <c r="D78" t="s">
        <v>42</v>
      </c>
      <c r="E78" t="s">
        <v>78</v>
      </c>
      <c r="F78" t="s">
        <v>365</v>
      </c>
      <c r="H78" t="s">
        <v>366</v>
      </c>
      <c r="I78" s="2">
        <v>7417</v>
      </c>
      <c r="J78" s="27" t="s">
        <v>360</v>
      </c>
      <c r="K78" s="8" t="s">
        <v>483</v>
      </c>
      <c r="L78" t="s">
        <v>361</v>
      </c>
      <c r="M78" t="s">
        <v>362</v>
      </c>
      <c r="N78" t="s">
        <v>363</v>
      </c>
      <c r="O78" s="8" t="s">
        <v>77</v>
      </c>
      <c r="P78" s="1" t="s">
        <v>212</v>
      </c>
      <c r="Q78" t="str">
        <f>LEFT(Table1[[#This Row],[Ages]],FIND("-",Table1[[#This Row],[Ages]])-1)</f>
        <v>3</v>
      </c>
      <c r="R78" t="str">
        <f>MID(Table1[[#This Row],[Ages]],FIND("-",Table1[[#This Row],[Ages]])+1,999)</f>
        <v>21</v>
      </c>
      <c r="T78" t="s">
        <v>728</v>
      </c>
    </row>
    <row r="79" spans="1:20" ht="129.6">
      <c r="A79" s="10">
        <v>78</v>
      </c>
      <c r="B79" t="s">
        <v>367</v>
      </c>
      <c r="C79" t="s">
        <v>77</v>
      </c>
      <c r="D79" t="s">
        <v>42</v>
      </c>
      <c r="E79" t="s">
        <v>368</v>
      </c>
      <c r="F79" t="s">
        <v>369</v>
      </c>
      <c r="H79" t="s">
        <v>370</v>
      </c>
      <c r="I79" s="2">
        <v>8701</v>
      </c>
      <c r="J79" s="27" t="s">
        <v>371</v>
      </c>
      <c r="K79" s="8" t="s">
        <v>484</v>
      </c>
      <c r="L79" t="s">
        <v>372</v>
      </c>
      <c r="M79" t="s">
        <v>373</v>
      </c>
      <c r="N79" t="s">
        <v>374</v>
      </c>
      <c r="O79" s="8" t="s">
        <v>77</v>
      </c>
      <c r="P79" s="1" t="s">
        <v>212</v>
      </c>
      <c r="Q79" t="str">
        <f>LEFT(Table1[[#This Row],[Ages]],FIND("-",Table1[[#This Row],[Ages]])-1)</f>
        <v>3</v>
      </c>
      <c r="R79" t="str">
        <f>MID(Table1[[#This Row],[Ages]],FIND("-",Table1[[#This Row],[Ages]])+1,999)</f>
        <v>21</v>
      </c>
      <c r="T79" t="s">
        <v>718</v>
      </c>
    </row>
    <row r="80" spans="1:20" ht="72">
      <c r="A80" s="10">
        <v>79</v>
      </c>
      <c r="B80" t="s">
        <v>375</v>
      </c>
      <c r="C80" t="s">
        <v>77</v>
      </c>
      <c r="D80" t="s">
        <v>42</v>
      </c>
      <c r="E80" t="s">
        <v>297</v>
      </c>
      <c r="F80" t="s">
        <v>376</v>
      </c>
      <c r="H80" t="s">
        <v>377</v>
      </c>
      <c r="I80" s="2">
        <v>7712</v>
      </c>
      <c r="J80" s="27" t="s">
        <v>378</v>
      </c>
      <c r="K80" s="8" t="s">
        <v>485</v>
      </c>
      <c r="L80" t="s">
        <v>379</v>
      </c>
      <c r="M80" t="s">
        <v>380</v>
      </c>
      <c r="N80" t="s">
        <v>381</v>
      </c>
      <c r="O80" s="8" t="s">
        <v>77</v>
      </c>
      <c r="P80" s="1" t="s">
        <v>212</v>
      </c>
      <c r="Q80" t="str">
        <f>LEFT(Table1[[#This Row],[Ages]],FIND("-",Table1[[#This Row],[Ages]])-1)</f>
        <v>3</v>
      </c>
      <c r="R80" t="str">
        <f>MID(Table1[[#This Row],[Ages]],FIND("-",Table1[[#This Row],[Ages]])+1,999)</f>
        <v>21</v>
      </c>
      <c r="T80" t="s">
        <v>729</v>
      </c>
    </row>
    <row r="81" spans="1:20" ht="43.2">
      <c r="A81" s="10">
        <v>80</v>
      </c>
      <c r="B81" t="s">
        <v>382</v>
      </c>
      <c r="C81" t="s">
        <v>77</v>
      </c>
      <c r="D81" t="s">
        <v>42</v>
      </c>
      <c r="E81" t="s">
        <v>383</v>
      </c>
      <c r="F81" t="s">
        <v>384</v>
      </c>
      <c r="H81" t="s">
        <v>385</v>
      </c>
      <c r="I81" s="2">
        <v>7921</v>
      </c>
      <c r="J81" s="27" t="s">
        <v>386</v>
      </c>
      <c r="K81" s="8" t="s">
        <v>486</v>
      </c>
      <c r="L81" t="s">
        <v>387</v>
      </c>
      <c r="M81" t="s">
        <v>388</v>
      </c>
      <c r="N81" t="s">
        <v>389</v>
      </c>
      <c r="O81" s="8" t="s">
        <v>77</v>
      </c>
      <c r="P81" s="1" t="s">
        <v>212</v>
      </c>
      <c r="Q81" t="str">
        <f>LEFT(Table1[[#This Row],[Ages]],FIND("-",Table1[[#This Row],[Ages]])-1)</f>
        <v>3</v>
      </c>
      <c r="R81" t="str">
        <f>MID(Table1[[#This Row],[Ages]],FIND("-",Table1[[#This Row],[Ages]])+1,999)</f>
        <v>21</v>
      </c>
      <c r="T81" t="s">
        <v>730</v>
      </c>
    </row>
    <row r="82" spans="1:20" ht="158.4">
      <c r="A82" s="10">
        <v>81</v>
      </c>
      <c r="B82" t="s">
        <v>390</v>
      </c>
      <c r="C82" t="s">
        <v>77</v>
      </c>
      <c r="D82" t="s">
        <v>42</v>
      </c>
      <c r="E82" t="s">
        <v>87</v>
      </c>
      <c r="F82" t="s">
        <v>391</v>
      </c>
      <c r="H82" t="s">
        <v>392</v>
      </c>
      <c r="I82" s="2">
        <v>7109</v>
      </c>
      <c r="J82" s="27" t="s">
        <v>393</v>
      </c>
      <c r="K82" s="8" t="s">
        <v>487</v>
      </c>
      <c r="L82" t="s">
        <v>394</v>
      </c>
      <c r="M82" t="s">
        <v>395</v>
      </c>
      <c r="N82" t="s">
        <v>396</v>
      </c>
      <c r="O82" s="8" t="s">
        <v>77</v>
      </c>
      <c r="P82" s="1" t="s">
        <v>212</v>
      </c>
      <c r="Q82" t="str">
        <f>LEFT(Table1[[#This Row],[Ages]],FIND("-",Table1[[#This Row],[Ages]])-1)</f>
        <v>3</v>
      </c>
      <c r="R82" t="str">
        <f>MID(Table1[[#This Row],[Ages]],FIND("-",Table1[[#This Row],[Ages]])+1,999)</f>
        <v>21</v>
      </c>
    </row>
    <row r="83" spans="1:20" ht="86.4">
      <c r="A83" s="10">
        <v>82</v>
      </c>
      <c r="B83" t="s">
        <v>638</v>
      </c>
      <c r="C83" t="s">
        <v>591</v>
      </c>
      <c r="D83" t="s">
        <v>20</v>
      </c>
      <c r="E83" t="s">
        <v>87</v>
      </c>
      <c r="F83" t="s">
        <v>639</v>
      </c>
      <c r="H83" t="s">
        <v>99</v>
      </c>
      <c r="I83" s="2">
        <v>7101</v>
      </c>
      <c r="J83" t="s">
        <v>640</v>
      </c>
      <c r="K83" s="8" t="s">
        <v>641</v>
      </c>
      <c r="L83" t="s">
        <v>642</v>
      </c>
      <c r="M83" t="s">
        <v>643</v>
      </c>
      <c r="N83" t="s">
        <v>644</v>
      </c>
      <c r="O83" s="8" t="s">
        <v>581</v>
      </c>
      <c r="P83" s="1" t="s">
        <v>30</v>
      </c>
      <c r="Q83">
        <v>0</v>
      </c>
      <c r="R83">
        <v>21</v>
      </c>
      <c r="T83" t="s">
        <v>749</v>
      </c>
    </row>
    <row r="84" spans="1:20" ht="86.4">
      <c r="A84" s="10">
        <v>83</v>
      </c>
      <c r="B84" t="s">
        <v>638</v>
      </c>
      <c r="C84" t="s">
        <v>591</v>
      </c>
      <c r="D84" t="s">
        <v>20</v>
      </c>
      <c r="E84" t="s">
        <v>68</v>
      </c>
      <c r="F84" t="s">
        <v>671</v>
      </c>
      <c r="H84" t="s">
        <v>121</v>
      </c>
      <c r="I84" s="2">
        <v>8855</v>
      </c>
      <c r="J84" t="s">
        <v>640</v>
      </c>
      <c r="K84" s="8" t="s">
        <v>641</v>
      </c>
      <c r="L84" t="s">
        <v>672</v>
      </c>
      <c r="M84" t="s">
        <v>648</v>
      </c>
      <c r="N84" t="s">
        <v>673</v>
      </c>
      <c r="O84" s="8" t="s">
        <v>581</v>
      </c>
      <c r="P84" s="1" t="s">
        <v>30</v>
      </c>
      <c r="Q84">
        <v>0</v>
      </c>
      <c r="R84">
        <v>21</v>
      </c>
      <c r="T84" t="s">
        <v>749</v>
      </c>
    </row>
    <row r="85" spans="1:20" ht="172.8">
      <c r="A85" s="10">
        <v>84</v>
      </c>
      <c r="B85" t="s">
        <v>397</v>
      </c>
      <c r="C85" t="s">
        <v>77</v>
      </c>
      <c r="D85" t="s">
        <v>42</v>
      </c>
      <c r="E85" t="s">
        <v>398</v>
      </c>
      <c r="F85" t="s">
        <v>399</v>
      </c>
      <c r="H85" t="s">
        <v>400</v>
      </c>
      <c r="I85" s="2">
        <v>8804</v>
      </c>
      <c r="J85" s="27" t="s">
        <v>401</v>
      </c>
      <c r="K85" s="8" t="s">
        <v>488</v>
      </c>
      <c r="L85" t="s">
        <v>402</v>
      </c>
      <c r="M85" t="s">
        <v>403</v>
      </c>
      <c r="N85" t="s">
        <v>404</v>
      </c>
      <c r="O85" s="8" t="s">
        <v>77</v>
      </c>
      <c r="P85" s="1" t="s">
        <v>259</v>
      </c>
      <c r="Q85" t="str">
        <f>LEFT(Table1[[#This Row],[Ages]],FIND("-",Table1[[#This Row],[Ages]])-1)</f>
        <v>5</v>
      </c>
      <c r="R85" t="str">
        <f>MID(Table1[[#This Row],[Ages]],FIND("-",Table1[[#This Row],[Ages]])+1,999)</f>
        <v>21</v>
      </c>
      <c r="T85" t="s">
        <v>732</v>
      </c>
    </row>
    <row r="86" spans="1:20" ht="273.60000000000002">
      <c r="A86" s="10">
        <v>85</v>
      </c>
      <c r="B86" t="s">
        <v>405</v>
      </c>
      <c r="C86" t="s">
        <v>77</v>
      </c>
      <c r="D86" t="s">
        <v>42</v>
      </c>
      <c r="E86" t="s">
        <v>87</v>
      </c>
      <c r="F86" t="s">
        <v>406</v>
      </c>
      <c r="H86" t="s">
        <v>254</v>
      </c>
      <c r="I86" s="2">
        <v>7042</v>
      </c>
      <c r="J86" s="27" t="s">
        <v>407</v>
      </c>
      <c r="K86" s="8" t="s">
        <v>489</v>
      </c>
      <c r="L86" t="s">
        <v>408</v>
      </c>
      <c r="M86" t="s">
        <v>409</v>
      </c>
      <c r="N86" t="s">
        <v>410</v>
      </c>
      <c r="O86" s="8" t="s">
        <v>77</v>
      </c>
      <c r="P86" s="1" t="s">
        <v>325</v>
      </c>
      <c r="Q86" t="str">
        <f>LEFT(Table1[[#This Row],[Ages]],FIND("-",Table1[[#This Row],[Ages]])-1)</f>
        <v>4</v>
      </c>
      <c r="R86" t="str">
        <f>MID(Table1[[#This Row],[Ages]],FIND("-",Table1[[#This Row],[Ages]])+1,999)</f>
        <v>21</v>
      </c>
      <c r="T86" t="s">
        <v>733</v>
      </c>
    </row>
  </sheetData>
  <hyperlinks>
    <hyperlink ref="J2" r:id="rId1" xr:uid="{CB4EFFE2-B160-4C35-BD46-591D27D4691C}"/>
    <hyperlink ref="J3" r:id="rId2" xr:uid="{CA40FB8B-17D4-40D6-9E94-6AFCB333949F}"/>
    <hyperlink ref="J5" r:id="rId3" xr:uid="{5C6796C8-46A3-4F6F-9E0B-1FA1231AE176}"/>
    <hyperlink ref="J7" r:id="rId4" xr:uid="{075FC9D4-498C-447E-8469-7FAD576120A8}"/>
    <hyperlink ref="J11" r:id="rId5" xr:uid="{3FD81F3D-5982-4EC3-A0FA-327741ADEF3A}"/>
    <hyperlink ref="J14" r:id="rId6" xr:uid="{D812F1D8-7659-468F-AAA4-8FFA755E4000}"/>
    <hyperlink ref="J15" r:id="rId7" xr:uid="{DDAE9934-5890-41D4-AF3A-D14C16105222}"/>
    <hyperlink ref="J17" r:id="rId8" xr:uid="{C371A277-D46C-411F-A256-A52E70A22338}"/>
    <hyperlink ref="J18" r:id="rId9" xr:uid="{55135FDD-AD8E-4915-86EC-D8A68536EF06}"/>
    <hyperlink ref="J20" r:id="rId10" xr:uid="{CEDAEF5D-FC72-47C4-A4CF-62C286A5AAA0}"/>
    <hyperlink ref="J25" r:id="rId11" xr:uid="{5F7B4493-A464-44A7-B64D-AE887501B01F}"/>
    <hyperlink ref="L25" r:id="rId12" xr:uid="{B380D738-A0E6-4C53-BE7C-A90F8A3FB73E}"/>
    <hyperlink ref="J32" r:id="rId13" xr:uid="{08C5FC05-3A6E-4A3C-8C7E-AA8C0F6F142F}"/>
    <hyperlink ref="J36" r:id="rId14" xr:uid="{C80BE6AD-EDC2-433C-A985-6B1ABD75E0C4}"/>
    <hyperlink ref="J8" r:id="rId15" xr:uid="{533C2146-C128-456F-8EEB-43902C511D0C}"/>
    <hyperlink ref="J35" r:id="rId16" xr:uid="{CFD1979B-360B-4CF7-9703-499CD8A4104C}"/>
    <hyperlink ref="J37" r:id="rId17" xr:uid="{C4C017AE-CE5A-4586-BCB8-4F7BA75B0E6F}"/>
    <hyperlink ref="J39" r:id="rId18" xr:uid="{47ACD883-0047-4BEF-952B-E8BEB2CB40E6}"/>
    <hyperlink ref="J40" r:id="rId19" xr:uid="{623E9F13-6771-41BC-AE0C-9CF7F1FBDE54}"/>
    <hyperlink ref="J41" r:id="rId20" xr:uid="{8F6C5713-3928-4F90-A8A6-11FF849E2A04}"/>
    <hyperlink ref="J42" r:id="rId21" xr:uid="{B39BDE43-1710-41B0-A1D8-AF980DF4904A}"/>
    <hyperlink ref="J43" r:id="rId22" xr:uid="{5D66197E-F184-419F-AF4B-2B93BB40DFA2}"/>
    <hyperlink ref="J44" r:id="rId23" xr:uid="{A0BEB2EA-2280-479F-BCE7-B22F193FC03B}"/>
    <hyperlink ref="J45" r:id="rId24" xr:uid="{38813488-8DF7-48A1-9A08-78BA7C521845}"/>
    <hyperlink ref="J46" r:id="rId25" xr:uid="{406AE539-3B06-4F8C-B4A8-4F356D42DE9D}"/>
    <hyperlink ref="J48" r:id="rId26" xr:uid="{CE7DC30C-4896-4E44-9AE3-C9515CFE293B}"/>
    <hyperlink ref="J53" r:id="rId27" xr:uid="{379115DC-422E-46E4-873B-21AC2F3BBDBA}"/>
    <hyperlink ref="J54" r:id="rId28" xr:uid="{F36D4901-818D-4F8F-9F33-8A5814A63E91}"/>
    <hyperlink ref="J61" r:id="rId29" xr:uid="{96682AD6-44CD-477B-9964-F5F94D4FA7A3}"/>
    <hyperlink ref="J68" r:id="rId30" xr:uid="{32A72DFE-959D-4B7B-B0CB-2EB9B0BA266F}"/>
    <hyperlink ref="J71" r:id="rId31" xr:uid="{C76366D8-6FDF-437A-B306-D94E00A6E765}"/>
    <hyperlink ref="J77" r:id="rId32" xr:uid="{334EC19E-D1B1-4A6D-AC54-3201B08E2580}"/>
    <hyperlink ref="J78" r:id="rId33" xr:uid="{A5461DA1-0433-4E88-B9FB-A5A13566E48D}"/>
    <hyperlink ref="J79" r:id="rId34" xr:uid="{8E9C893A-9006-4DBF-9AA8-8D95E1B3F0B9}"/>
    <hyperlink ref="J80" r:id="rId35" xr:uid="{82512D9C-F735-4522-99E8-7EE57862ACD1}"/>
    <hyperlink ref="J81" r:id="rId36" xr:uid="{8B387DCF-C667-4A97-B7EC-02A77F00C918}"/>
    <hyperlink ref="J82" r:id="rId37" xr:uid="{15AF8BA0-A1B1-41D3-9EC5-1A06FAD49CE0}"/>
    <hyperlink ref="J85" r:id="rId38" xr:uid="{77D4BC88-B469-423A-AA95-E729B58DB27B}"/>
    <hyperlink ref="J86" r:id="rId39" xr:uid="{C09AB5B9-03CF-4BB9-83E5-8CA39CD41255}"/>
    <hyperlink ref="K13" r:id="rId40" display="http://www.state.nj.us/health/autism/" xr:uid="{091DA6EF-3D9C-4143-B800-E9E5393EE17A}"/>
    <hyperlink ref="J19" r:id="rId41" xr:uid="{64741F9E-22B4-4499-8249-C81044CBB462}"/>
    <hyperlink ref="L67" r:id="rId42" xr:uid="{536CBB8F-6EB4-42BD-B473-E7739CDE3CD4}"/>
    <hyperlink ref="J70" r:id="rId43" xr:uid="{B1F07CE3-EE9C-4E35-8A94-32C4A6A6C82D}"/>
    <hyperlink ref="L74" r:id="rId44" xr:uid="{3928B382-A72E-43BF-8741-E5AC31D3846B}"/>
    <hyperlink ref="J50" r:id="rId45" xr:uid="{A4807BCB-FC09-4374-B731-28189E1EC8AE}"/>
  </hyperlinks>
  <pageMargins left="0.7" right="0.7" top="0.75" bottom="0.75" header="0.3" footer="0.3"/>
  <tableParts count="1">
    <tablePart r:id="rId4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EFB27-8CC0-43C6-9741-40394F8A448C}">
  <dimension ref="A1:E8"/>
  <sheetViews>
    <sheetView workbookViewId="0">
      <selection activeCell="A5" sqref="A5"/>
    </sheetView>
  </sheetViews>
  <sheetFormatPr defaultRowHeight="14.4"/>
  <cols>
    <col min="1" max="2" width="25.6640625" customWidth="1"/>
    <col min="4" max="4" width="25.109375" customWidth="1"/>
  </cols>
  <sheetData>
    <row r="1" spans="1:5">
      <c r="A1" t="s">
        <v>203</v>
      </c>
      <c r="B1" t="s">
        <v>204</v>
      </c>
      <c r="D1" t="s">
        <v>205</v>
      </c>
      <c r="E1" t="s">
        <v>204</v>
      </c>
    </row>
    <row r="2" spans="1:5">
      <c r="A2" t="s">
        <v>77</v>
      </c>
      <c r="B2">
        <f>COUNTIFS(Table1[Type],Table2[[#This Row],[Organization Type]])</f>
        <v>29</v>
      </c>
      <c r="D2" t="s">
        <v>42</v>
      </c>
      <c r="E2">
        <f>COUNTIF(Table1[Diagnosis],Table3[[#This Row],[Diagnosis Type]])</f>
        <v>48</v>
      </c>
    </row>
    <row r="3" spans="1:5">
      <c r="A3" t="s">
        <v>19</v>
      </c>
      <c r="B3">
        <f>COUNTIFS(Table1[Type],Table2[[#This Row],[Organization Type]])</f>
        <v>4</v>
      </c>
      <c r="D3" t="s">
        <v>206</v>
      </c>
      <c r="E3">
        <f>COUNTIF(Table1[Diagnosis],Table3[[#This Row],[Diagnosis Type]])</f>
        <v>0</v>
      </c>
    </row>
    <row r="4" spans="1:5">
      <c r="A4" t="s">
        <v>41</v>
      </c>
      <c r="B4">
        <f>COUNTIFS(Table1[Type],Table2[[#This Row],[Organization Type]])</f>
        <v>12</v>
      </c>
      <c r="D4" t="s">
        <v>207</v>
      </c>
      <c r="E4">
        <f>COUNTIF(Table1[Diagnosis],Table3[[#This Row],[Diagnosis Type]])</f>
        <v>0</v>
      </c>
    </row>
    <row r="5" spans="1:5">
      <c r="A5" t="s">
        <v>52</v>
      </c>
      <c r="B5">
        <f>COUNTIFS(Table1[Type],Table2[[#This Row],[Organization Type]])</f>
        <v>3</v>
      </c>
      <c r="D5" t="s">
        <v>208</v>
      </c>
      <c r="E5">
        <f>COUNTIF(Table1[Diagnosis],Table3[[#This Row],[Diagnosis Type]])</f>
        <v>0</v>
      </c>
    </row>
    <row r="6" spans="1:5">
      <c r="A6" t="s">
        <v>176</v>
      </c>
      <c r="B6">
        <f>COUNTIFS(Table1[Type],Table2[[#This Row],[Organization Type]])</f>
        <v>7</v>
      </c>
      <c r="D6" t="s">
        <v>20</v>
      </c>
      <c r="E6">
        <f>COUNTIF(Table1[Diagnosis],Table3[[#This Row],[Diagnosis Type]])</f>
        <v>33</v>
      </c>
    </row>
    <row r="7" spans="1:5">
      <c r="A7" t="s">
        <v>187</v>
      </c>
      <c r="B7">
        <f>COUNTIFS(Table1[Type],Table2[[#This Row],[Organization Type]])</f>
        <v>8</v>
      </c>
    </row>
    <row r="8" spans="1:5">
      <c r="A8" t="s">
        <v>97</v>
      </c>
      <c r="B8">
        <f>COUNTIFS(Table1[Type],Table2[[#This Row],[Organization Type]])</f>
        <v>1</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rder0 xmlns="bdd75e7b-e8a9-47ee-bfe8-292a25aee042" xsi:nil="true"/>
    <TaxCatchAll xmlns="416b4836-5b19-40b7-bb16-7007554681d8" xsi:nil="true"/>
    <lcf76f155ced4ddcb4097134ff3c332f xmlns="bdd75e7b-e8a9-47ee-bfe8-292a25aee04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88086E15D51E443896CF68250FE9008" ma:contentTypeVersion="19" ma:contentTypeDescription="Create a new document." ma:contentTypeScope="" ma:versionID="da339e57cb2b25f71630ba83d75a2ac3">
  <xsd:schema xmlns:xsd="http://www.w3.org/2001/XMLSchema" xmlns:xs="http://www.w3.org/2001/XMLSchema" xmlns:p="http://schemas.microsoft.com/office/2006/metadata/properties" xmlns:ns2="bdd75e7b-e8a9-47ee-bfe8-292a25aee042" xmlns:ns3="416b4836-5b19-40b7-bb16-7007554681d8" targetNamespace="http://schemas.microsoft.com/office/2006/metadata/properties" ma:root="true" ma:fieldsID="fdb55d46ef9f361b73a98ef20244d266" ns2:_="" ns3:_="">
    <xsd:import namespace="bdd75e7b-e8a9-47ee-bfe8-292a25aee042"/>
    <xsd:import namespace="416b4836-5b19-40b7-bb16-7007554681d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element ref="ns2:Order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d75e7b-e8a9-47ee-bfe8-292a25aee0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b6434519-eb34-4bd6-98e7-4ca009948d4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Order0" ma:index="26" nillable="true" ma:displayName="Order" ma:format="Dropdown" ma:internalName="Order0"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416b4836-5b19-40b7-bb16-7007554681d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7fc48d0-72e8-4440-a84d-345419e67109}" ma:internalName="TaxCatchAll" ma:showField="CatchAllData" ma:web="416b4836-5b19-40b7-bb16-7007554681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85BA7FA-B0CE-44F1-838C-70EF1E91DE8C}">
  <ds:schemaRefs>
    <ds:schemaRef ds:uri="http://purl.org/dc/elements/1.1/"/>
    <ds:schemaRef ds:uri="bdd75e7b-e8a9-47ee-bfe8-292a25aee042"/>
    <ds:schemaRef ds:uri="http://schemas.microsoft.com/office/2006/metadata/properties"/>
    <ds:schemaRef ds:uri="http://purl.org/dc/terms/"/>
    <ds:schemaRef ds:uri="416b4836-5b19-40b7-bb16-7007554681d8"/>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B187C7C1-0BED-4204-AE89-358C11FEB1FA}">
  <ds:schemaRefs>
    <ds:schemaRef ds:uri="http://schemas.microsoft.com/sharepoint/v3/contenttype/forms"/>
  </ds:schemaRefs>
</ds:datastoreItem>
</file>

<file path=customXml/itemProps3.xml><?xml version="1.0" encoding="utf-8"?>
<ds:datastoreItem xmlns:ds="http://schemas.openxmlformats.org/officeDocument/2006/customXml" ds:itemID="{36CF25E5-8E11-44D1-89DB-617E2E82CF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d75e7b-e8a9-47ee-bfe8-292a25aee042"/>
    <ds:schemaRef ds:uri="416b4836-5b19-40b7-bb16-7007554681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CJ</dc:creator>
  <cp:keywords/>
  <dc:description/>
  <cp:lastModifiedBy>CJ  Conti</cp:lastModifiedBy>
  <cp:revision/>
  <dcterms:created xsi:type="dcterms:W3CDTF">2024-08-01T13:21:45Z</dcterms:created>
  <dcterms:modified xsi:type="dcterms:W3CDTF">2025-05-07T19:01:38Z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0x010100B88086E15D51E443896CF68250FE9008</vt:lpwstr>
  </property>
  <property fmtid="{D5CDD505-2E9C-101B-9397-08002B2CF9AE}" pid="3" name="MediaServiceImageTags">
    <vt:lpwstr/>
  </property>
</Properties>
</file>