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abelle1" sheetId="1" state="visible" r:id="rId2"/>
    <sheet name="T. Given" sheetId="2" state="visible" r:id="rId3"/>
    <sheet name="Formulation" sheetId="3" state="visible" r:id="rId4"/>
    <sheet name="Ex" sheetId="4" state="visible" r:id="rId5"/>
    <sheet name="Ex2" sheetId="5" state="visible" r:id="rId6"/>
  </sheets>
  <definedNames>
    <definedName function="false" hidden="true" localSheetId="4" name="_xlnm._FilterDatabase" vbProcedure="false">Ex2!$P$1:$Q$37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<sst xmlns="http://schemas.openxmlformats.org/spreadsheetml/2006/main" count="176" uniqueCount="99">
  <si>
    <t xml:space="preserve">score</t>
  </si>
  <si>
    <t xml:space="preserve">side</t>
  </si>
  <si>
    <t xml:space="preserve">front</t>
  </si>
  <si>
    <t xml:space="preserve">Trivial</t>
  </si>
  <si>
    <t xml:space="preserve">Frontal</t>
  </si>
  <si>
    <t xml:space="preserve">Side</t>
  </si>
  <si>
    <t xml:space="preserve">Rear</t>
  </si>
  <si>
    <t xml:space="preserve">Test data 1</t>
  </si>
  <si>
    <t xml:space="preserve">Test data 2</t>
  </si>
  <si>
    <t xml:space="preserve">G</t>
  </si>
  <si>
    <t xml:space="preserve">Long. Acc</t>
  </si>
  <si>
    <t xml:space="preserve">km/h</t>
  </si>
  <si>
    <t xml:space="preserve">Long. Delta V</t>
  </si>
  <si>
    <t xml:space="preserve">Lat. Acc</t>
  </si>
  <si>
    <t xml:space="preserve">Lat. Delta V</t>
  </si>
  <si>
    <t xml:space="preserve">sample spacing insufficient to declare a side event!!</t>
  </si>
  <si>
    <t xml:space="preserve">Ring buffer</t>
  </si>
  <si>
    <t xml:space="preserve">5 s (30 s)</t>
  </si>
  <si>
    <t xml:space="preserve">Start </t>
  </si>
  <si>
    <t xml:space="preserve">&gt;0,8Km/h in 20ms(Long), 5ms(side)</t>
  </si>
  <si>
    <t xml:space="preserve">Record</t>
  </si>
  <si>
    <t xml:space="preserve">&gt;  8km/h in 150ms</t>
  </si>
  <si>
    <t xml:space="preserve">Lock</t>
  </si>
  <si>
    <t xml:space="preserve">&gt; 25Km/h in 150ms</t>
  </si>
  <si>
    <t xml:space="preserve">Reset</t>
  </si>
  <si>
    <t xml:space="preserve">&lt;0,8Km/h in 20 ms (long, side)</t>
  </si>
  <si>
    <t xml:space="preserve">5 s / 30 s</t>
  </si>
  <si>
    <t xml:space="preserve">1. Time between ring data buffer is discarted (of a trivial event) and recorded event start is shorter than 5s</t>
  </si>
  <si>
    <t xml:space="preserve">data is discarded before having the 5s recorded for a recorded event</t>
  </si>
  <si>
    <t xml:space="preserve">Bevor die gespeicherte Data verworfen ist, wird Speicherauszug oder Schnellkopie im Speicherring mit der max. letzte 5s des Vorganges gespeichert</t>
  </si>
  <si>
    <t xml:space="preserve">2. What happpen between start-algorithmus and recording-trigger? Does it record data in this period? What does it record?</t>
  </si>
  <si>
    <t xml:space="preserve">Laufende Data wird gespeichert</t>
  </si>
  <si>
    <t xml:space="preserve">Characteristics of a EA</t>
  </si>
  <si>
    <t xml:space="preserve">∙ Population (Population = group of Individuals(Solutions),  Individual (Solution in a population) = a possible Test case):</t>
  </si>
  <si>
    <t xml:space="preserve">Individual[Code, Quality] -&gt; [gene representation and performance evaluation]</t>
  </si>
  <si>
    <t xml:space="preserve">∙ Code (Gene representation): Individual properties/genes = Event Properties = Posible times that could take place in a Test</t>
  </si>
  <si>
    <r>
      <rPr>
        <sz val="11"/>
        <rFont val="Arial"/>
        <family val="2"/>
        <charset val="1"/>
      </rPr>
      <t xml:space="preserve">∙ It coud be taken as an individual an instance (possible solution) of:
  - One type of event
</t>
    </r>
    <r>
      <rPr>
        <b val="true"/>
        <sz val="11"/>
        <rFont val="Arial"/>
        <family val="2"/>
        <charset val="1"/>
      </rPr>
      <t xml:space="preserve">  - All types of events in parallel (between a time lapse)that will be tested togehter
</t>
    </r>
    <r>
      <rPr>
        <sz val="11"/>
        <rFont val="Arial"/>
        <family val="2"/>
        <charset val="1"/>
      </rPr>
      <t xml:space="preserve">  In any case, the properties that could be taken for each event are:</t>
    </r>
  </si>
  <si>
    <t xml:space="preserve">Start</t>
  </si>
  <si>
    <t xml:space="preserve">Type of Event</t>
  </si>
  <si>
    <t xml:space="preserve">∙ Quality (performance evaluation): Fitness Value</t>
  </si>
  <si>
    <t xml:space="preserve">It will be evaluated for first time in the first iteration(generation)</t>
  </si>
  <si>
    <t xml:space="preserve">∙ Fitness-oriented </t>
  </si>
  <si>
    <t xml:space="preserve">Let be</t>
  </si>
  <si>
    <t xml:space="preserve">E</t>
  </si>
  <si>
    <t xml:space="preserve">The collection of Events given by the test case (Individual)</t>
  </si>
  <si>
    <r>
      <rPr>
        <i val="true"/>
        <sz val="11"/>
        <rFont val="Arial"/>
        <family val="2"/>
        <charset val="1"/>
      </rPr>
      <t xml:space="preserve">E</t>
    </r>
    <r>
      <rPr>
        <i val="true"/>
        <vertAlign val="subscript"/>
        <sz val="11"/>
        <rFont val="Arial"/>
        <family val="2"/>
        <charset val="1"/>
      </rPr>
      <t xml:space="preserve">p</t>
    </r>
  </si>
  <si>
    <t xml:space="preserve">P</t>
  </si>
  <si>
    <t xml:space="preserve">ρ</t>
  </si>
  <si>
    <t xml:space="preserve">∙ Variation-driven</t>
  </si>
  <si>
    <t xml:space="preserve">operations to change code to search the solution</t>
  </si>
  <si>
    <t xml:space="preserve">T</t>
  </si>
  <si>
    <t xml:space="preserve"> The tolerance to evaluate each individual property with respect to the valid/accepted value</t>
  </si>
  <si>
    <t xml:space="preserve">Parents</t>
  </si>
  <si>
    <t xml:space="preserve">Children before Mutation</t>
  </si>
  <si>
    <t xml:space="preserve">Children after Mutation</t>
  </si>
  <si>
    <t xml:space="preserve">Trivial event</t>
  </si>
  <si>
    <t xml:space="preserve">Delta V.</t>
  </si>
  <si>
    <t xml:space="preserve">Front Event</t>
  </si>
  <si>
    <t xml:space="preserve">Side Event</t>
  </si>
  <si>
    <t xml:space="preserve">50% best scored individuals</t>
  </si>
  <si>
    <t xml:space="preserve">Fehlertreff</t>
  </si>
  <si>
    <t xml:space="preserve">Zufallzahl</t>
  </si>
  <si>
    <t xml:space="preserve">Normal distributed zufallzahl</t>
  </si>
  <si>
    <t xml:space="preserve">Normal distributed Zufallzahl</t>
  </si>
  <si>
    <t xml:space="preserve">Samples minimum range</t>
  </si>
  <si>
    <t xml:space="preserve">T_Start</t>
  </si>
  <si>
    <t xml:space="preserve">fitness function</t>
  </si>
  <si>
    <t xml:space="preserve">mutation function</t>
  </si>
  <si>
    <t xml:space="preserve">t_Start</t>
  </si>
  <si>
    <t xml:space="preserve">t_End</t>
  </si>
  <si>
    <t xml:space="preserve">Population size</t>
  </si>
  <si>
    <t xml:space="preserve">popsize</t>
  </si>
  <si>
    <t xml:space="preserve">a</t>
  </si>
  <si>
    <t xml:space="preserve">sigma</t>
  </si>
  <si>
    <t xml:space="preserve">sample6</t>
  </si>
  <si>
    <t xml:space="preserve">New generated samples</t>
  </si>
  <si>
    <t xml:space="preserve">lambda</t>
  </si>
  <si>
    <t xml:space="preserve">b</t>
  </si>
  <si>
    <t xml:space="preserve">sample1</t>
  </si>
  <si>
    <r>
      <rPr>
        <sz val="11"/>
        <rFont val="Arial"/>
        <family val="2"/>
        <charset val="1"/>
      </rPr>
      <t xml:space="preserve">Replace for zero in </t>
    </r>
    <r>
      <rPr>
        <i val="true"/>
        <sz val="11"/>
        <rFont val="Arial"/>
        <family val="2"/>
        <charset val="1"/>
      </rPr>
      <t xml:space="preserve">f</t>
    </r>
  </si>
  <si>
    <t xml:space="preserve">Mindestwert</t>
  </si>
  <si>
    <t xml:space="preserve">c</t>
  </si>
  <si>
    <t xml:space="preserve">sample2</t>
  </si>
  <si>
    <t xml:space="preserve">sample3</t>
  </si>
  <si>
    <t xml:space="preserve">sample4</t>
  </si>
  <si>
    <t xml:space="preserve">sample5</t>
  </si>
  <si>
    <t xml:space="preserve">diff-treff1</t>
  </si>
  <si>
    <t xml:space="preserve">diff-treff2</t>
  </si>
  <si>
    <t xml:space="preserve">Selection</t>
  </si>
  <si>
    <t xml:space="preserve">V_1</t>
  </si>
  <si>
    <t xml:space="preserve">V_2</t>
  </si>
  <si>
    <t xml:space="preserve">f</t>
  </si>
  <si>
    <r>
      <rPr>
        <sz val="11"/>
        <rFont val="Arial"/>
        <family val="2"/>
        <charset val="1"/>
      </rPr>
      <t xml:space="preserve">1/</t>
    </r>
    <r>
      <rPr>
        <i val="true"/>
        <sz val="11"/>
        <rFont val="Arial"/>
        <family val="2"/>
        <charset val="1"/>
      </rPr>
      <t xml:space="preserve">f</t>
    </r>
  </si>
  <si>
    <t xml:space="preserve">p</t>
  </si>
  <si>
    <r>
      <rPr>
        <sz val="11"/>
        <rFont val="Arial"/>
        <family val="2"/>
        <charset val="1"/>
      </rPr>
      <t xml:space="preserve">selection with </t>
    </r>
    <r>
      <rPr>
        <i val="true"/>
        <sz val="11"/>
        <rFont val="Arial"/>
        <family val="2"/>
        <charset val="1"/>
      </rPr>
      <t xml:space="preserve">p</t>
    </r>
  </si>
  <si>
    <t xml:space="preserve">sample 1</t>
  </si>
  <si>
    <t xml:space="preserve">sample 2</t>
  </si>
  <si>
    <t xml:space="preserve">sample 3</t>
  </si>
  <si>
    <t xml:space="preserve">sample 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</si>
</sst>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General"/>
  </numFmts>
  <fonts count="19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2"/>
      <charset val="1"/>
    </font>
    <font>
      <sz val="8"/>
      <name val="Arial"/>
      <family val="2"/>
      <charset val="1"/>
    </font>
    <font>
      <sz val="6"/>
      <name val="Arial"/>
      <family val="2"/>
      <charset val="1"/>
    </font>
    <font>
      <b val="true"/>
      <sz val="5"/>
      <name val="Arial"/>
      <family val="2"/>
      <charset val="1"/>
    </font>
    <font>
      <sz val="5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2F53F9"/>
      <name val="Arial"/>
      <family val="2"/>
      <charset val="1"/>
    </font>
    <font>
      <i val="true"/>
      <sz val="11"/>
      <color rgb="FF808080"/>
      <name val="Arial"/>
      <family val="2"/>
      <charset val="1"/>
    </font>
    <font>
      <i val="true"/>
      <sz val="11"/>
      <name val="Arial"/>
      <family val="2"/>
      <charset val="1"/>
    </font>
    <font>
      <i val="true"/>
      <vertAlign val="subscript"/>
      <sz val="11"/>
      <name val="Arial"/>
      <family val="2"/>
      <charset val="1"/>
    </font>
    <font>
      <i val="true"/>
      <sz val="11"/>
      <name val="Calibri"/>
      <family val="2"/>
      <charset val="1"/>
    </font>
    <font>
      <sz val="16"/>
      <name val="Cambria Math"/>
      <family val="1"/>
    </font>
    <font>
      <sz val="11"/>
      <name val="Cambria Math"/>
      <family val="1"/>
    </font>
    <font>
      <i val="true"/>
      <sz val="8"/>
      <name val="Arial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001A54"/>
        <bgColor rgb="FF041E96"/>
      </patternFill>
    </fill>
    <fill>
      <patternFill patternType="solid">
        <fgColor rgb="FF041E96"/>
        <bgColor rgb="FF001A54"/>
      </patternFill>
    </fill>
    <fill>
      <patternFill patternType="solid">
        <fgColor rgb="FF1446EB"/>
        <bgColor rgb="FF2F53F9"/>
      </patternFill>
    </fill>
    <fill>
      <patternFill patternType="solid">
        <fgColor rgb="FF0091FF"/>
        <bgColor rgb="FF008080"/>
      </patternFill>
    </fill>
    <fill>
      <patternFill patternType="solid">
        <fgColor rgb="FF52C9FF"/>
        <bgColor rgb="FF96E7FF"/>
      </patternFill>
    </fill>
    <fill>
      <patternFill patternType="solid">
        <fgColor rgb="FF96E7FF"/>
        <bgColor rgb="FFCCE9FF"/>
      </patternFill>
    </fill>
    <fill>
      <patternFill patternType="solid">
        <fgColor rgb="FFD2F5FF"/>
        <bgColor rgb="FFCCE9FF"/>
      </patternFill>
    </fill>
    <fill>
      <patternFill patternType="solid">
        <fgColor rgb="FFCCCCCC"/>
        <bgColor rgb="FFD9D9D9"/>
      </patternFill>
    </fill>
    <fill>
      <patternFill patternType="solid">
        <fgColor rgb="FF5500B4"/>
        <bgColor rgb="FF800080"/>
      </patternFill>
    </fill>
    <fill>
      <patternFill patternType="solid">
        <fgColor rgb="FFA200E6"/>
        <bgColor rgb="FF800080"/>
      </patternFill>
    </fill>
    <fill>
      <patternFill patternType="solid">
        <fgColor rgb="FFDC46F3"/>
        <bgColor rgb="FFFF73FA"/>
      </patternFill>
    </fill>
    <fill>
      <patternFill patternType="solid">
        <fgColor rgb="FFFF73FA"/>
        <bgColor rgb="FFDC46F3"/>
      </patternFill>
    </fill>
    <fill>
      <patternFill patternType="solid">
        <fgColor rgb="FFFFAFFF"/>
        <bgColor rgb="FFFDDEFF"/>
      </patternFill>
    </fill>
    <fill>
      <patternFill patternType="solid">
        <fgColor rgb="FFFDDEFF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0DAFB"/>
        <bgColor rgb="FFCCE9FF"/>
      </patternFill>
    </fill>
    <fill>
      <patternFill patternType="solid">
        <fgColor rgb="FFC1C1AF"/>
        <bgColor rgb="FFC3B0AD"/>
      </patternFill>
    </fill>
    <fill>
      <patternFill patternType="solid">
        <fgColor rgb="FFC3B0AD"/>
        <bgColor rgb="FFC1C1AF"/>
      </patternFill>
    </fill>
    <fill>
      <patternFill patternType="solid">
        <fgColor rgb="FFB8B8D0"/>
        <bgColor rgb="FFC1C1AF"/>
      </patternFill>
    </fill>
    <fill>
      <patternFill patternType="solid">
        <fgColor rgb="FFD9D9D9"/>
        <bgColor rgb="FFD0DAFB"/>
      </patternFill>
    </fill>
    <fill>
      <patternFill patternType="solid">
        <fgColor rgb="FFBAC6FD"/>
        <bgColor rgb="FFB8B8D0"/>
      </patternFill>
    </fill>
    <fill>
      <patternFill patternType="solid">
        <fgColor rgb="FFCCE9FF"/>
        <bgColor rgb="FFD2F5FF"/>
      </patternFill>
    </fill>
    <fill>
      <patternFill patternType="solid">
        <fgColor rgb="FF404040"/>
        <bgColor rgb="FF333300"/>
      </patternFill>
    </fill>
    <fill>
      <patternFill patternType="solid">
        <fgColor rgb="FF92D050"/>
        <bgColor rgb="FFC1C1AF"/>
      </patternFill>
    </fill>
    <fill>
      <patternFill patternType="solid">
        <fgColor rgb="FFFFC000"/>
        <bgColor rgb="FFFF99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ck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ck"/>
      <top style="thin"/>
      <bottom/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0" xfId="20"/>
    <cellStyle name="B1" xfId="21"/>
    <cellStyle name="B2" xfId="22"/>
    <cellStyle name="B3" xfId="23"/>
    <cellStyle name="B4" xfId="24"/>
    <cellStyle name="B5" xfId="25"/>
    <cellStyle name="B6" xfId="26"/>
    <cellStyle name="Grau" xfId="27"/>
    <cellStyle name="M1" xfId="28"/>
    <cellStyle name="M2" xfId="29"/>
    <cellStyle name="M3" xfId="30"/>
    <cellStyle name="M4" xfId="31"/>
    <cellStyle name="M5" xfId="32"/>
    <cellStyle name="M6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DC46F3"/>
      <rgbColor rgb="FF00FFFF"/>
      <rgbColor rgb="FF800000"/>
      <rgbColor rgb="FF008000"/>
      <rgbColor rgb="FF041E96"/>
      <rgbColor rgb="FF808000"/>
      <rgbColor rgb="FFA200E6"/>
      <rgbColor rgb="FF0091FF"/>
      <rgbColor rgb="FFC1C1AF"/>
      <rgbColor rgb="FF808080"/>
      <rgbColor rgb="FF9999FF"/>
      <rgbColor rgb="FF993366"/>
      <rgbColor rgb="FFFDDEFF"/>
      <rgbColor rgb="FFD2F5FF"/>
      <rgbColor rgb="FF5500B4"/>
      <rgbColor rgb="FFFF73FA"/>
      <rgbColor rgb="FF1446EB"/>
      <rgbColor rgb="FFBAC6F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E9FF"/>
      <rgbColor rgb="FFD9D9D9"/>
      <rgbColor rgb="FFD0DAFB"/>
      <rgbColor rgb="FF96E7FF"/>
      <rgbColor rgb="FFFFAFFF"/>
      <rgbColor rgb="FFB8B8D0"/>
      <rgbColor rgb="FFCCCCCC"/>
      <rgbColor rgb="FF2F53F9"/>
      <rgbColor rgb="FF52C9FF"/>
      <rgbColor rgb="FF92D050"/>
      <rgbColor rgb="FFFFC000"/>
      <rgbColor rgb="FFFF9900"/>
      <rgbColor rgb="FFFF6600"/>
      <rgbColor rgb="FF666699"/>
      <rgbColor rgb="FFC3B0AD"/>
      <rgbColor rgb="FF001A54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839160</xdr:colOff>
      <xdr:row>33</xdr:row>
      <xdr:rowOff>87120</xdr:rowOff>
    </xdr:from>
    <xdr:to>
      <xdr:col>3</xdr:col>
      <xdr:colOff>263520</xdr:colOff>
      <xdr:row>34</xdr:row>
      <xdr:rowOff>150120</xdr:rowOff>
    </xdr:to>
    <xdr:sp>
      <xdr:nvSpPr>
        <xdr:cNvPr id="0" name="CustomShape 1"/>
        <xdr:cNvSpPr/>
      </xdr:nvSpPr>
      <xdr:spPr>
        <a:xfrm>
          <a:off x="839160" y="6716520"/>
          <a:ext cx="1427040" cy="243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>
          <a:spAutoFit/>
        </a:bodyPr>
        <a:p>
          <a:pPr>
            <a:lnSpc>
              <a:spcPct val="120000"/>
            </a:lnSpc>
            <a:spcAft>
              <a:spcPts val="799"/>
            </a:spcAft>
          </a:pPr>
          <a:r>
            <a:rPr b="0" lang="en-US" sz="1600" spc="-1" strike="noStrike">
              <a:latin typeface="Cambria Math"/>
            </a:rPr>
            <a:t>𝑓</a:t>
          </a:r>
          <a:r>
            <a:rPr b="0" lang="en-US" sz="1600" spc="-1" strike="noStrike">
              <a:latin typeface="Cambria Math"/>
            </a:rPr>
            <a:t>=∑_𝐸</a:t>
          </a:r>
          <a:r>
            <a:rPr b="0" lang="en-US" sz="1100" spc="-1" strike="noStrike">
              <a:latin typeface="Cambria Math"/>
            </a:rPr>
            <a:t>▒|𝐸_𝑝−𝑃|𝜌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ColWidth="10.9921875" defaultRowHeight="14.25" zeroHeight="false" outlineLevelRow="0" outlineLevelCol="0"/>
  <cols>
    <col collapsed="false" customWidth="false" hidden="false" outlineLevel="0" max="4" min="4" style="1" width="11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.25" hidden="false" customHeight="false" outlineLevel="0" collapsed="false">
      <c r="A2" s="0" t="n">
        <v>0.5</v>
      </c>
      <c r="B2" s="0" t="n">
        <v>1</v>
      </c>
      <c r="C2" s="0" t="n">
        <v>0</v>
      </c>
      <c r="D2" s="1" t="n">
        <v>2</v>
      </c>
      <c r="G2" s="0" t="n">
        <v>1</v>
      </c>
      <c r="H2" s="0" t="n">
        <v>0</v>
      </c>
      <c r="I2" s="0" t="n">
        <f aca="false">IF(($D2-H2)=0,H2,H2+$A$2*($D2-H2))</f>
        <v>1</v>
      </c>
      <c r="J2" s="0" t="n">
        <f aca="false">IF(($D2-I2)=0,I2,I2+$A$2*($D2-I2))</f>
        <v>1.5</v>
      </c>
      <c r="K2" s="0" t="n">
        <f aca="false">IF(($D2-J2)=0,J2,J2+$A$2*($D2-J2))</f>
        <v>1.75</v>
      </c>
      <c r="L2" s="0" t="n">
        <f aca="false">IF(($D2-K2)=0,K2,K2+$A$2*($D2-K2))</f>
        <v>1.875</v>
      </c>
      <c r="M2" s="0" t="n">
        <f aca="false">IF(($D2-L2)=0,L2,L2+$A$2*($D2-L2))</f>
        <v>1.9375</v>
      </c>
      <c r="O2" s="0" t="n">
        <v>0</v>
      </c>
      <c r="P2" s="0" t="n">
        <v>2</v>
      </c>
    </row>
    <row r="3" customFormat="false" ht="14.25" hidden="false" customHeight="false" outlineLevel="0" collapsed="false">
      <c r="B3" s="0" t="n">
        <v>1</v>
      </c>
      <c r="C3" s="0" t="n">
        <v>8</v>
      </c>
      <c r="D3" s="1" t="n">
        <v>3</v>
      </c>
      <c r="G3" s="0" t="n">
        <v>2</v>
      </c>
      <c r="H3" s="0" t="n">
        <v>0</v>
      </c>
      <c r="I3" s="0" t="n">
        <f aca="false">IF(($D3-H3)=0,H3,H3+$A$2*($D3-H3))</f>
        <v>1.5</v>
      </c>
      <c r="J3" s="0" t="n">
        <f aca="false">IF(($D3-I3)=0,I3,I3+$A$2*($D3-I3))</f>
        <v>2.25</v>
      </c>
      <c r="K3" s="0" t="n">
        <f aca="false">IF(($D3-J3)=0,J3,J3+$A$2*($D3-J3))</f>
        <v>2.625</v>
      </c>
      <c r="L3" s="0" t="n">
        <f aca="false">IF(($D3-K3)=0,K3,K3+$A$2*($D3-K3))</f>
        <v>2.8125</v>
      </c>
      <c r="M3" s="0" t="n">
        <f aca="false">IF(($D3-L3)=0,L3,L3+$A$2*($D3-L3))</f>
        <v>2.90625</v>
      </c>
      <c r="O3" s="0" t="n">
        <v>0</v>
      </c>
    </row>
    <row r="4" customFormat="false" ht="14.25" hidden="false" customHeight="false" outlineLevel="0" collapsed="false">
      <c r="B4" s="0" t="n">
        <v>-1</v>
      </c>
      <c r="C4" s="0" t="n">
        <v>-1</v>
      </c>
      <c r="D4" s="1" t="n">
        <v>0</v>
      </c>
      <c r="G4" s="0" t="n">
        <v>3</v>
      </c>
      <c r="H4" s="0" t="n">
        <v>0</v>
      </c>
      <c r="I4" s="0" t="n">
        <f aca="false">IF(($D4-H4)=0,H4,H4+$A$2*($D4-H4))</f>
        <v>0</v>
      </c>
      <c r="J4" s="0" t="n">
        <f aca="false">IF(($D4-I4)=0,I4,I4+$A$2*($D4-I4))</f>
        <v>0</v>
      </c>
      <c r="K4" s="0" t="n">
        <f aca="false">IF(($D4-J4)=0,J4,J4+$A$2*($D4-J4))</f>
        <v>0</v>
      </c>
      <c r="L4" s="0" t="n">
        <f aca="false">IF(($D4-K4)=0,K4,K4+$A$2*($D4-K4))</f>
        <v>0</v>
      </c>
      <c r="M4" s="0" t="n">
        <f aca="false">IF(($D4-L4)=0,L4,L4+$A$2*($D4-L4))</f>
        <v>0</v>
      </c>
      <c r="O4" s="0" t="n">
        <v>0</v>
      </c>
    </row>
    <row r="5" customFormat="false" ht="14.25" hidden="false" customHeight="false" outlineLevel="0" collapsed="false">
      <c r="B5" s="0" t="n">
        <v>1</v>
      </c>
      <c r="C5" s="0" t="n">
        <v>1</v>
      </c>
      <c r="D5" s="1" t="n">
        <v>-1</v>
      </c>
      <c r="G5" s="0" t="n">
        <v>4</v>
      </c>
      <c r="H5" s="0" t="n">
        <v>0</v>
      </c>
      <c r="I5" s="0" t="n">
        <f aca="false">IF(($D5-H5)=0,H5,H5+$A$2*($D5-H5))</f>
        <v>-0.5</v>
      </c>
      <c r="J5" s="0" t="n">
        <f aca="false">IF(($D5-I5)=0,I5,I5+$A$2*($D5-I5))</f>
        <v>-0.75</v>
      </c>
      <c r="K5" s="0" t="n">
        <f aca="false">IF(($D5-J5)=0,J5,J5+$A$2*($D5-J5))</f>
        <v>-0.875</v>
      </c>
      <c r="L5" s="0" t="n">
        <f aca="false">IF(($D5-K5)=0,K5,K5+$A$2*($D5-K5))</f>
        <v>-0.9375</v>
      </c>
      <c r="M5" s="0" t="n">
        <f aca="false">IF(($D5-L5)=0,L5,L5+$A$2*($D5-L5))</f>
        <v>-0.96875</v>
      </c>
      <c r="O5" s="0" t="n">
        <v>0</v>
      </c>
    </row>
    <row r="6" customFormat="false" ht="14.25" hidden="false" customHeight="false" outlineLevel="0" collapsed="false">
      <c r="B6" s="0" t="n">
        <v>1</v>
      </c>
      <c r="C6" s="0" t="n">
        <v>1</v>
      </c>
      <c r="D6" s="1" t="n">
        <v>5</v>
      </c>
      <c r="G6" s="0" t="n">
        <v>5</v>
      </c>
      <c r="H6" s="0" t="n">
        <v>0</v>
      </c>
      <c r="I6" s="0" t="n">
        <f aca="false">IF(($D6-H6)=0,H6,H6+$A$2*($D6-H6))</f>
        <v>2.5</v>
      </c>
      <c r="J6" s="0" t="n">
        <f aca="false">IF(($D6-I6)=0,I6,I6+$A$2*($D6-I6))</f>
        <v>3.75</v>
      </c>
      <c r="K6" s="0" t="n">
        <f aca="false">IF(($D6-J6)=0,J6,J6+$A$2*($D6-J6))</f>
        <v>4.375</v>
      </c>
      <c r="L6" s="0" t="n">
        <f aca="false">IF(($D6-K6)=0,K6,K6+$A$2*($D6-K6))</f>
        <v>4.6875</v>
      </c>
      <c r="M6" s="0" t="n">
        <f aca="false">IF(($D6-L6)=0,L6,L6+$A$2*($D6-L6))</f>
        <v>4.84375</v>
      </c>
      <c r="O6" s="0" t="n">
        <v>0</v>
      </c>
    </row>
    <row r="7" customFormat="false" ht="14.25" hidden="false" customHeight="false" outlineLevel="0" collapsed="false">
      <c r="B7" s="0" t="n">
        <v>-1</v>
      </c>
      <c r="C7" s="0" t="n">
        <v>-1</v>
      </c>
      <c r="D7" s="1" t="n">
        <v>0</v>
      </c>
      <c r="G7" s="0" t="n">
        <v>6</v>
      </c>
      <c r="H7" s="0" t="n">
        <v>0</v>
      </c>
      <c r="I7" s="0" t="n">
        <f aca="false">IF(($D7-H7)=0,H7,H7+$A$2*($D7-H7))</f>
        <v>0</v>
      </c>
      <c r="J7" s="0" t="n">
        <f aca="false">IF(($D7-I7)=0,I7,I7+$A$2*($D7-I7))</f>
        <v>0</v>
      </c>
      <c r="K7" s="0" t="n">
        <f aca="false">IF(($D7-J7)=0,J7,J7+$A$2*($D7-J7))</f>
        <v>0</v>
      </c>
      <c r="L7" s="0" t="n">
        <f aca="false">IF(($D7-K7)=0,K7,K7+$A$2*($D7-K7))</f>
        <v>0</v>
      </c>
      <c r="M7" s="0" t="n">
        <f aca="false">IF(($D7-L7)=0,L7,L7+$A$2*($D7-L7))</f>
        <v>0</v>
      </c>
      <c r="O7" s="0" t="n">
        <v>0</v>
      </c>
    </row>
    <row r="8" customFormat="false" ht="14.25" hidden="false" customHeight="false" outlineLevel="0" collapsed="false">
      <c r="B8" s="0" t="n">
        <v>1</v>
      </c>
      <c r="C8" s="0" t="n">
        <v>1</v>
      </c>
      <c r="D8" s="1" t="n">
        <v>3</v>
      </c>
      <c r="G8" s="0" t="n">
        <v>7</v>
      </c>
      <c r="H8" s="0" t="n">
        <v>0</v>
      </c>
      <c r="I8" s="0" t="n">
        <f aca="false">IF(($D8-H8)=0,H8,H8+$A$2*($D8-H8))</f>
        <v>1.5</v>
      </c>
      <c r="J8" s="0" t="n">
        <f aca="false">IF(($D8-I8)=0,I8,I8+$A$2*($D8-I8))</f>
        <v>2.25</v>
      </c>
      <c r="K8" s="0" t="n">
        <f aca="false">IF(($D8-J8)=0,J8,J8+$A$2*($D8-J8))</f>
        <v>2.625</v>
      </c>
      <c r="L8" s="0" t="n">
        <f aca="false">IF(($D8-K8)=0,K8,K8+$A$2*($D8-K8))</f>
        <v>2.8125</v>
      </c>
      <c r="M8" s="0" t="n">
        <f aca="false">IF(($D8-L8)=0,L8,L8+$A$2*($D8-L8))</f>
        <v>2.90625</v>
      </c>
      <c r="O8" s="0" t="n">
        <v>0</v>
      </c>
    </row>
    <row r="9" customFormat="false" ht="14.25" hidden="false" customHeight="false" outlineLevel="0" collapsed="false">
      <c r="B9" s="0" t="n">
        <v>-1</v>
      </c>
      <c r="C9" s="0" t="n">
        <v>-1</v>
      </c>
      <c r="D9" s="1" t="n">
        <v>0</v>
      </c>
      <c r="G9" s="0" t="n">
        <v>8</v>
      </c>
      <c r="H9" s="0" t="n">
        <v>0</v>
      </c>
      <c r="I9" s="0" t="n">
        <f aca="false">IF(($D9-H9)=0,H9,H9+$A$2*($D9-H9))</f>
        <v>0</v>
      </c>
      <c r="J9" s="0" t="n">
        <f aca="false">IF(($D9-I9)=0,I9,I9+$A$2*($D9-I9))</f>
        <v>0</v>
      </c>
      <c r="K9" s="0" t="n">
        <f aca="false">IF(($D9-J9)=0,J9,J9+$A$2*($D9-J9))</f>
        <v>0</v>
      </c>
      <c r="L9" s="0" t="n">
        <f aca="false">IF(($D9-K9)=0,K9,K9+$A$2*($D9-K9))</f>
        <v>0</v>
      </c>
      <c r="M9" s="0" t="n">
        <f aca="false">IF(($D9-L9)=0,L9,L9+$A$2*($D9-L9))</f>
        <v>0</v>
      </c>
      <c r="O9" s="0" t="n">
        <v>0</v>
      </c>
    </row>
    <row r="10" customFormat="false" ht="14.25" hidden="false" customHeight="false" outlineLevel="0" collapsed="false">
      <c r="B10" s="0" t="n">
        <v>1</v>
      </c>
      <c r="C10" s="0" t="n">
        <v>1</v>
      </c>
      <c r="D10" s="1" t="n">
        <v>-2</v>
      </c>
      <c r="G10" s="0" t="n">
        <v>9</v>
      </c>
      <c r="H10" s="0" t="n">
        <v>0</v>
      </c>
      <c r="I10" s="0" t="n">
        <f aca="false">IF(($D10-H10)=0,H10,H10+$A$2*($D10-H10))</f>
        <v>-1</v>
      </c>
      <c r="J10" s="0" t="n">
        <f aca="false">IF(($D10-I10)=0,I10,I10+$A$2*($D10-I10))</f>
        <v>-1.5</v>
      </c>
      <c r="K10" s="0" t="n">
        <f aca="false">IF(($D10-J10)=0,J10,J10+$A$2*($D10-J10))</f>
        <v>-1.75</v>
      </c>
      <c r="L10" s="0" t="n">
        <f aca="false">IF(($D10-K10)=0,K10,K10+$A$2*($D10-K10))</f>
        <v>-1.875</v>
      </c>
      <c r="M10" s="0" t="n">
        <f aca="false">IF(($D10-L10)=0,L10,L10+$A$2*($D10-L10))</f>
        <v>-1.9375</v>
      </c>
      <c r="O10" s="0" t="n">
        <v>0</v>
      </c>
    </row>
    <row r="11" customFormat="false" ht="14.25" hidden="false" customHeight="false" outlineLevel="0" collapsed="false">
      <c r="B11" s="0" t="n">
        <v>1</v>
      </c>
      <c r="C11" s="0" t="n">
        <v>1</v>
      </c>
      <c r="D11" s="1" t="n">
        <v>-5</v>
      </c>
      <c r="G11" s="0" t="n">
        <v>10</v>
      </c>
      <c r="H11" s="0" t="n">
        <v>0</v>
      </c>
      <c r="I11" s="0" t="n">
        <f aca="false">IF(($D11-H11)=0,H11,H11+$A$2*($D11-H11))</f>
        <v>-2.5</v>
      </c>
      <c r="J11" s="0" t="n">
        <f aca="false">IF(($D11-I11)=0,I11,I11+$A$2*($D11-I11))</f>
        <v>-3.75</v>
      </c>
      <c r="K11" s="0" t="n">
        <f aca="false">IF(($D11-J11)=0,J11,J11+$A$2*($D11-J11))</f>
        <v>-4.375</v>
      </c>
      <c r="L11" s="0" t="n">
        <f aca="false">IF(($D11-K11)=0,K11,K11+$A$2*($D11-K11))</f>
        <v>-4.6875</v>
      </c>
      <c r="M11" s="0" t="n">
        <f aca="false">IF(($D11-L11)=0,L11,L11+$A$2*($D11-L11))</f>
        <v>-4.84375</v>
      </c>
      <c r="O11" s="0" t="n">
        <v>0</v>
      </c>
    </row>
    <row r="12" customFormat="false" ht="14.25" hidden="false" customHeight="false" outlineLevel="0" collapsed="false">
      <c r="B12" s="0" t="n">
        <v>1</v>
      </c>
      <c r="C12" s="0" t="n">
        <v>1</v>
      </c>
      <c r="D12" s="1" t="n">
        <v>4</v>
      </c>
      <c r="G12" s="0" t="n">
        <v>11</v>
      </c>
      <c r="H12" s="0" t="n">
        <v>0</v>
      </c>
      <c r="I12" s="0" t="n">
        <f aca="false">IF(($D12-H12)=0,H12,H12+$A$2*($D12-H12))</f>
        <v>2</v>
      </c>
      <c r="J12" s="0" t="n">
        <f aca="false">IF(($D12-I12)=0,I12,I12+$A$2*($D12-I12))</f>
        <v>3</v>
      </c>
      <c r="K12" s="0" t="n">
        <f aca="false">IF(($D12-J12)=0,J12,J12+$A$2*($D12-J12))</f>
        <v>3.5</v>
      </c>
      <c r="L12" s="0" t="n">
        <f aca="false">IF(($D12-K12)=0,K12,K12+$A$2*($D12-K12))</f>
        <v>3.75</v>
      </c>
      <c r="M12" s="0" t="n">
        <f aca="false">IF(($D12-L12)=0,L12,L12+$A$2*($D12-L12))</f>
        <v>3.875</v>
      </c>
      <c r="O12" s="0" t="n">
        <v>0</v>
      </c>
    </row>
  </sheetData>
  <printOptions headings="false" gridLines="false" gridLinesSet="true" horizontalCentered="false" verticalCentered="false"/>
  <pageMargins left="0.747916666666667" right="0.629861111111111" top="1.41736111111111" bottom="0.551388888888889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35"/>
  <sheetViews>
    <sheetView showFormulas="false" showGridLines="true" showRowColHeaders="true" showZeros="true" rightToLeft="false" tabSelected="false" showOutlineSymbols="true" defaultGridColor="true" view="normal" topLeftCell="A1" colorId="64" zoomScale="142" zoomScaleNormal="142" zoomScalePageLayoutView="100" workbookViewId="0">
      <selection pane="topLeft" activeCell="O19" activeCellId="0" sqref="O19"/>
    </sheetView>
  </sheetViews>
  <sheetFormatPr defaultColWidth="10.9921875" defaultRowHeight="14.2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6"/>
    <col collapsed="false" customWidth="true" hidden="false" outlineLevel="0" max="59" min="3" style="0" width="2.87"/>
    <col collapsed="false" customWidth="true" hidden="false" outlineLevel="0" max="124" min="60" style="0" width="3.25"/>
  </cols>
  <sheetData>
    <row r="1" customFormat="false" ht="14.25" hidden="false" customHeight="false" outlineLevel="0" collapsed="false">
      <c r="B1" s="0" t="s">
        <v>3</v>
      </c>
      <c r="D1" s="2"/>
      <c r="E1" s="2"/>
      <c r="F1" s="2"/>
      <c r="G1" s="2"/>
    </row>
    <row r="2" customFormat="false" ht="14.25" hidden="false" customHeight="false" outlineLevel="0" collapsed="false">
      <c r="B2" s="0" t="s">
        <v>4</v>
      </c>
      <c r="C2" s="3"/>
      <c r="D2" s="3"/>
      <c r="E2" s="3"/>
      <c r="F2" s="3"/>
      <c r="G2" s="3"/>
      <c r="H2" s="3"/>
      <c r="I2" s="4" t="n">
        <v>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 t="n">
        <v>66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customFormat="false" ht="14.25" hidden="false" customHeight="false" outlineLevel="0" collapsed="false">
      <c r="B3" s="0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5" t="n">
        <v>34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 t="n">
        <v>208</v>
      </c>
      <c r="AZ3" s="3"/>
      <c r="BA3" s="3"/>
      <c r="BB3" s="3"/>
      <c r="BC3" s="3"/>
      <c r="BD3" s="3"/>
      <c r="BE3" s="3"/>
      <c r="BF3" s="3"/>
      <c r="BG3" s="3"/>
    </row>
    <row r="4" customFormat="false" ht="14.25" hidden="false" customHeight="false" outlineLevel="0" collapsed="false">
      <c r="B4" s="0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6" t="n">
        <v>39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 t="n">
        <v>139</v>
      </c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customFormat="false" ht="14.25" hidden="false" customHeight="false" outlineLevel="0" collapsed="false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customFormat="false" ht="14.25" hidden="false" customHeight="false" outlineLevel="0" collapsed="false">
      <c r="A6" s="7" t="s">
        <v>7</v>
      </c>
      <c r="B6" s="8" t="s">
        <v>3</v>
      </c>
      <c r="C6" s="3"/>
      <c r="D6" s="3"/>
      <c r="E6" s="9" t="n">
        <v>-20</v>
      </c>
      <c r="F6" s="9"/>
      <c r="G6" s="9"/>
      <c r="H6" s="9" t="n">
        <v>-2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customFormat="false" ht="14.25" hidden="false" customHeight="false" outlineLevel="0" collapsed="false">
      <c r="A7" s="7"/>
      <c r="B7" s="8" t="s">
        <v>4</v>
      </c>
      <c r="C7" s="3"/>
      <c r="D7" s="3"/>
      <c r="E7" s="3"/>
      <c r="F7" s="3"/>
      <c r="G7" s="3"/>
      <c r="H7" s="3"/>
      <c r="I7" s="10" t="n">
        <v>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 t="n">
        <v>66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customFormat="false" ht="14.25" hidden="false" customHeight="false" outlineLevel="0" collapsed="false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customFormat="false" ht="14.25" hidden="false" customHeight="false" outlineLevel="0" collapsed="false">
      <c r="A9" s="7" t="s">
        <v>8</v>
      </c>
      <c r="B9" s="8" t="s">
        <v>3</v>
      </c>
      <c r="C9" s="3"/>
      <c r="D9" s="3"/>
      <c r="E9" s="9" t="n">
        <v>-20</v>
      </c>
      <c r="F9" s="9"/>
      <c r="G9" s="9"/>
      <c r="H9" s="9"/>
      <c r="I9" s="9"/>
      <c r="J9" s="9"/>
      <c r="K9" s="9"/>
      <c r="L9" s="9"/>
      <c r="M9" s="9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customFormat="false" ht="14.25" hidden="false" customHeight="false" outlineLevel="0" collapsed="false">
      <c r="A10" s="7"/>
      <c r="B10" s="8" t="s">
        <v>4</v>
      </c>
      <c r="C10" s="3"/>
      <c r="D10" s="3"/>
      <c r="E10" s="3"/>
      <c r="F10" s="3"/>
      <c r="G10" s="3"/>
      <c r="H10" s="3"/>
      <c r="I10" s="10" t="n">
        <v>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 t="n">
        <v>66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customFormat="false" ht="14.25" hidden="false" customHeight="false" outlineLevel="0" collapsed="false">
      <c r="A11" s="1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s="12" customFormat="true" ht="8.25" hidden="false" customHeight="false" outlineLevel="0" collapsed="false">
      <c r="C12" s="12" t="n">
        <v>-30</v>
      </c>
      <c r="D12" s="12" t="n">
        <v>-25</v>
      </c>
      <c r="E12" s="12" t="n">
        <v>-20</v>
      </c>
      <c r="F12" s="12" t="n">
        <v>-15</v>
      </c>
      <c r="G12" s="12" t="n">
        <v>-10</v>
      </c>
      <c r="H12" s="12" t="n">
        <v>-5</v>
      </c>
      <c r="I12" s="12" t="n">
        <v>0</v>
      </c>
      <c r="J12" s="12" t="n">
        <v>5</v>
      </c>
      <c r="K12" s="12" t="n">
        <v>10</v>
      </c>
      <c r="L12" s="12" t="n">
        <v>15</v>
      </c>
      <c r="M12" s="12" t="n">
        <v>20</v>
      </c>
      <c r="N12" s="12" t="n">
        <v>25</v>
      </c>
      <c r="O12" s="12" t="n">
        <v>30</v>
      </c>
      <c r="P12" s="12" t="n">
        <v>35</v>
      </c>
      <c r="Q12" s="12" t="n">
        <v>40</v>
      </c>
      <c r="R12" s="12" t="n">
        <v>45</v>
      </c>
      <c r="S12" s="12" t="n">
        <v>50</v>
      </c>
      <c r="T12" s="12" t="n">
        <v>55</v>
      </c>
      <c r="U12" s="12" t="n">
        <v>60</v>
      </c>
      <c r="V12" s="12" t="n">
        <v>65</v>
      </c>
      <c r="W12" s="12" t="n">
        <v>70</v>
      </c>
      <c r="X12" s="12" t="n">
        <v>75</v>
      </c>
      <c r="Y12" s="12" t="n">
        <v>80</v>
      </c>
      <c r="Z12" s="12" t="n">
        <v>85</v>
      </c>
      <c r="AA12" s="12" t="n">
        <v>90</v>
      </c>
      <c r="AB12" s="12" t="n">
        <v>95</v>
      </c>
      <c r="AC12" s="12" t="n">
        <v>100</v>
      </c>
      <c r="AD12" s="12" t="n">
        <v>105</v>
      </c>
      <c r="AE12" s="12" t="n">
        <v>110</v>
      </c>
      <c r="AF12" s="12" t="n">
        <v>115</v>
      </c>
      <c r="AG12" s="12" t="n">
        <v>120</v>
      </c>
      <c r="AH12" s="12" t="n">
        <v>125</v>
      </c>
      <c r="AI12" s="12" t="n">
        <v>130</v>
      </c>
      <c r="AJ12" s="12" t="n">
        <v>135</v>
      </c>
      <c r="AK12" s="12" t="n">
        <v>140</v>
      </c>
      <c r="AL12" s="12" t="n">
        <v>145</v>
      </c>
      <c r="AM12" s="12" t="n">
        <v>150</v>
      </c>
      <c r="AN12" s="12" t="n">
        <v>155</v>
      </c>
      <c r="AO12" s="12" t="n">
        <v>160</v>
      </c>
      <c r="AP12" s="12" t="n">
        <v>165</v>
      </c>
      <c r="AQ12" s="12" t="n">
        <v>170</v>
      </c>
      <c r="AR12" s="12" t="n">
        <v>175</v>
      </c>
      <c r="AS12" s="12" t="n">
        <v>180</v>
      </c>
      <c r="AT12" s="12" t="n">
        <v>185</v>
      </c>
      <c r="AU12" s="12" t="n">
        <v>190</v>
      </c>
      <c r="AV12" s="12" t="n">
        <v>195</v>
      </c>
      <c r="AW12" s="12" t="n">
        <v>200</v>
      </c>
      <c r="AX12" s="12" t="n">
        <v>205</v>
      </c>
      <c r="AY12" s="12" t="n">
        <v>210</v>
      </c>
      <c r="AZ12" s="12" t="n">
        <v>215</v>
      </c>
      <c r="BA12" s="12" t="n">
        <v>220</v>
      </c>
      <c r="BB12" s="12" t="n">
        <v>225</v>
      </c>
      <c r="BC12" s="12" t="n">
        <v>230</v>
      </c>
      <c r="BD12" s="12" t="n">
        <v>235</v>
      </c>
      <c r="BE12" s="12" t="n">
        <v>240</v>
      </c>
      <c r="BF12" s="12" t="n">
        <v>245</v>
      </c>
      <c r="BG12" s="12" t="n">
        <v>250</v>
      </c>
    </row>
    <row r="13" s="13" customFormat="true" ht="8.25" hidden="false" customHeight="false" outlineLevel="0" collapsed="false">
      <c r="I13" s="13" t="n">
        <v>0</v>
      </c>
      <c r="K13" s="13" t="n">
        <v>1</v>
      </c>
      <c r="M13" s="13" t="n">
        <v>2</v>
      </c>
      <c r="O13" s="13" t="n">
        <v>3</v>
      </c>
      <c r="Q13" s="13" t="n">
        <v>4</v>
      </c>
      <c r="S13" s="13" t="n">
        <v>5</v>
      </c>
      <c r="U13" s="13" t="n">
        <v>6</v>
      </c>
      <c r="W13" s="13" t="n">
        <v>7</v>
      </c>
      <c r="Y13" s="13" t="n">
        <v>8</v>
      </c>
      <c r="AA13" s="13" t="n">
        <v>9</v>
      </c>
      <c r="AC13" s="13" t="n">
        <v>10</v>
      </c>
      <c r="AE13" s="13" t="n">
        <v>11</v>
      </c>
      <c r="AG13" s="13" t="n">
        <v>12</v>
      </c>
      <c r="AI13" s="13" t="n">
        <v>13</v>
      </c>
      <c r="AK13" s="13" t="n">
        <v>14</v>
      </c>
      <c r="AM13" s="13" t="n">
        <v>15</v>
      </c>
      <c r="AO13" s="13" t="n">
        <v>16</v>
      </c>
      <c r="AQ13" s="13" t="n">
        <v>17</v>
      </c>
      <c r="AS13" s="13" t="n">
        <v>18</v>
      </c>
      <c r="AU13" s="13" t="n">
        <v>19</v>
      </c>
      <c r="AW13" s="13" t="n">
        <v>20</v>
      </c>
      <c r="AY13" s="13" t="n">
        <v>21</v>
      </c>
      <c r="BA13" s="13" t="n">
        <v>22</v>
      </c>
      <c r="BC13" s="13" t="n">
        <v>23</v>
      </c>
      <c r="BE13" s="13" t="n">
        <v>24</v>
      </c>
      <c r="BG13" s="13" t="n">
        <v>25</v>
      </c>
    </row>
    <row r="14" s="14" customFormat="true" ht="8.25" hidden="false" customHeight="false" outlineLevel="0" collapsed="false"/>
    <row r="15" s="14" customFormat="true" ht="8.25" hidden="false" customHeight="false" outlineLevel="0" collapsed="false">
      <c r="A15" s="14" t="s">
        <v>9</v>
      </c>
      <c r="B15" s="14" t="s">
        <v>10</v>
      </c>
      <c r="I15" s="14" t="n">
        <v>-19.69</v>
      </c>
      <c r="K15" s="14" t="n">
        <v>-56.25</v>
      </c>
      <c r="M15" s="14" t="n">
        <v>-5.5</v>
      </c>
      <c r="O15" s="14" t="n">
        <v>2.75</v>
      </c>
      <c r="Q15" s="14" t="n">
        <v>-0.06</v>
      </c>
      <c r="S15" s="14" t="n">
        <v>0.88</v>
      </c>
      <c r="U15" s="14" t="n">
        <v>-0.06</v>
      </c>
      <c r="W15" s="14" t="n">
        <v>0</v>
      </c>
      <c r="Y15" s="14" t="n">
        <v>0.19</v>
      </c>
      <c r="AA15" s="14" t="n">
        <v>0.94</v>
      </c>
      <c r="AC15" s="14" t="n">
        <v>0.75</v>
      </c>
      <c r="AE15" s="14" t="n">
        <v>-1.31</v>
      </c>
      <c r="AG15" s="14" t="n">
        <v>-0.19</v>
      </c>
      <c r="AI15" s="14" t="n">
        <v>-0.38</v>
      </c>
      <c r="AK15" s="14" t="n">
        <v>-0.06</v>
      </c>
      <c r="AM15" s="14" t="n">
        <v>2.31</v>
      </c>
      <c r="AO15" s="14" t="n">
        <v>-0.5</v>
      </c>
      <c r="AQ15" s="14" t="n">
        <v>0.44</v>
      </c>
      <c r="AS15" s="14" t="n">
        <v>-0.05</v>
      </c>
      <c r="AU15" s="14" t="n">
        <v>0.06</v>
      </c>
      <c r="AW15" s="14" t="n">
        <v>-0.06</v>
      </c>
      <c r="AY15" s="14" t="n">
        <v>0.06</v>
      </c>
      <c r="BA15" s="14" t="n">
        <v>0</v>
      </c>
      <c r="BC15" s="14" t="n">
        <v>0.06</v>
      </c>
      <c r="BE15" s="14" t="n">
        <v>0.06</v>
      </c>
      <c r="BG15" s="14" t="n">
        <v>0.13</v>
      </c>
    </row>
    <row r="16" s="15" customFormat="true" ht="8.25" hidden="false" customHeight="false" outlineLevel="0" collapsed="false">
      <c r="A16" s="15" t="s">
        <v>11</v>
      </c>
      <c r="B16" s="15" t="s">
        <v>12</v>
      </c>
      <c r="I16" s="15" t="n">
        <v>-6</v>
      </c>
      <c r="K16" s="15" t="n">
        <v>-18</v>
      </c>
      <c r="M16" s="15" t="n">
        <v>-24</v>
      </c>
      <c r="O16" s="15" t="n">
        <v>-24</v>
      </c>
      <c r="Q16" s="15" t="n">
        <v>-24</v>
      </c>
      <c r="S16" s="15" t="n">
        <v>-24</v>
      </c>
      <c r="U16" s="15" t="n">
        <v>-24</v>
      </c>
      <c r="W16" s="15" t="n">
        <v>-24</v>
      </c>
      <c r="Y16" s="15" t="n">
        <v>-24</v>
      </c>
      <c r="AA16" s="15" t="n">
        <v>-24</v>
      </c>
      <c r="AC16" s="15" t="n">
        <v>-24</v>
      </c>
      <c r="AE16" s="15" t="n">
        <v>-24</v>
      </c>
      <c r="AG16" s="15" t="n">
        <v>-24</v>
      </c>
      <c r="AI16" s="15" t="n">
        <v>-24</v>
      </c>
      <c r="AK16" s="15" t="n">
        <v>-24</v>
      </c>
      <c r="AM16" s="15" t="n">
        <v>-24</v>
      </c>
      <c r="AO16" s="15" t="n">
        <v>-24</v>
      </c>
      <c r="AQ16" s="15" t="n">
        <v>-24</v>
      </c>
      <c r="AS16" s="15" t="n">
        <v>-24</v>
      </c>
      <c r="AU16" s="15" t="n">
        <v>-24</v>
      </c>
      <c r="AW16" s="15" t="n">
        <v>-24</v>
      </c>
      <c r="AY16" s="15" t="n">
        <v>-24</v>
      </c>
      <c r="BA16" s="15" t="n">
        <v>-24</v>
      </c>
      <c r="BC16" s="15" t="n">
        <v>-24</v>
      </c>
      <c r="BE16" s="15" t="n">
        <v>-24</v>
      </c>
      <c r="BG16" s="15" t="n">
        <v>-24</v>
      </c>
    </row>
    <row r="17" s="14" customFormat="true" ht="8.25" hidden="false" customHeight="false" outlineLevel="0" collapsed="false"/>
    <row r="18" s="14" customFormat="true" ht="8.25" hidden="false" customHeight="false" outlineLevel="0" collapsed="false">
      <c r="A18" s="14" t="s">
        <v>9</v>
      </c>
      <c r="B18" s="14" t="s">
        <v>13</v>
      </c>
      <c r="I18" s="14" t="n">
        <v>0</v>
      </c>
      <c r="K18" s="14" t="n">
        <v>0</v>
      </c>
      <c r="M18" s="14" t="n">
        <v>0.06</v>
      </c>
      <c r="O18" s="14" t="n">
        <v>7.63</v>
      </c>
      <c r="Q18" s="14" t="n">
        <v>12.5</v>
      </c>
      <c r="S18" s="14" t="n">
        <v>9.31</v>
      </c>
      <c r="U18" s="14" t="n">
        <v>11.56</v>
      </c>
      <c r="W18" s="14" t="n">
        <v>5.06</v>
      </c>
      <c r="Y18" s="14" t="n">
        <v>6.13</v>
      </c>
      <c r="AA18" s="14" t="n">
        <v>0.44</v>
      </c>
      <c r="AC18" s="14" t="n">
        <v>1.69</v>
      </c>
      <c r="AE18" s="14" t="n">
        <v>-1.75</v>
      </c>
      <c r="AG18" s="14" t="n">
        <v>2.19</v>
      </c>
      <c r="AI18" s="14" t="n">
        <v>-0.38</v>
      </c>
      <c r="AK18" s="14" t="n">
        <v>-0.44</v>
      </c>
      <c r="AM18" s="14" t="n">
        <v>-2.75</v>
      </c>
      <c r="AO18" s="14" t="n">
        <v>-2.31</v>
      </c>
      <c r="AQ18" s="14" t="n">
        <v>-1.19</v>
      </c>
      <c r="AS18" s="14" t="n">
        <v>-0.63</v>
      </c>
      <c r="AU18" s="14" t="n">
        <v>0.56</v>
      </c>
      <c r="AW18" s="14" t="n">
        <v>-0.63</v>
      </c>
      <c r="AY18" s="14" t="n">
        <v>-0.75</v>
      </c>
      <c r="BA18" s="14" t="n">
        <v>0</v>
      </c>
      <c r="BC18" s="14" t="n">
        <v>0</v>
      </c>
      <c r="BE18" s="14" t="n">
        <v>0</v>
      </c>
      <c r="BG18" s="14" t="n">
        <v>0</v>
      </c>
    </row>
    <row r="19" s="15" customFormat="true" ht="8.25" hidden="false" customHeight="false" outlineLevel="0" collapsed="false">
      <c r="A19" s="15" t="s">
        <v>11</v>
      </c>
      <c r="B19" s="15" t="s">
        <v>14</v>
      </c>
      <c r="I19" s="15" t="n">
        <v>0</v>
      </c>
      <c r="K19" s="15" t="n">
        <v>0</v>
      </c>
      <c r="M19" s="15" t="n">
        <v>0</v>
      </c>
      <c r="O19" s="16" t="n">
        <v>2</v>
      </c>
      <c r="P19" s="16"/>
      <c r="Q19" s="16" t="n">
        <v>5</v>
      </c>
      <c r="S19" s="15" t="n">
        <v>8</v>
      </c>
      <c r="U19" s="15" t="n">
        <v>12</v>
      </c>
      <c r="W19" s="15" t="n">
        <v>15</v>
      </c>
      <c r="Y19" s="15" t="n">
        <v>18</v>
      </c>
      <c r="AA19" s="15" t="n">
        <v>19</v>
      </c>
      <c r="AC19" s="15" t="n">
        <v>19</v>
      </c>
      <c r="AE19" s="15" t="n">
        <v>19</v>
      </c>
      <c r="AG19" s="15" t="n">
        <v>20</v>
      </c>
      <c r="AI19" s="15" t="n">
        <v>19</v>
      </c>
      <c r="AK19" s="15" t="n">
        <v>19</v>
      </c>
      <c r="AM19" s="15" t="n">
        <v>19</v>
      </c>
      <c r="AO19" s="15" t="n">
        <v>18</v>
      </c>
      <c r="AQ19" s="15" t="n">
        <v>17</v>
      </c>
      <c r="AS19" s="15" t="n">
        <v>17</v>
      </c>
      <c r="AU19" s="15" t="n">
        <v>17</v>
      </c>
      <c r="AW19" s="15" t="n">
        <v>17</v>
      </c>
      <c r="AY19" s="15" t="n">
        <v>17</v>
      </c>
      <c r="BA19" s="15" t="n">
        <v>17</v>
      </c>
      <c r="BC19" s="15" t="n">
        <v>17</v>
      </c>
      <c r="BE19" s="15" t="n">
        <v>17</v>
      </c>
      <c r="BG19" s="15" t="n">
        <v>17</v>
      </c>
    </row>
    <row r="20" s="15" customFormat="true" ht="8.25" hidden="false" customHeight="false" outlineLevel="0" collapsed="false">
      <c r="P20" s="12" t="s">
        <v>15</v>
      </c>
    </row>
    <row r="21" s="15" customFormat="true" ht="8.25" hidden="false" customHeight="false" outlineLevel="0" collapsed="false"/>
    <row r="22" s="15" customFormat="true" ht="8.25" hidden="false" customHeight="false" outlineLevel="0" collapsed="false"/>
    <row r="23" s="15" customFormat="true" ht="8.25" hidden="false" customHeight="false" outlineLevel="0" collapsed="false"/>
    <row r="24" s="15" customFormat="true" ht="8.25" hidden="false" customHeight="false" outlineLevel="0" collapsed="false"/>
    <row r="25" s="15" customFormat="true" ht="8.25" hidden="false" customHeight="false" outlineLevel="0" collapsed="false"/>
    <row r="26" s="15" customFormat="true" ht="8.25" hidden="false" customHeight="false" outlineLevel="0" collapsed="false"/>
    <row r="27" s="12" customFormat="true" ht="14.25" hidden="false" customHeight="true" outlineLevel="0" collapsed="false"/>
    <row r="28" s="12" customFormat="true" ht="14.25" hidden="false" customHeight="true" outlineLevel="0" collapsed="false"/>
    <row r="29" s="12" customFormat="true" ht="14.25" hidden="false" customHeight="true" outlineLevel="0" collapsed="false">
      <c r="B29" s="17" t="s">
        <v>16</v>
      </c>
      <c r="C29" s="18" t="s">
        <v>17</v>
      </c>
      <c r="D29" s="18"/>
      <c r="E29" s="18"/>
      <c r="F29" s="18"/>
      <c r="G29" s="18"/>
      <c r="H29" s="19"/>
    </row>
    <row r="30" s="12" customFormat="true" ht="14.25" hidden="false" customHeight="true" outlineLevel="0" collapsed="false">
      <c r="B30" s="20" t="s">
        <v>18</v>
      </c>
      <c r="C30" s="12" t="s">
        <v>19</v>
      </c>
      <c r="H30" s="21"/>
    </row>
    <row r="31" s="12" customFormat="true" ht="14.25" hidden="false" customHeight="true" outlineLevel="0" collapsed="false">
      <c r="B31" s="20" t="s">
        <v>20</v>
      </c>
      <c r="C31" s="12" t="s">
        <v>21</v>
      </c>
      <c r="H31" s="21"/>
    </row>
    <row r="32" customFormat="false" ht="14.25" hidden="false" customHeight="true" outlineLevel="0" collapsed="false">
      <c r="B32" s="22" t="s">
        <v>22</v>
      </c>
      <c r="C32" s="23" t="s">
        <v>23</v>
      </c>
      <c r="D32" s="23"/>
      <c r="E32" s="23"/>
      <c r="F32" s="23"/>
      <c r="G32" s="23"/>
      <c r="H32" s="24"/>
      <c r="J32" s="12"/>
      <c r="K32" s="12"/>
      <c r="L32" s="12"/>
    </row>
    <row r="33" customFormat="false" ht="14.25" hidden="false" customHeight="true" outlineLevel="0" collapsed="false">
      <c r="B33" s="12" t="s">
        <v>24</v>
      </c>
      <c r="C33" s="12" t="s">
        <v>25</v>
      </c>
      <c r="D33" s="12"/>
      <c r="E33" s="12"/>
      <c r="F33" s="12"/>
      <c r="G33" s="12"/>
      <c r="H33" s="12"/>
      <c r="J33" s="12"/>
      <c r="K33" s="12"/>
      <c r="L33" s="12"/>
    </row>
    <row r="34" customFormat="false" ht="14.25" hidden="false" customHeight="true" outlineLevel="0" collapsed="false"/>
    <row r="35" customFormat="false" ht="14.25" hidden="false" customHeight="true" outlineLevel="0" collapsed="false"/>
  </sheetData>
  <mergeCells count="2">
    <mergeCell ref="A6:A7"/>
    <mergeCell ref="A9:A10"/>
  </mergeCells>
  <printOptions headings="false" gridLines="false" gridLinesSet="true" horizontalCentered="false" verticalCentered="false"/>
  <pageMargins left="0.747916666666667" right="0.472222222222222" top="1.41736111111111" bottom="0.551388888888889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0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B11" activeCellId="0" sqref="B11"/>
    </sheetView>
  </sheetViews>
  <sheetFormatPr defaultColWidth="10.9921875" defaultRowHeight="14.25" zeroHeight="false" outlineLevelRow="0" outlineLevelCol="0"/>
  <cols>
    <col collapsed="false" customWidth="true" hidden="false" outlineLevel="0" max="2" min="2" style="0" width="3.87"/>
  </cols>
  <sheetData>
    <row r="1" customFormat="false" ht="14.25" hidden="false" customHeight="false" outlineLevel="0" collapsed="false">
      <c r="A1" s="25" t="s">
        <v>16</v>
      </c>
      <c r="B1" s="25" t="s">
        <v>26</v>
      </c>
      <c r="C1" s="25"/>
    </row>
    <row r="2" customFormat="false" ht="14.25" hidden="false" customHeight="false" outlineLevel="0" collapsed="false">
      <c r="A2" s="25" t="s">
        <v>18</v>
      </c>
      <c r="B2" s="25" t="s">
        <v>19</v>
      </c>
      <c r="C2" s="25"/>
      <c r="P2" s="26"/>
    </row>
    <row r="3" customFormat="false" ht="14.25" hidden="false" customHeight="false" outlineLevel="0" collapsed="false">
      <c r="A3" s="25" t="s">
        <v>20</v>
      </c>
      <c r="B3" s="25" t="s">
        <v>21</v>
      </c>
      <c r="C3" s="25"/>
      <c r="K3" s="1"/>
      <c r="L3" s="1"/>
      <c r="M3" s="1"/>
      <c r="N3" s="1"/>
      <c r="O3" s="1"/>
      <c r="P3" s="1"/>
      <c r="R3" s="8"/>
      <c r="S3" s="8"/>
    </row>
    <row r="4" customFormat="false" ht="14.25" hidden="false" customHeight="false" outlineLevel="0" collapsed="false">
      <c r="A4" s="25" t="s">
        <v>22</v>
      </c>
      <c r="B4" s="25" t="s">
        <v>23</v>
      </c>
      <c r="C4" s="25"/>
    </row>
    <row r="5" customFormat="false" ht="14.25" hidden="false" customHeight="false" outlineLevel="0" collapsed="false">
      <c r="A5" s="25" t="s">
        <v>24</v>
      </c>
      <c r="B5" s="25" t="s">
        <v>25</v>
      </c>
      <c r="C5" s="25"/>
      <c r="P5" s="1"/>
    </row>
    <row r="8" customFormat="false" ht="15" hidden="false" customHeight="false" outlineLevel="0" collapsed="false">
      <c r="A8" s="27" t="s">
        <v>27</v>
      </c>
    </row>
    <row r="9" customFormat="false" ht="14.25" hidden="false" customHeight="false" outlineLevel="0" collapsed="false">
      <c r="B9" s="0" t="s">
        <v>28</v>
      </c>
    </row>
    <row r="10" customFormat="false" ht="14.25" hidden="false" customHeight="false" outlineLevel="0" collapsed="false">
      <c r="B10" s="0" t="s">
        <v>29</v>
      </c>
    </row>
    <row r="12" customFormat="false" ht="15" hidden="false" customHeight="false" outlineLevel="0" collapsed="false">
      <c r="A12" s="27" t="s">
        <v>30</v>
      </c>
    </row>
    <row r="13" customFormat="false" ht="14.25" hidden="false" customHeight="false" outlineLevel="0" collapsed="false">
      <c r="B13" s="0" t="s">
        <v>31</v>
      </c>
    </row>
    <row r="16" customFormat="false" ht="14.25" hidden="false" customHeight="false" outlineLevel="0" collapsed="false">
      <c r="A16" s="0" t="s">
        <v>32</v>
      </c>
    </row>
    <row r="17" customFormat="false" ht="14.25" hidden="false" customHeight="false" outlineLevel="0" collapsed="false">
      <c r="A17" s="0" t="s">
        <v>33</v>
      </c>
    </row>
    <row r="18" customFormat="false" ht="14.25" hidden="false" customHeight="false" outlineLevel="0" collapsed="false">
      <c r="B18" s="0" t="s">
        <v>34</v>
      </c>
    </row>
    <row r="19" customFormat="false" ht="14.25" hidden="false" customHeight="false" outlineLevel="0" collapsed="false">
      <c r="B19" s="0" t="s">
        <v>35</v>
      </c>
    </row>
    <row r="20" customFormat="false" ht="59.25" hidden="false" customHeight="true" outlineLevel="0" collapsed="false">
      <c r="C20" s="28" t="s">
        <v>36</v>
      </c>
      <c r="D20" s="28"/>
      <c r="E20" s="28"/>
      <c r="F20" s="28"/>
      <c r="G20" s="28"/>
      <c r="H20" s="28"/>
      <c r="I20" s="28"/>
    </row>
    <row r="21" customFormat="false" ht="14.25" hidden="false" customHeight="false" outlineLevel="0" collapsed="false">
      <c r="C21" s="29" t="s">
        <v>37</v>
      </c>
    </row>
    <row r="22" customFormat="false" ht="14.25" hidden="false" customHeight="false" outlineLevel="0" collapsed="false">
      <c r="C22" s="30" t="s">
        <v>20</v>
      </c>
    </row>
    <row r="23" customFormat="false" ht="14.25" hidden="false" customHeight="false" outlineLevel="0" collapsed="false">
      <c r="C23" s="30" t="s">
        <v>22</v>
      </c>
    </row>
    <row r="24" customFormat="false" ht="14.25" hidden="false" customHeight="false" outlineLevel="0" collapsed="false">
      <c r="C24" s="29" t="s">
        <v>24</v>
      </c>
    </row>
    <row r="25" customFormat="false" ht="14.25" hidden="false" customHeight="false" outlineLevel="0" collapsed="false">
      <c r="C25" s="29" t="s">
        <v>38</v>
      </c>
    </row>
    <row r="26" customFormat="false" ht="14.25" hidden="false" customHeight="false" outlineLevel="0" collapsed="false">
      <c r="B26" s="0" t="s">
        <v>39</v>
      </c>
    </row>
    <row r="27" customFormat="false" ht="14.25" hidden="false" customHeight="false" outlineLevel="0" collapsed="false">
      <c r="C27" s="0" t="s">
        <v>40</v>
      </c>
    </row>
    <row r="28" customFormat="false" ht="14.25" hidden="false" customHeight="false" outlineLevel="0" collapsed="false">
      <c r="A28" s="0" t="s">
        <v>41</v>
      </c>
    </row>
    <row r="29" customFormat="false" ht="14.25" hidden="false" customHeight="false" outlineLevel="0" collapsed="false">
      <c r="B29" s="0" t="s">
        <v>42</v>
      </c>
    </row>
    <row r="30" customFormat="false" ht="14.25" hidden="false" customHeight="false" outlineLevel="0" collapsed="false">
      <c r="B30" s="31" t="s">
        <v>43</v>
      </c>
      <c r="C30" s="0" t="s">
        <v>44</v>
      </c>
    </row>
    <row r="31" customFormat="false" ht="18.75" hidden="false" customHeight="false" outlineLevel="0" collapsed="false">
      <c r="B31" s="31" t="s">
        <v>45</v>
      </c>
    </row>
    <row r="32" customFormat="false" ht="14.25" hidden="false" customHeight="false" outlineLevel="0" collapsed="false">
      <c r="B32" s="31" t="s">
        <v>46</v>
      </c>
    </row>
    <row r="33" customFormat="false" ht="15" hidden="false" customHeight="false" outlineLevel="0" collapsed="false">
      <c r="B33" s="32" t="s">
        <v>47</v>
      </c>
    </row>
    <row r="38" customFormat="false" ht="14.25" hidden="false" customHeight="false" outlineLevel="0" collapsed="false">
      <c r="A38" s="0" t="s">
        <v>48</v>
      </c>
    </row>
    <row r="39" customFormat="false" ht="14.25" hidden="false" customHeight="false" outlineLevel="0" collapsed="false">
      <c r="B39" s="0" t="s">
        <v>49</v>
      </c>
    </row>
    <row r="40" customFormat="false" ht="14.25" hidden="false" customHeight="false" outlineLevel="0" collapsed="false">
      <c r="B40" s="31" t="s">
        <v>50</v>
      </c>
      <c r="C40" s="0" t="s">
        <v>51</v>
      </c>
    </row>
  </sheetData>
  <mergeCells count="1">
    <mergeCell ref="C20:I20"/>
  </mergeCells>
  <printOptions headings="false" gridLines="false" gridLinesSet="true" horizontalCentered="false" verticalCentered="false"/>
  <pageMargins left="0.747916666666667" right="0.472222222222222" top="1.41736111111111" bottom="0.551388888888889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Q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0" activeCellId="0" sqref="M20"/>
    </sheetView>
  </sheetViews>
  <sheetFormatPr defaultColWidth="10.9921875" defaultRowHeight="14.25" zeroHeight="false" outlineLevelRow="0" outlineLevelCol="0"/>
  <sheetData>
    <row r="3" customFormat="false" ht="14.25" hidden="false" customHeight="false" outlineLevel="0" collapsed="false">
      <c r="B3" s="7" t="s">
        <v>52</v>
      </c>
      <c r="C3" s="7"/>
      <c r="D3" s="7"/>
      <c r="E3" s="7"/>
      <c r="H3" s="7" t="s">
        <v>53</v>
      </c>
      <c r="I3" s="7"/>
      <c r="J3" s="7"/>
      <c r="K3" s="7"/>
      <c r="N3" s="7" t="s">
        <v>54</v>
      </c>
      <c r="O3" s="7"/>
      <c r="P3" s="7"/>
      <c r="Q3" s="7"/>
    </row>
    <row r="5" customFormat="false" ht="14.25" hidden="false" customHeight="false" outlineLevel="0" collapsed="false">
      <c r="C5" s="0" t="s">
        <v>37</v>
      </c>
      <c r="D5" s="0" t="s">
        <v>20</v>
      </c>
      <c r="E5" s="0" t="s">
        <v>24</v>
      </c>
      <c r="H5" s="0" t="s">
        <v>55</v>
      </c>
      <c r="I5" s="0" t="n">
        <v>-20</v>
      </c>
      <c r="K5" s="0" t="n">
        <v>20</v>
      </c>
      <c r="N5" s="0" t="s">
        <v>55</v>
      </c>
      <c r="O5" s="0" t="n">
        <v>-20</v>
      </c>
      <c r="Q5" s="0" t="n">
        <v>22</v>
      </c>
    </row>
    <row r="6" customFormat="false" ht="14.25" hidden="false" customHeight="false" outlineLevel="0" collapsed="false">
      <c r="A6" s="7" t="s">
        <v>7</v>
      </c>
      <c r="B6" s="0" t="s">
        <v>55</v>
      </c>
      <c r="C6" s="0" t="n">
        <v>-20</v>
      </c>
      <c r="E6" s="0" t="n">
        <v>-2</v>
      </c>
      <c r="F6" s="7"/>
      <c r="G6" s="11"/>
      <c r="H6" s="33" t="s">
        <v>56</v>
      </c>
      <c r="I6" s="2"/>
      <c r="J6" s="2"/>
      <c r="K6" s="2"/>
      <c r="N6" s="33" t="s">
        <v>56</v>
      </c>
      <c r="O6" s="2"/>
      <c r="P6" s="2"/>
      <c r="Q6" s="2"/>
    </row>
    <row r="7" customFormat="false" ht="14.25" hidden="false" customHeight="false" outlineLevel="0" collapsed="false">
      <c r="A7" s="7"/>
      <c r="B7" s="33" t="s">
        <v>56</v>
      </c>
      <c r="C7" s="2"/>
      <c r="D7" s="2"/>
      <c r="E7" s="2"/>
      <c r="F7" s="7"/>
      <c r="G7" s="11"/>
      <c r="H7" s="0" t="s">
        <v>57</v>
      </c>
      <c r="I7" s="0" t="n">
        <v>0</v>
      </c>
      <c r="J7" s="0" t="n">
        <v>15</v>
      </c>
      <c r="K7" s="0" t="n">
        <v>150</v>
      </c>
      <c r="N7" s="0" t="s">
        <v>57</v>
      </c>
      <c r="O7" s="0" t="n">
        <v>3</v>
      </c>
      <c r="P7" s="0" t="n">
        <v>15</v>
      </c>
      <c r="Q7" s="0" t="n">
        <v>150</v>
      </c>
    </row>
    <row r="8" customFormat="false" ht="14.25" hidden="false" customHeight="false" outlineLevel="0" collapsed="false">
      <c r="A8" s="7"/>
      <c r="B8" s="0" t="s">
        <v>57</v>
      </c>
      <c r="C8" s="0" t="n">
        <v>0</v>
      </c>
      <c r="D8" s="0" t="n">
        <v>15</v>
      </c>
      <c r="E8" s="0" t="n">
        <v>210</v>
      </c>
      <c r="F8" s="7"/>
      <c r="G8" s="11"/>
      <c r="H8" s="33" t="s">
        <v>56</v>
      </c>
      <c r="I8" s="2"/>
      <c r="J8" s="2"/>
      <c r="K8" s="2"/>
      <c r="N8" s="33" t="s">
        <v>56</v>
      </c>
      <c r="O8" s="2"/>
      <c r="P8" s="2"/>
      <c r="Q8" s="2"/>
    </row>
    <row r="9" customFormat="false" ht="14.25" hidden="false" customHeight="false" outlineLevel="0" collapsed="false">
      <c r="A9" s="7"/>
      <c r="B9" s="33" t="s">
        <v>56</v>
      </c>
      <c r="C9" s="2"/>
      <c r="D9" s="2"/>
      <c r="E9" s="2"/>
      <c r="F9" s="7"/>
      <c r="G9" s="11"/>
      <c r="H9" s="0" t="s">
        <v>58</v>
      </c>
      <c r="I9" s="0" t="n">
        <v>2</v>
      </c>
      <c r="J9" s="0" t="n">
        <v>3</v>
      </c>
      <c r="K9" s="0" t="n">
        <v>207</v>
      </c>
      <c r="N9" s="0" t="s">
        <v>58</v>
      </c>
      <c r="O9" s="0" t="n">
        <v>2</v>
      </c>
      <c r="P9" s="0" t="n">
        <v>3</v>
      </c>
      <c r="Q9" s="0" t="n">
        <v>204</v>
      </c>
    </row>
    <row r="12" customFormat="false" ht="14.25" hidden="false" customHeight="false" outlineLevel="0" collapsed="false">
      <c r="A12" s="7" t="s">
        <v>8</v>
      </c>
      <c r="B12" s="0" t="s">
        <v>55</v>
      </c>
      <c r="C12" s="0" t="n">
        <v>-20</v>
      </c>
      <c r="E12" s="0" t="n">
        <v>20</v>
      </c>
      <c r="F12" s="7"/>
      <c r="G12" s="11"/>
      <c r="H12" s="0" t="s">
        <v>55</v>
      </c>
      <c r="I12" s="0" t="n">
        <v>-20</v>
      </c>
      <c r="K12" s="0" t="n">
        <v>-2</v>
      </c>
      <c r="N12" s="0" t="s">
        <v>55</v>
      </c>
      <c r="O12" s="0" t="n">
        <v>-20</v>
      </c>
      <c r="Q12" s="0" t="n">
        <v>-2</v>
      </c>
    </row>
    <row r="13" customFormat="false" ht="14.25" hidden="false" customHeight="false" outlineLevel="0" collapsed="false">
      <c r="A13" s="7"/>
      <c r="B13" s="33" t="s">
        <v>56</v>
      </c>
      <c r="C13" s="2"/>
      <c r="D13" s="2"/>
      <c r="E13" s="2"/>
      <c r="F13" s="7"/>
      <c r="G13" s="11"/>
      <c r="H13" s="33" t="s">
        <v>56</v>
      </c>
      <c r="I13" s="2"/>
      <c r="J13" s="2"/>
      <c r="K13" s="2"/>
      <c r="N13" s="33" t="s">
        <v>56</v>
      </c>
      <c r="O13" s="2"/>
      <c r="P13" s="2"/>
      <c r="Q13" s="2"/>
    </row>
    <row r="14" customFormat="false" ht="14.25" hidden="false" customHeight="false" outlineLevel="0" collapsed="false">
      <c r="A14" s="7"/>
      <c r="B14" s="0" t="s">
        <v>57</v>
      </c>
      <c r="C14" s="0" t="n">
        <v>1</v>
      </c>
      <c r="D14" s="0" t="n">
        <v>100</v>
      </c>
      <c r="E14" s="0" t="n">
        <v>150</v>
      </c>
      <c r="F14" s="7"/>
      <c r="G14" s="11"/>
      <c r="H14" s="0" t="s">
        <v>57</v>
      </c>
      <c r="I14" s="0" t="n">
        <v>1</v>
      </c>
      <c r="J14" s="0" t="n">
        <v>100</v>
      </c>
      <c r="K14" s="0" t="n">
        <v>210</v>
      </c>
      <c r="N14" s="0" t="s">
        <v>57</v>
      </c>
      <c r="O14" s="0" t="n">
        <v>1</v>
      </c>
      <c r="P14" s="0" t="n">
        <v>99</v>
      </c>
      <c r="Q14" s="0" t="n">
        <v>210</v>
      </c>
    </row>
    <row r="15" customFormat="false" ht="14.25" hidden="false" customHeight="false" outlineLevel="0" collapsed="false">
      <c r="A15" s="7"/>
      <c r="B15" s="33" t="s">
        <v>56</v>
      </c>
      <c r="C15" s="2"/>
      <c r="D15" s="2"/>
      <c r="E15" s="2"/>
      <c r="F15" s="7"/>
      <c r="G15" s="11"/>
      <c r="H15" s="33" t="s">
        <v>56</v>
      </c>
      <c r="I15" s="2"/>
      <c r="J15" s="2"/>
      <c r="K15" s="2"/>
      <c r="N15" s="33" t="s">
        <v>56</v>
      </c>
      <c r="O15" s="2"/>
      <c r="P15" s="2"/>
      <c r="Q15" s="2"/>
    </row>
    <row r="20" customFormat="false" ht="14.25" hidden="false" customHeight="false" outlineLevel="0" collapsed="false">
      <c r="B20" s="0" t="s">
        <v>59</v>
      </c>
    </row>
  </sheetData>
  <mergeCells count="7">
    <mergeCell ref="B3:E3"/>
    <mergeCell ref="H3:K3"/>
    <mergeCell ref="N3:Q3"/>
    <mergeCell ref="A6:A9"/>
    <mergeCell ref="F6:F9"/>
    <mergeCell ref="A12:A15"/>
    <mergeCell ref="F12:F15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8" topLeftCell="A9" activePane="bottomLeft" state="frozen"/>
      <selection pane="topLeft" activeCell="A1" activeCellId="0" sqref="A1"/>
      <selection pane="bottomLeft" activeCell="H6" activeCellId="0" sqref="H6"/>
    </sheetView>
  </sheetViews>
  <sheetFormatPr defaultColWidth="10.9921875" defaultRowHeight="14.25" zeroHeight="false" outlineLevelRow="0" outlineLevelCol="0"/>
  <cols>
    <col collapsed="false" customWidth="true" hidden="false" outlineLevel="0" max="1" min="1" style="0" width="6.25"/>
    <col collapsed="false" customWidth="true" hidden="false" outlineLevel="0" max="2" min="2" style="0" width="5.87"/>
    <col collapsed="false" customWidth="true" hidden="false" outlineLevel="0" max="3" min="3" style="0" width="13.75"/>
    <col collapsed="false" customWidth="false" hidden="false" outlineLevel="0" max="5" min="5" style="34" width="11"/>
    <col collapsed="false" customWidth="true" hidden="false" outlineLevel="0" max="14" min="6" style="0" width="10.38"/>
    <col collapsed="false" customWidth="true" hidden="false" outlineLevel="0" max="15" min="15" style="34" width="10.38"/>
  </cols>
  <sheetData>
    <row r="1" customFormat="false" ht="14.25" hidden="false" customHeight="true" outlineLevel="0" collapsed="false">
      <c r="A1" s="0" t="s">
        <v>60</v>
      </c>
      <c r="C1" s="7" t="s">
        <v>61</v>
      </c>
      <c r="D1" s="35" t="s">
        <v>62</v>
      </c>
      <c r="E1" s="36" t="s">
        <v>63</v>
      </c>
      <c r="F1" s="37" t="s">
        <v>64</v>
      </c>
      <c r="G1" s="37"/>
      <c r="H1" s="38" t="s">
        <v>65</v>
      </c>
      <c r="I1" s="38" t="n">
        <v>-5000</v>
      </c>
      <c r="J1" s="39"/>
      <c r="K1" s="40" t="s">
        <v>66</v>
      </c>
      <c r="L1" s="40"/>
      <c r="M1" s="39"/>
      <c r="N1" s="40" t="s">
        <v>67</v>
      </c>
      <c r="O1" s="40"/>
    </row>
    <row r="2" customFormat="false" ht="15" hidden="false" customHeight="false" outlineLevel="0" collapsed="false">
      <c r="A2" s="41" t="s">
        <v>68</v>
      </c>
      <c r="B2" s="41" t="s">
        <v>69</v>
      </c>
      <c r="C2" s="7"/>
      <c r="D2" s="35"/>
      <c r="E2" s="36"/>
      <c r="F2" s="42" t="s">
        <v>70</v>
      </c>
      <c r="G2" s="42"/>
      <c r="H2" s="43" t="s">
        <v>71</v>
      </c>
      <c r="I2" s="43" t="n">
        <v>4</v>
      </c>
      <c r="J2" s="39"/>
      <c r="K2" s="39" t="s">
        <v>72</v>
      </c>
      <c r="L2" s="0" t="n">
        <v>1</v>
      </c>
      <c r="M2" s="39"/>
      <c r="N2" s="39" t="s">
        <v>73</v>
      </c>
      <c r="O2" s="34" t="n">
        <v>5</v>
      </c>
      <c r="P2" s="0" t="s">
        <v>74</v>
      </c>
      <c r="Q2" s="0" t="n">
        <v>1.1845</v>
      </c>
    </row>
    <row r="3" customFormat="false" ht="15" hidden="false" customHeight="true" outlineLevel="0" collapsed="false">
      <c r="A3" s="44" t="n">
        <v>-4025</v>
      </c>
      <c r="B3" s="44" t="n">
        <v>-300</v>
      </c>
      <c r="C3" s="45" t="n">
        <f aca="true">RAND()</f>
        <v>0.585534694535307</v>
      </c>
      <c r="D3" s="45" t="n">
        <f aca="true">NORMINV(RAND(),0,$O$2)</f>
        <v>-5.64485328436617</v>
      </c>
      <c r="E3" s="46" t="n">
        <f aca="true">NORMINV(RAND(),0,$O$2)</f>
        <v>-9.82519756652929</v>
      </c>
      <c r="F3" s="42" t="s">
        <v>75</v>
      </c>
      <c r="G3" s="42"/>
      <c r="H3" s="43" t="s">
        <v>76</v>
      </c>
      <c r="I3" s="43" t="n">
        <v>2</v>
      </c>
      <c r="J3" s="39"/>
      <c r="K3" s="39" t="s">
        <v>77</v>
      </c>
      <c r="L3" s="0" t="n">
        <v>3</v>
      </c>
      <c r="M3" s="39"/>
      <c r="N3" s="39"/>
      <c r="P3" s="0" t="s">
        <v>78</v>
      </c>
      <c r="Q3" s="0" t="n">
        <v>1.1955</v>
      </c>
    </row>
    <row r="4" s="38" customFormat="true" ht="14.25" hidden="false" customHeight="false" outlineLevel="0" collapsed="false">
      <c r="A4" s="44" t="n">
        <v>-3213</v>
      </c>
      <c r="B4" s="44" t="n">
        <v>-1232</v>
      </c>
      <c r="C4" s="45" t="n">
        <f aca="true">RAND()</f>
        <v>0.545874965807226</v>
      </c>
      <c r="D4" s="45" t="n">
        <f aca="true">NORMINV(RAND(),0,$O$2)</f>
        <v>-0.103369642530044</v>
      </c>
      <c r="E4" s="46" t="n">
        <f aca="true">NORMINV(RAND(),0,$O$2)</f>
        <v>-1.14993041602097</v>
      </c>
      <c r="F4" s="37" t="s">
        <v>79</v>
      </c>
      <c r="G4" s="37"/>
      <c r="H4" s="38" t="s">
        <v>80</v>
      </c>
      <c r="I4" s="38" t="n">
        <v>0.0001</v>
      </c>
      <c r="J4" s="47"/>
      <c r="K4" s="47" t="s">
        <v>81</v>
      </c>
      <c r="L4" s="38" t="n">
        <v>5</v>
      </c>
      <c r="M4" s="47"/>
      <c r="N4" s="47"/>
      <c r="O4" s="48"/>
      <c r="P4" s="38" t="s">
        <v>82</v>
      </c>
      <c r="Q4" s="38" t="n">
        <v>1.6935</v>
      </c>
    </row>
    <row r="5" s="52" customFormat="true" ht="15" hidden="false" customHeight="false" outlineLevel="0" collapsed="false">
      <c r="A5" s="49"/>
      <c r="B5" s="49"/>
      <c r="C5" s="50"/>
      <c r="D5" s="50"/>
      <c r="E5" s="50"/>
      <c r="F5" s="51"/>
      <c r="G5" s="51"/>
      <c r="O5" s="34"/>
      <c r="P5" s="41" t="s">
        <v>83</v>
      </c>
      <c r="Q5" s="41" t="n">
        <v>1.6955</v>
      </c>
    </row>
    <row r="6" s="52" customFormat="true" ht="13.8" hidden="false" customHeight="false" outlineLevel="0" collapsed="false">
      <c r="A6" s="49"/>
      <c r="B6" s="49"/>
      <c r="C6" s="50"/>
      <c r="D6" s="50"/>
      <c r="E6" s="50"/>
      <c r="F6" s="51"/>
      <c r="G6" s="51"/>
      <c r="O6" s="34"/>
      <c r="P6" s="52" t="s">
        <v>84</v>
      </c>
      <c r="Q6" s="52" t="n">
        <v>1.7045</v>
      </c>
    </row>
    <row r="7" s="52" customFormat="true" ht="14.25" hidden="false" customHeight="false" outlineLevel="0" collapsed="false">
      <c r="A7" s="49"/>
      <c r="B7" s="49"/>
      <c r="C7" s="50"/>
      <c r="D7" s="45" t="n">
        <f aca="false">ROUND(C3*(-5010),0)</f>
        <v>-2934</v>
      </c>
      <c r="E7" s="45" t="n">
        <f aca="false">ROUND((C4*(D7))+10,0)</f>
        <v>-1592</v>
      </c>
      <c r="F7" s="51"/>
      <c r="G7" s="51"/>
      <c r="O7" s="34"/>
      <c r="P7" s="52" t="s">
        <v>85</v>
      </c>
      <c r="Q7" s="52" t="n">
        <v>1.7185</v>
      </c>
    </row>
    <row r="8" s="54" customFormat="true" ht="29.25" hidden="false" customHeight="false" outlineLevel="0" collapsed="false">
      <c r="A8" s="50" t="s">
        <v>86</v>
      </c>
      <c r="B8" s="50" t="s">
        <v>87</v>
      </c>
      <c r="C8" s="50" t="s">
        <v>88</v>
      </c>
      <c r="D8" s="50" t="s">
        <v>68</v>
      </c>
      <c r="E8" s="53" t="s">
        <v>69</v>
      </c>
      <c r="G8" s="54" t="s">
        <v>68</v>
      </c>
      <c r="H8" s="54" t="s">
        <v>69</v>
      </c>
      <c r="I8" s="54" t="s">
        <v>89</v>
      </c>
      <c r="J8" s="54" t="s">
        <v>90</v>
      </c>
      <c r="K8" s="55" t="s">
        <v>91</v>
      </c>
      <c r="L8" s="54" t="s">
        <v>92</v>
      </c>
      <c r="M8" s="55" t="s">
        <v>93</v>
      </c>
      <c r="N8" s="54" t="s">
        <v>94</v>
      </c>
      <c r="O8" s="56"/>
    </row>
    <row r="9" customFormat="false" ht="15" hidden="false" customHeight="false" outlineLevel="0" collapsed="false">
      <c r="A9" s="57"/>
      <c r="B9" s="58"/>
      <c r="C9" s="58"/>
      <c r="D9" s="58"/>
      <c r="E9" s="59"/>
      <c r="F9" s="0" t="s">
        <v>95</v>
      </c>
      <c r="G9" s="0" t="n">
        <v>-4025</v>
      </c>
      <c r="H9" s="0" t="n">
        <v>-300</v>
      </c>
      <c r="I9" s="0" t="n">
        <f aca="false">$I$4</f>
        <v>0.0001</v>
      </c>
      <c r="J9" s="0" t="n">
        <f aca="false">IF(H9&lt;$I$1,ABS(H9-$I$1),IF(H9&gt;0,H9,$I$4))</f>
        <v>0.0001</v>
      </c>
      <c r="K9" s="0" t="n">
        <f aca="false">I9+$L$4*J9</f>
        <v>0.0006</v>
      </c>
      <c r="L9" s="0" t="n">
        <f aca="false">1/K9</f>
        <v>1666.66666666667</v>
      </c>
      <c r="M9" s="0" t="n">
        <f aca="false">(L9)/SUM($L$9:$L$12)</f>
        <v>0.333326666866661</v>
      </c>
      <c r="N9" s="0" t="n">
        <f aca="false">M9</f>
        <v>0.333326666866661</v>
      </c>
    </row>
    <row r="10" customFormat="false" ht="14.25" hidden="false" customHeight="false" outlineLevel="0" collapsed="false">
      <c r="A10" s="52"/>
      <c r="B10" s="52"/>
      <c r="C10" s="52"/>
      <c r="D10" s="52"/>
      <c r="F10" s="0" t="s">
        <v>96</v>
      </c>
      <c r="G10" s="0" t="n">
        <v>-3210</v>
      </c>
      <c r="H10" s="0" t="n">
        <v>-1230</v>
      </c>
      <c r="I10" s="0" t="n">
        <f aca="false">$I$4</f>
        <v>0.0001</v>
      </c>
      <c r="J10" s="0" t="n">
        <f aca="false">IF(H10&lt;$I$1,ABS(H10-$I$1),IF(H10&gt;0,H10,$I$4))</f>
        <v>0.0001</v>
      </c>
      <c r="K10" s="0" t="n">
        <f aca="false">I10+$L$4*J10</f>
        <v>0.0006</v>
      </c>
      <c r="L10" s="0" t="n">
        <f aca="false">1/K10</f>
        <v>1666.66666666667</v>
      </c>
      <c r="M10" s="0" t="n">
        <f aca="false">(L10)/SUM($L$9:$L$12)</f>
        <v>0.333326666866661</v>
      </c>
      <c r="N10" s="0" t="n">
        <f aca="false">SUM($M$9:M10)</f>
        <v>0.666653333733321</v>
      </c>
    </row>
    <row r="11" customFormat="false" ht="14.25" hidden="false" customHeight="false" outlineLevel="0" collapsed="false">
      <c r="F11" s="0" t="s">
        <v>97</v>
      </c>
      <c r="G11" s="0" t="n">
        <v>-159</v>
      </c>
      <c r="H11" s="0" t="n">
        <v>2</v>
      </c>
      <c r="I11" s="0" t="n">
        <f aca="false">$I$4</f>
        <v>0.0001</v>
      </c>
      <c r="J11" s="0" t="n">
        <f aca="false">IF(H11&lt;$I$1,ABS(H11-$I$1),IF(H11&gt;0,H11,$I$4))</f>
        <v>2</v>
      </c>
      <c r="K11" s="0" t="n">
        <f aca="false">I11+$L$4*J11</f>
        <v>10.0001</v>
      </c>
      <c r="L11" s="0" t="n">
        <f aca="false">1/K11</f>
        <v>0.0999990000099999</v>
      </c>
      <c r="M11" s="0" t="n">
        <f aca="false">(L11)/SUM($L$9:$L$12)</f>
        <v>1.99994000179995E-005</v>
      </c>
      <c r="N11" s="0" t="n">
        <f aca="false">SUM($M$9:M11)</f>
        <v>0.666673333133339</v>
      </c>
    </row>
    <row r="12" customFormat="false" ht="14.25" hidden="false" customHeight="true" outlineLevel="0" collapsed="false">
      <c r="F12" s="0" t="s">
        <v>98</v>
      </c>
      <c r="G12" s="0" t="n">
        <v>-4561</v>
      </c>
      <c r="H12" s="0" t="n">
        <v>-2000</v>
      </c>
      <c r="I12" s="0" t="n">
        <f aca="false">$I$4</f>
        <v>0.0001</v>
      </c>
      <c r="J12" s="0" t="n">
        <f aca="false">IF(H12&lt;$I$1,ABS(H12-$I$1),IF(H12&gt;0,H12,$I$4))</f>
        <v>0.0001</v>
      </c>
      <c r="K12" s="0" t="n">
        <f aca="false">I12+$L$4*J12</f>
        <v>0.0006</v>
      </c>
      <c r="L12" s="0" t="n">
        <f aca="false">1/K12</f>
        <v>1666.66666666667</v>
      </c>
      <c r="M12" s="0" t="n">
        <f aca="false">(L12)/SUM($L$9:$L$12)</f>
        <v>0.333326666866661</v>
      </c>
      <c r="N12" s="0" t="n">
        <f aca="false">SUM($M$9:M12)</f>
        <v>1</v>
      </c>
    </row>
    <row r="13" customFormat="false" ht="14.25" hidden="false" customHeight="false" outlineLevel="0" collapsed="false">
      <c r="C13" s="0" t="n">
        <v>0.370179465837819</v>
      </c>
      <c r="D13" s="0" t="n">
        <v>-2.75546137783636</v>
      </c>
      <c r="E13" s="34" t="n">
        <v>-2.13971075261265</v>
      </c>
      <c r="F13" s="0" t="str">
        <f aca="false">IF(C13&lt;=$N$9,$F$9,IF(AND(C13&gt;$N$9,C13&lt;=$N$10),$F$10,IF(AND(C13&gt;$N$10,C13&lt;=$N$11),$F$11,IF(AND(C13&gt;$N$11,C13&lt;=$N$12),$F$12,"error"))))</f>
        <v>sample 2</v>
      </c>
      <c r="G13" s="0" t="n">
        <f aca="false">ROUND(D13,0)+G10</f>
        <v>-3213</v>
      </c>
      <c r="H13" s="0" t="n">
        <f aca="false">ROUND(E13,0)+H10</f>
        <v>-1232</v>
      </c>
      <c r="I13" s="0" t="n">
        <f aca="false">$I$4</f>
        <v>0.0001</v>
      </c>
      <c r="J13" s="0" t="n">
        <f aca="false">IF(H13&lt;$I$1,ABS(H13-$I$1),IF(H13&gt;0,H13,$I$4))</f>
        <v>0.0001</v>
      </c>
      <c r="K13" s="0" t="n">
        <f aca="false">I13+$L$4*J13</f>
        <v>0.0006</v>
      </c>
    </row>
    <row r="14" customFormat="false" ht="14.25" hidden="false" customHeight="false" outlineLevel="0" collapsed="false">
      <c r="C14" s="0" t="n">
        <v>0.824158927294926</v>
      </c>
      <c r="D14" s="0" t="n">
        <v>-3.56344230070346</v>
      </c>
      <c r="E14" s="34" t="n">
        <v>6.40302312715574</v>
      </c>
      <c r="F14" s="0" t="str">
        <f aca="false">IF(C14&lt;=$N$9,$F$9,IF(AND(C14&gt;$N$9,C14&lt;=$N$10),$F$10,IF(AND(C14&gt;$N$10,C14&lt;=$N$11),$F$11,IF(AND(C14&gt;$N$11,C14&lt;=$N$12),$F$12,"error"))))</f>
        <v>sample 4</v>
      </c>
      <c r="G14" s="0" t="n">
        <f aca="false">ROUND(D14,0)+G12</f>
        <v>-4565</v>
      </c>
      <c r="H14" s="0" t="n">
        <f aca="false">ROUND(E14,0)+H12</f>
        <v>-1994</v>
      </c>
      <c r="I14" s="0" t="n">
        <f aca="false">$I$4</f>
        <v>0.0001</v>
      </c>
      <c r="J14" s="0" t="n">
        <f aca="false">IF(H14&lt;$I$1,ABS(H14-$I$1),IF(H14&gt;0,H14,$I$4))</f>
        <v>0.0001</v>
      </c>
      <c r="K14" s="0" t="n">
        <f aca="false">I14+$L$4*J14</f>
        <v>0.0006</v>
      </c>
      <c r="P14" s="60"/>
      <c r="Q14" s="60"/>
    </row>
    <row r="15" s="61" customFormat="true" ht="14.25" hidden="false" customHeight="false" outlineLevel="0" collapsed="false">
      <c r="E15" s="62"/>
      <c r="F15" s="61" t="s">
        <v>78</v>
      </c>
      <c r="G15" s="61" t="n">
        <v>-4025</v>
      </c>
      <c r="H15" s="61" t="n">
        <v>-300</v>
      </c>
      <c r="I15" s="61" t="n">
        <f aca="false">$I$4</f>
        <v>0.0001</v>
      </c>
      <c r="J15" s="61" t="n">
        <f aca="false">IF(H15&lt;$I$1,ABS(H15-$I$1),IF(H15&gt;0,H15,$I$4))</f>
        <v>0.0001</v>
      </c>
      <c r="K15" s="61" t="n">
        <f aca="false">I15+$L$4*J15</f>
        <v>0.0006</v>
      </c>
      <c r="L15" s="61" t="n">
        <f aca="false">1/K15</f>
        <v>1666.66666666667</v>
      </c>
      <c r="M15" s="61" t="n">
        <f aca="false">(L15)/SUM($L$15:$L$18)</f>
        <v>0.25</v>
      </c>
      <c r="N15" s="61" t="n">
        <f aca="false">M15</f>
        <v>0.25</v>
      </c>
      <c r="O15" s="62"/>
    </row>
    <row r="16" customFormat="false" ht="14.25" hidden="false" customHeight="false" outlineLevel="0" collapsed="false">
      <c r="F16" s="0" t="s">
        <v>82</v>
      </c>
      <c r="G16" s="0" t="n">
        <v>-3210</v>
      </c>
      <c r="H16" s="0" t="n">
        <v>-1230</v>
      </c>
      <c r="I16" s="0" t="n">
        <f aca="false">$I$4</f>
        <v>0.0001</v>
      </c>
      <c r="J16" s="0" t="n">
        <f aca="false">IF(H16&lt;$I$1,ABS(H16-$I$1),IF(H16&gt;0,H16,$I$4))</f>
        <v>0.0001</v>
      </c>
      <c r="K16" s="0" t="n">
        <f aca="false">I16+$L$4*J16</f>
        <v>0.0006</v>
      </c>
      <c r="L16" s="0" t="n">
        <f aca="false">1/K16</f>
        <v>1666.66666666667</v>
      </c>
      <c r="M16" s="0" t="n">
        <f aca="false">(L16)/SUM($L$15:$L$18)</f>
        <v>0.25</v>
      </c>
      <c r="N16" s="0" t="n">
        <f aca="false">SUM($M$15:M16)</f>
        <v>0.5</v>
      </c>
    </row>
    <row r="17" customFormat="false" ht="14.25" hidden="false" customHeight="false" outlineLevel="0" collapsed="false">
      <c r="F17" s="0" t="s">
        <v>83</v>
      </c>
      <c r="G17" s="0" t="n">
        <v>-4561</v>
      </c>
      <c r="H17" s="0" t="n">
        <v>-2000</v>
      </c>
      <c r="I17" s="0" t="n">
        <f aca="false">$I$4</f>
        <v>0.0001</v>
      </c>
      <c r="J17" s="0" t="n">
        <f aca="false">IF(H17&lt;$I$1,ABS(H17-$I$1),IF(H17&gt;0,H17,$I$4))</f>
        <v>0.0001</v>
      </c>
      <c r="K17" s="0" t="n">
        <f aca="false">I17+$L$4*J17</f>
        <v>0.0006</v>
      </c>
      <c r="L17" s="0" t="n">
        <f aca="false">1/K17</f>
        <v>1666.66666666667</v>
      </c>
      <c r="M17" s="0" t="n">
        <f aca="false">(L17)/SUM($L$15:$L$18)</f>
        <v>0.25</v>
      </c>
      <c r="N17" s="0" t="n">
        <f aca="false">SUM($M$15:M17)</f>
        <v>0.75</v>
      </c>
    </row>
    <row r="18" customFormat="false" ht="14.25" hidden="false" customHeight="false" outlineLevel="0" collapsed="false">
      <c r="F18" s="0" t="s">
        <v>84</v>
      </c>
      <c r="G18" s="0" t="n">
        <v>-3213</v>
      </c>
      <c r="H18" s="0" t="n">
        <v>-1232</v>
      </c>
      <c r="I18" s="0" t="n">
        <f aca="false">$I$4</f>
        <v>0.0001</v>
      </c>
      <c r="J18" s="0" t="n">
        <f aca="false">IF(H18&lt;$I$1,ABS(H18-$I$1),IF(H18&gt;0,H18,$I$4))</f>
        <v>0.0001</v>
      </c>
      <c r="K18" s="0" t="n">
        <f aca="false">I18+$L$4*J18</f>
        <v>0.0006</v>
      </c>
      <c r="L18" s="0" t="n">
        <f aca="false">1/K18</f>
        <v>1666.66666666667</v>
      </c>
      <c r="M18" s="0" t="n">
        <f aca="false">(L18)/SUM($L$15:$L$18)</f>
        <v>0.25</v>
      </c>
      <c r="N18" s="0" t="n">
        <f aca="false">SUM($M$15:M18)</f>
        <v>1</v>
      </c>
    </row>
    <row r="19" customFormat="false" ht="14.25" hidden="false" customHeight="false" outlineLevel="0" collapsed="false">
      <c r="C19" s="0" t="n">
        <v>0.535133019434537</v>
      </c>
      <c r="D19" s="0" t="n">
        <v>-1.95388147756234</v>
      </c>
      <c r="E19" s="34" t="n">
        <v>-4.84660939772443</v>
      </c>
      <c r="F19" s="0" t="str">
        <f aca="false">IF(C19&lt;=$N$15,$F$15,IF(AND(C19&gt;$N$15,C19&lt;=$N$16),$F$16,IF(AND(C19&gt;$N$16,C19&lt;=$N$17),$F$17,IF(AND(C19&gt;$N$17,C19&lt;=$N$18),$F$18,"error"))))</f>
        <v>sample3</v>
      </c>
      <c r="G19" s="0" t="n">
        <f aca="false">ROUND(D19,0)+G17</f>
        <v>-4563</v>
      </c>
      <c r="H19" s="0" t="n">
        <f aca="false">ROUND(E19,0)+H17</f>
        <v>-2005</v>
      </c>
      <c r="I19" s="0" t="n">
        <f aca="false">$I$4</f>
        <v>0.0001</v>
      </c>
      <c r="J19" s="0" t="n">
        <f aca="false">IF(H19&lt;$I$1,ABS(H19-$I$1),IF(H19&gt;0,H19,$I$4))</f>
        <v>0.0001</v>
      </c>
      <c r="K19" s="0" t="n">
        <f aca="false">I19+$L$4*J19</f>
        <v>0.0006</v>
      </c>
    </row>
    <row r="20" s="38" customFormat="true" ht="14.25" hidden="false" customHeight="false" outlineLevel="0" collapsed="false">
      <c r="C20" s="38" t="n">
        <v>0.0775974980836121</v>
      </c>
      <c r="D20" s="38" t="n">
        <v>-0.945961299203998</v>
      </c>
      <c r="E20" s="48" t="n">
        <v>-0.510174388107657</v>
      </c>
      <c r="F20" s="38" t="str">
        <f aca="false">IF(C20&lt;=$N$15,$F$15,IF(AND(C20&gt;$N$15,C20&lt;=$N$16),$F$16,IF(AND(C20&gt;$N$16,C20&lt;=$N$17),$F$17,IF(AND(C20&gt;$N$17,C20&lt;=$N$18),$F$18,"error"))))</f>
        <v>sample1</v>
      </c>
      <c r="G20" s="38" t="n">
        <f aca="false">ROUND(D20,0)+G15</f>
        <v>-4026</v>
      </c>
      <c r="H20" s="38" t="n">
        <f aca="false">ROUND(E20,0)+H15</f>
        <v>-301</v>
      </c>
      <c r="I20" s="38" t="n">
        <f aca="false">$I$4</f>
        <v>0.0001</v>
      </c>
      <c r="J20" s="38" t="n">
        <f aca="false">IF(H20&lt;$I$1,ABS(H20-$I$1),IF(H20&gt;0,H20,$I$4))</f>
        <v>0.0001</v>
      </c>
      <c r="K20" s="38" t="n">
        <f aca="false">I20+$L$4*J20</f>
        <v>0.0006</v>
      </c>
      <c r="O20" s="48"/>
    </row>
    <row r="21" customFormat="false" ht="14.25" hidden="false" customHeight="false" outlineLevel="0" collapsed="false">
      <c r="F21" s="0" t="s">
        <v>78</v>
      </c>
      <c r="G21" s="0" t="n">
        <v>-4025</v>
      </c>
      <c r="H21" s="0" t="n">
        <v>-300</v>
      </c>
      <c r="I21" s="0" t="n">
        <f aca="false">$I$4</f>
        <v>0.0001</v>
      </c>
      <c r="J21" s="0" t="n">
        <f aca="false">IF(H21&lt;$I$1,ABS(H21-$I$1),IF(H21&gt;0,H21,$I$4))</f>
        <v>0.0001</v>
      </c>
      <c r="K21" s="0" t="n">
        <f aca="false">I21+$L$4*J21</f>
        <v>0.0006</v>
      </c>
      <c r="L21" s="0" t="n">
        <f aca="false">1/K21</f>
        <v>1666.66666666667</v>
      </c>
      <c r="M21" s="0" t="n">
        <f aca="false">(L21)/SUM($L$21:$L$24)</f>
        <v>0.25</v>
      </c>
      <c r="N21" s="0" t="n">
        <f aca="false">M21</f>
        <v>0.25</v>
      </c>
    </row>
    <row r="22" customFormat="false" ht="14.25" hidden="false" customHeight="false" outlineLevel="0" collapsed="false">
      <c r="F22" s="0" t="s">
        <v>82</v>
      </c>
      <c r="G22" s="0" t="n">
        <v>-3210</v>
      </c>
      <c r="H22" s="0" t="n">
        <v>-1230</v>
      </c>
      <c r="I22" s="0" t="n">
        <f aca="false">$I$4</f>
        <v>0.0001</v>
      </c>
      <c r="J22" s="0" t="n">
        <f aca="false">IF(H22&lt;$I$1,ABS(H22-$I$1),IF(H22&gt;0,H22,$I$4))</f>
        <v>0.0001</v>
      </c>
      <c r="K22" s="0" t="n">
        <f aca="false">I22+$L$4*J22</f>
        <v>0.0006</v>
      </c>
      <c r="L22" s="0" t="n">
        <f aca="false">1/K22</f>
        <v>1666.66666666667</v>
      </c>
      <c r="M22" s="0" t="n">
        <f aca="false">(L22)/SUM($L$21:$L$24)</f>
        <v>0.25</v>
      </c>
      <c r="N22" s="0" t="n">
        <f aca="false">SUM($M$21:M22)</f>
        <v>0.5</v>
      </c>
    </row>
    <row r="23" customFormat="false" ht="14.25" hidden="false" customHeight="false" outlineLevel="0" collapsed="false">
      <c r="F23" s="0" t="s">
        <v>83</v>
      </c>
      <c r="G23" s="0" t="n">
        <v>-4561</v>
      </c>
      <c r="H23" s="0" t="n">
        <v>-2000</v>
      </c>
      <c r="I23" s="0" t="n">
        <f aca="false">$I$4</f>
        <v>0.0001</v>
      </c>
      <c r="J23" s="0" t="n">
        <f aca="false">IF(H23&lt;$I$1,ABS(H23-$I$1),IF(H23&gt;0,H23,$I$4))</f>
        <v>0.0001</v>
      </c>
      <c r="K23" s="0" t="n">
        <f aca="false">I23+$L$4*J23</f>
        <v>0.0006</v>
      </c>
      <c r="L23" s="0" t="n">
        <f aca="false">1/K23</f>
        <v>1666.66666666667</v>
      </c>
      <c r="M23" s="0" t="n">
        <f aca="false">(L23)/SUM($L$21:$L$24)</f>
        <v>0.25</v>
      </c>
      <c r="N23" s="0" t="n">
        <f aca="false">SUM($M$21:M23)</f>
        <v>0.75</v>
      </c>
    </row>
    <row r="24" customFormat="false" ht="14.25" hidden="false" customHeight="false" outlineLevel="0" collapsed="false">
      <c r="F24" s="0" t="s">
        <v>84</v>
      </c>
      <c r="G24" s="0" t="n">
        <v>-3213</v>
      </c>
      <c r="H24" s="0" t="n">
        <v>-1232</v>
      </c>
      <c r="I24" s="0" t="n">
        <f aca="false">$I$4</f>
        <v>0.0001</v>
      </c>
      <c r="J24" s="0" t="n">
        <f aca="false">IF(H24&lt;$I$1,ABS(H24-$I$1),IF(H24&gt;0,H24,$I$4))</f>
        <v>0.0001</v>
      </c>
      <c r="K24" s="0" t="n">
        <f aca="false">I24+$L$4*J24</f>
        <v>0.0006</v>
      </c>
      <c r="L24" s="0" t="n">
        <f aca="false">1/K24</f>
        <v>1666.66666666667</v>
      </c>
      <c r="M24" s="0" t="n">
        <f aca="false">(L24)/SUM($L$21:$L$24)</f>
        <v>0.25</v>
      </c>
      <c r="N24" s="0" t="n">
        <f aca="false">SUM($M$21:M24)</f>
        <v>1</v>
      </c>
    </row>
    <row r="25" customFormat="false" ht="14.25" hidden="false" customHeight="false" outlineLevel="0" collapsed="false">
      <c r="C25" s="0" t="n">
        <v>0.626713129573414</v>
      </c>
      <c r="D25" s="0" t="n">
        <v>-0.184160384519806</v>
      </c>
      <c r="E25" s="34" t="n">
        <v>0.815658662483789</v>
      </c>
      <c r="F25" s="0" t="str">
        <f aca="false">IF(C25&lt;=$N$21,$F$21,IF(AND(C25&gt;$N$21,C25&lt;=$N$22),$F$22,IF(AND(C25&gt;$N$22,C25&lt;=$N$23),$F$23,IF(AND(C25&gt;$N$23,C25&lt;=$N$24),$F$24,"error"))))</f>
        <v>sample3</v>
      </c>
      <c r="G25" s="0" t="n">
        <f aca="false">ROUND(D25,0)+G23</f>
        <v>-4561</v>
      </c>
      <c r="H25" s="0" t="n">
        <f aca="false">ROUND(E25,0)+H23</f>
        <v>-1999</v>
      </c>
      <c r="I25" s="0" t="n">
        <f aca="false">$I$4</f>
        <v>0.0001</v>
      </c>
      <c r="J25" s="0" t="n">
        <f aca="false">IF(H25&lt;$I$1,ABS(H25-$I$1),IF(H25&gt;0,H25,$I$4))</f>
        <v>0.0001</v>
      </c>
      <c r="K25" s="0" t="n">
        <f aca="false">I25+$L$4*J25</f>
        <v>0.0006</v>
      </c>
    </row>
    <row r="26" customFormat="false" ht="14.25" hidden="false" customHeight="false" outlineLevel="0" collapsed="false">
      <c r="C26" s="0" t="n">
        <v>0.665129450074344</v>
      </c>
      <c r="D26" s="0" t="n">
        <v>-0.507660959387243</v>
      </c>
      <c r="E26" s="34" t="n">
        <v>5.04060313608478</v>
      </c>
      <c r="F26" s="0" t="str">
        <f aca="false">IF(C26&lt;=$N$21,$F$21,IF(AND(C26&gt;$N$21,C26&lt;=$N$22),$F$22,IF(AND(C26&gt;$N$22,C26&lt;=$N$23),$F$23,IF(AND(C26&gt;$N$23,C26&lt;=$N$24),$F$24,"error"))))</f>
        <v>sample3</v>
      </c>
      <c r="G26" s="0" t="n">
        <f aca="false">ROUND(D26,0)+G23</f>
        <v>-4562</v>
      </c>
      <c r="H26" s="0" t="n">
        <f aca="false">ROUND(E26,0)+H23</f>
        <v>-1995</v>
      </c>
      <c r="I26" s="0" t="n">
        <f aca="false">$I$4</f>
        <v>0.0001</v>
      </c>
      <c r="J26" s="0" t="n">
        <f aca="false">IF(H26&lt;$I$1,ABS(H26-$I$1),IF(H26&gt;0,H26,$I$4))</f>
        <v>0.0001</v>
      </c>
      <c r="K26" s="0" t="n">
        <f aca="false">I26+$L$4*J26</f>
        <v>0.0006</v>
      </c>
    </row>
    <row r="27" s="61" customFormat="true" ht="14.25" hidden="false" customHeight="false" outlineLevel="0" collapsed="false">
      <c r="E27" s="62"/>
      <c r="F27" s="61" t="s">
        <v>78</v>
      </c>
      <c r="G27" s="63" t="n">
        <v>-4025</v>
      </c>
      <c r="H27" s="63" t="n">
        <v>-300</v>
      </c>
      <c r="O27" s="62"/>
    </row>
    <row r="28" customFormat="false" ht="14.25" hidden="false" customHeight="false" outlineLevel="0" collapsed="false">
      <c r="F28" s="0" t="s">
        <v>82</v>
      </c>
      <c r="G28" s="0" t="n">
        <v>-3210</v>
      </c>
      <c r="H28" s="0" t="n">
        <v>-1230</v>
      </c>
    </row>
    <row r="29" customFormat="false" ht="14.25" hidden="false" customHeight="false" outlineLevel="0" collapsed="false">
      <c r="F29" s="0" t="s">
        <v>83</v>
      </c>
      <c r="G29" s="0" t="n">
        <v>-4561</v>
      </c>
      <c r="H29" s="0" t="n">
        <v>-2000</v>
      </c>
    </row>
    <row r="30" customFormat="false" ht="15" hidden="false" customHeight="false" outlineLevel="0" collapsed="false">
      <c r="F30" s="0" t="s">
        <v>84</v>
      </c>
      <c r="G30" s="44" t="n">
        <v>-3213</v>
      </c>
      <c r="H30" s="44" t="n">
        <v>-1232</v>
      </c>
    </row>
    <row r="31" s="58" customFormat="true" ht="15" hidden="false" customHeight="false" outlineLevel="0" collapsed="false">
      <c r="A31" s="58" t="n">
        <f aca="false">$L$2*ABS(G31-$A$3)+$L$3*ABS(H31-$B$3)</f>
        <v>1728</v>
      </c>
      <c r="B31" s="58" t="n">
        <f aca="false">$L$2*ABS(G31-$A$4)+$L$3*ABS(H31-$B$4)</f>
        <v>3712</v>
      </c>
      <c r="E31" s="59"/>
      <c r="F31" s="58" t="s">
        <v>78</v>
      </c>
      <c r="G31" s="58" t="n">
        <v>-2420</v>
      </c>
      <c r="H31" s="58" t="n">
        <v>-259</v>
      </c>
      <c r="I31" s="58" t="n">
        <f aca="false">(MIN(A31:B31))/1000</f>
        <v>1.728</v>
      </c>
      <c r="J31" s="58" t="n">
        <f aca="false">IF(H31&lt;$I$1,ABS(H31-$I$1),IF(H31&gt;0,H31,$I$4))</f>
        <v>0.0001</v>
      </c>
      <c r="K31" s="58" t="n">
        <f aca="false">I31+$L$4*J31</f>
        <v>1.7285</v>
      </c>
      <c r="L31" s="58" t="n">
        <f aca="false">1/K31</f>
        <v>0.578536303153023</v>
      </c>
      <c r="M31" s="58" t="n">
        <f aca="false">(L31)/SUM($L$31:$L$34)</f>
        <v>0.250633024544065</v>
      </c>
      <c r="N31" s="58" t="n">
        <f aca="false">SUM($M$31:M31)</f>
        <v>0.250633024544065</v>
      </c>
      <c r="O31" s="59"/>
    </row>
    <row r="32" customFormat="false" ht="14.25" hidden="false" customHeight="false" outlineLevel="0" collapsed="false">
      <c r="A32" s="0" t="n">
        <f aca="false">$L$2*ABS(G32-$A$3)+$L$3*ABS(H32-$B$3)</f>
        <v>1195</v>
      </c>
      <c r="B32" s="0" t="n">
        <f aca="false">$L$2*ABS(G32-$A$4)+$L$3*ABS(H32-$B$4)</f>
        <v>3039</v>
      </c>
      <c r="F32" s="0" t="s">
        <v>82</v>
      </c>
      <c r="G32" s="0" t="n">
        <v>-4338</v>
      </c>
      <c r="H32" s="0" t="n">
        <v>-594</v>
      </c>
      <c r="I32" s="0" t="n">
        <f aca="false">(MIN(A32:B32))/1000</f>
        <v>1.195</v>
      </c>
      <c r="J32" s="0" t="n">
        <f aca="false">IF(H32&lt;$I$1,ABS(H32-$I$1),IF(H32&gt;0,H32,$I$4))</f>
        <v>0.0001</v>
      </c>
      <c r="K32" s="0" t="n">
        <f aca="false">I32+$L$4*J32</f>
        <v>1.1955</v>
      </c>
      <c r="L32" s="0" t="n">
        <f aca="false">1/K32</f>
        <v>0.836470096194061</v>
      </c>
      <c r="M32" s="0" t="n">
        <f aca="false">(L32)/SUM($L$31:$L$34)</f>
        <v>0.362374891613899</v>
      </c>
      <c r="N32" s="0" t="n">
        <f aca="false">SUM($M$31:M32)</f>
        <v>0.613007916157963</v>
      </c>
    </row>
    <row r="33" customFormat="false" ht="14.25" hidden="false" customHeight="false" outlineLevel="0" collapsed="false">
      <c r="A33" s="0" t="n">
        <f aca="false">$L$2*ABS(G33-$A$3)+$L$3*ABS(H33-$B$3)</f>
        <v>1693</v>
      </c>
      <c r="B33" s="0" t="n">
        <f aca="false">$L$2*ABS(G33-$A$4)+$L$3*ABS(H33-$B$4)</f>
        <v>1915</v>
      </c>
      <c r="F33" s="0" t="s">
        <v>83</v>
      </c>
      <c r="G33" s="0" t="n">
        <v>-3616</v>
      </c>
      <c r="H33" s="0" t="n">
        <v>-728</v>
      </c>
      <c r="I33" s="0" t="n">
        <f aca="false">(MIN(A33:B33))/1000</f>
        <v>1.693</v>
      </c>
      <c r="J33" s="0" t="n">
        <f aca="false">IF(H33&lt;$I$1,ABS(H33-$I$1),IF(H33&gt;0,H33,$I$4))</f>
        <v>0.0001</v>
      </c>
      <c r="K33" s="0" t="n">
        <f aca="false">I33+$L$4*J33</f>
        <v>1.6935</v>
      </c>
      <c r="L33" s="0" t="n">
        <f aca="false">1/K33</f>
        <v>0.590493061706525</v>
      </c>
      <c r="M33" s="0" t="n">
        <f aca="false">(L33)/SUM($L$31:$L$34)</f>
        <v>0.255812921715037</v>
      </c>
      <c r="N33" s="0" t="n">
        <f aca="false">SUM($M$31:M33)</f>
        <v>0.868820837873001</v>
      </c>
    </row>
    <row r="34" customFormat="false" ht="14.25" hidden="false" customHeight="false" outlineLevel="0" collapsed="false">
      <c r="A34" s="0" t="n">
        <f aca="false">$L$2*ABS(G34-$A$3)+$L$3*ABS(H34-$B$3)</f>
        <v>3302</v>
      </c>
      <c r="B34" s="0" t="n">
        <f aca="false">$L$2*ABS(G34-$A$4)+$L$3*ABS(H34-$B$4)</f>
        <v>5286</v>
      </c>
      <c r="F34" s="0" t="s">
        <v>84</v>
      </c>
      <c r="G34" s="0" t="n">
        <v>-1311</v>
      </c>
      <c r="H34" s="0" t="n">
        <v>-104</v>
      </c>
      <c r="I34" s="0" t="n">
        <f aca="false">(MIN(A34:B34))/1000</f>
        <v>3.302</v>
      </c>
      <c r="J34" s="0" t="n">
        <f aca="false">IF(H34&lt;$I$1,ABS(H34-$I$1),IF(H34&gt;0,H34,$I$4))</f>
        <v>0.0001</v>
      </c>
      <c r="K34" s="0" t="n">
        <f aca="false">I34+$L$4*J34</f>
        <v>3.3025</v>
      </c>
      <c r="L34" s="0" t="n">
        <f aca="false">1/K34</f>
        <v>0.302800908402725</v>
      </c>
      <c r="M34" s="0" t="n">
        <f aca="false">(L34)/SUM($L$31:$L$34)</f>
        <v>0.131179162126999</v>
      </c>
      <c r="N34" s="0" t="n">
        <f aca="false">SUM($M$31:M34)</f>
        <v>1</v>
      </c>
    </row>
    <row r="35" customFormat="false" ht="14.25" hidden="false" customHeight="false" outlineLevel="0" collapsed="false">
      <c r="A35" s="0" t="n">
        <f aca="false">$L$2*ABS(G35-$A$3)+$L$3*ABS(H35-$B$3)</f>
        <v>1704</v>
      </c>
      <c r="B35" s="0" t="n">
        <f aca="false">$L$2*ABS(G35-$A$4)+$L$3*ABS(H35-$B$4)</f>
        <v>1904</v>
      </c>
      <c r="C35" s="0" t="n">
        <v>0.764859213377431</v>
      </c>
      <c r="D35" s="0" t="n">
        <v>-9.96139372922366</v>
      </c>
      <c r="E35" s="34" t="n">
        <v>-7.09408722077751</v>
      </c>
      <c r="F35" s="0" t="str">
        <f aca="false">IF(C35&lt;=$N$31,$F$31,IF(AND(C35&gt;$N$31,C35&lt;=$N$32),$F$32,IF(AND(C35&gt;$N$32,C35&lt;=$N$33),$F$33,IF(AND(C35&gt;$N$33,C35&lt;=$N$34),$F$34,"error"))))</f>
        <v>sample3</v>
      </c>
      <c r="G35" s="0" t="n">
        <f aca="false">ROUND(D35,0)+G33</f>
        <v>-3626</v>
      </c>
      <c r="H35" s="0" t="n">
        <f aca="false">ROUND(E35,0)+H33</f>
        <v>-735</v>
      </c>
      <c r="I35" s="0" t="n">
        <f aca="false">(MIN(A35:B35))/1000</f>
        <v>1.704</v>
      </c>
      <c r="J35" s="0" t="n">
        <f aca="false">IF(H35&lt;$I$1,ABS(H35-$I$1),IF(H35&gt;0,H35,$I$4))</f>
        <v>0.0001</v>
      </c>
      <c r="K35" s="0" t="n">
        <f aca="false">I35+$L$4*J35</f>
        <v>1.7045</v>
      </c>
    </row>
    <row r="36" s="38" customFormat="true" ht="14.25" hidden="false" customHeight="false" outlineLevel="0" collapsed="false">
      <c r="A36" s="38" t="n">
        <f aca="false">$L$2*ABS(G36-$A$3)+$L$3*ABS(H36-$B$3)</f>
        <v>1695</v>
      </c>
      <c r="B36" s="38" t="n">
        <f aca="false">$L$2*ABS(G36-$A$4)+$L$3*ABS(H36-$B$4)</f>
        <v>1913</v>
      </c>
      <c r="C36" s="38" t="n">
        <v>0.615431627867042</v>
      </c>
      <c r="D36" s="38" t="n">
        <v>-1.36960016887819</v>
      </c>
      <c r="E36" s="48" t="n">
        <v>-1.36338153857312</v>
      </c>
      <c r="F36" s="38" t="str">
        <f aca="false">IF(C36&lt;=$N$31,$F$31,IF(AND(C36&gt;$N$31,C36&lt;=$N$32),$F$32,IF(AND(C36&gt;$N$32,C36&lt;=$N$33),$F$33,IF(AND(C36&gt;$N$33,C36&lt;=$N$34),$F$34,"error"))))</f>
        <v>sample3</v>
      </c>
      <c r="G36" s="38" t="n">
        <f aca="false">ROUND(D36,0)+G33</f>
        <v>-3617</v>
      </c>
      <c r="H36" s="38" t="n">
        <f aca="false">ROUND(E36,0)+H33</f>
        <v>-729</v>
      </c>
      <c r="I36" s="38" t="n">
        <f aca="false">(MIN(A36:B36))/1000</f>
        <v>1.695</v>
      </c>
      <c r="J36" s="38" t="n">
        <f aca="false">IF(H36&lt;$I$1,ABS(H36-$I$1),IF(H36&gt;0,H36,$I$4))</f>
        <v>0.0001</v>
      </c>
      <c r="K36" s="38" t="n">
        <f aca="false">I36+$L$4*J36</f>
        <v>1.6955</v>
      </c>
      <c r="O36" s="48"/>
    </row>
    <row r="37" customFormat="false" ht="14.25" hidden="false" customHeight="false" outlineLevel="0" collapsed="false">
      <c r="A37" s="0" t="n">
        <f aca="false">$L$2*ABS(G37-$A$3)+$L$3*ABS(H37-$B$3)</f>
        <v>1195</v>
      </c>
      <c r="B37" s="0" t="n">
        <f aca="false">$L$2*ABS(G37-$A$4)+$L$3*ABS(H37-$B$4)</f>
        <v>3039</v>
      </c>
      <c r="F37" s="0" t="s">
        <v>78</v>
      </c>
      <c r="G37" s="0" t="n">
        <v>-4338</v>
      </c>
      <c r="H37" s="0" t="n">
        <v>-594</v>
      </c>
      <c r="I37" s="0" t="n">
        <f aca="false">(MIN(A37:B37))/1000</f>
        <v>1.195</v>
      </c>
      <c r="J37" s="0" t="n">
        <f aca="false">IF(H37&lt;$I$1,ABS(H37-$I$1),IF(H37&gt;0,H37,$I$4))</f>
        <v>0.0001</v>
      </c>
      <c r="K37" s="0" t="n">
        <f aca="false">I37+$L$4*J37</f>
        <v>1.1955</v>
      </c>
      <c r="L37" s="0" t="n">
        <f aca="false">1/K37</f>
        <v>0.836470096194061</v>
      </c>
      <c r="M37" s="0" t="n">
        <f aca="false">(L37)/SUM($L$37:$L$40)</f>
        <v>0.321293925321196</v>
      </c>
      <c r="N37" s="61" t="n">
        <f aca="false">SUM($M$37:M37)</f>
        <v>0.321293925321196</v>
      </c>
    </row>
    <row r="38" customFormat="false" ht="14.25" hidden="false" customHeight="false" outlineLevel="0" collapsed="false">
      <c r="A38" s="0" t="n">
        <f aca="false">$L$2*ABS(G38-$A$3)+$L$3*ABS(H38-$B$3)</f>
        <v>1693</v>
      </c>
      <c r="B38" s="0" t="n">
        <f aca="false">$L$2*ABS(G38-$A$4)+$L$3*ABS(H38-$B$4)</f>
        <v>1915</v>
      </c>
      <c r="F38" s="0" t="s">
        <v>82</v>
      </c>
      <c r="G38" s="0" t="n">
        <v>-3616</v>
      </c>
      <c r="H38" s="0" t="n">
        <v>-728</v>
      </c>
      <c r="I38" s="0" t="n">
        <f aca="false">(MIN(A38:B38))/1000</f>
        <v>1.693</v>
      </c>
      <c r="J38" s="0" t="n">
        <f aca="false">IF(H38&lt;$I$1,ABS(H38-$I$1),IF(H38&gt;0,H38,$I$4))</f>
        <v>0.0001</v>
      </c>
      <c r="K38" s="0" t="n">
        <f aca="false">I38+$L$4*J38</f>
        <v>1.6935</v>
      </c>
      <c r="L38" s="0" t="n">
        <f aca="false">1/K38</f>
        <v>0.590493061706525</v>
      </c>
      <c r="M38" s="0" t="n">
        <f aca="false">(L38)/SUM($L$37:$L$40)</f>
        <v>0.226812452153227</v>
      </c>
      <c r="N38" s="0" t="n">
        <f aca="false">SUM($M$37:M38)</f>
        <v>0.548106377474422</v>
      </c>
    </row>
    <row r="39" customFormat="false" ht="14.25" hidden="false" customHeight="false" outlineLevel="0" collapsed="false">
      <c r="A39" s="0" t="n">
        <f aca="false">$L$2*ABS(G39-$A$3)+$L$3*ABS(H39-$B$3)</f>
        <v>1695</v>
      </c>
      <c r="B39" s="0" t="n">
        <f aca="false">$L$2*ABS(G39-$A$4)+$L$3*ABS(H39-$B$4)</f>
        <v>1913</v>
      </c>
      <c r="F39" s="0" t="s">
        <v>83</v>
      </c>
      <c r="G39" s="0" t="n">
        <v>-3617</v>
      </c>
      <c r="H39" s="0" t="n">
        <v>-729</v>
      </c>
      <c r="I39" s="0" t="n">
        <f aca="false">(MIN(A39:B39))/1000</f>
        <v>1.695</v>
      </c>
      <c r="J39" s="0" t="n">
        <f aca="false">IF(H39&lt;$I$1,ABS(H39-$I$1),IF(H39&gt;0,H39,$I$4))</f>
        <v>0.0001</v>
      </c>
      <c r="K39" s="0" t="n">
        <f aca="false">I39+$L$4*J39</f>
        <v>1.6955</v>
      </c>
      <c r="L39" s="0" t="n">
        <f aca="false">1/K39</f>
        <v>0.589796520200531</v>
      </c>
      <c r="M39" s="0" t="n">
        <f aca="false">(L39)/SUM($L$37:$L$40)</f>
        <v>0.22654490576319</v>
      </c>
      <c r="N39" s="0" t="n">
        <f aca="false">SUM($M$37:M39)</f>
        <v>0.774651283237613</v>
      </c>
    </row>
    <row r="40" customFormat="false" ht="14.25" hidden="false" customHeight="false" outlineLevel="0" collapsed="false">
      <c r="A40" s="0" t="n">
        <f aca="false">$L$2*ABS(G40-$A$3)+$L$3*ABS(H40-$B$3)</f>
        <v>1704</v>
      </c>
      <c r="B40" s="0" t="n">
        <f aca="false">$L$2*ABS(G40-$A$4)+$L$3*ABS(H40-$B$4)</f>
        <v>1904</v>
      </c>
      <c r="F40" s="0" t="s">
        <v>84</v>
      </c>
      <c r="G40" s="0" t="n">
        <v>-3626</v>
      </c>
      <c r="H40" s="0" t="n">
        <v>-735</v>
      </c>
      <c r="I40" s="0" t="n">
        <f aca="false">(MIN(A40:B40))/1000</f>
        <v>1.704</v>
      </c>
      <c r="J40" s="0" t="n">
        <f aca="false">IF(H40&lt;$I$1,ABS(H40-$I$1),IF(H40&gt;0,H40,$I$4))</f>
        <v>0.0001</v>
      </c>
      <c r="K40" s="0" t="n">
        <f aca="false">I40+$L$4*J40</f>
        <v>1.7045</v>
      </c>
      <c r="L40" s="0" t="n">
        <f aca="false">1/K40</f>
        <v>0.586682311528307</v>
      </c>
      <c r="M40" s="0" t="n">
        <f aca="false">(L40)/SUM($L$37:$L$40)</f>
        <v>0.225348716762387</v>
      </c>
      <c r="N40" s="0" t="n">
        <f aca="false">SUM($M$37:M40)</f>
        <v>1</v>
      </c>
    </row>
    <row r="41" customFormat="false" ht="14.25" hidden="false" customHeight="false" outlineLevel="0" collapsed="false">
      <c r="A41" s="0" t="n">
        <f aca="false">$L$2*ABS(G41-$A$3)+$L$3*ABS(H41-$B$3)</f>
        <v>1710</v>
      </c>
      <c r="B41" s="0" t="n">
        <f aca="false">$L$2*ABS(G41-$A$4)+$L$3*ABS(H41-$B$4)</f>
        <v>1898</v>
      </c>
      <c r="C41" s="0" t="n">
        <v>0.815639596919884</v>
      </c>
      <c r="D41" s="0" t="n">
        <v>3.03355336155585</v>
      </c>
      <c r="E41" s="34" t="n">
        <v>-1.35403007373812</v>
      </c>
      <c r="F41" s="0" t="str">
        <f aca="false">IF(C41&lt;=$N$37,$F$37,IF(AND(C41&gt;$N$37,C41&lt;=$N$38),$F$38,IF(AND(C41&gt;$N$38,C41&lt;=$N$39),$F$39,IF(AND(C41&gt;$N$39,C41&lt;=$N$40),$F$40,"error"))))</f>
        <v>sample4</v>
      </c>
      <c r="G41" s="0" t="n">
        <f aca="false">ROUND(D41,0)+G40</f>
        <v>-3623</v>
      </c>
      <c r="H41" s="0" t="n">
        <f aca="false">ROUND(E41,0)+H40</f>
        <v>-736</v>
      </c>
      <c r="I41" s="0" t="n">
        <f aca="false">(MIN(A41:B41))/1000</f>
        <v>1.71</v>
      </c>
      <c r="J41" s="0" t="n">
        <f aca="false">IF(H41&lt;$I$1,ABS(H41-$I$1),IF(H41&gt;0,H41,$I$4))</f>
        <v>0.0001</v>
      </c>
      <c r="K41" s="0" t="n">
        <f aca="false">I41+$L$4*J41</f>
        <v>1.7105</v>
      </c>
    </row>
    <row r="42" s="38" customFormat="true" ht="14.25" hidden="false" customHeight="false" outlineLevel="0" collapsed="false">
      <c r="A42" s="38" t="n">
        <f aca="false">$L$2*ABS(G42-$A$3)+$L$3*ABS(H42-$B$3)</f>
        <v>1706</v>
      </c>
      <c r="B42" s="38" t="n">
        <f aca="false">$L$2*ABS(G42-$A$4)+$L$3*ABS(H42-$B$4)</f>
        <v>1902</v>
      </c>
      <c r="C42" s="38" t="n">
        <v>0.994006477295991</v>
      </c>
      <c r="D42" s="38" t="n">
        <v>-0.676181166305428</v>
      </c>
      <c r="E42" s="48" t="n">
        <v>-1.21333847874332</v>
      </c>
      <c r="F42" s="38" t="str">
        <f aca="false">IF(C42&lt;=$N$37,$F$37,IF(AND(C42&gt;$N$37,C42&lt;=$N$38),$F$38,IF(AND(C42&gt;$N$38,C42&lt;=$N$39),$F$39,IF(AND(C42&gt;$N$39,C42&lt;=$N$40),$F$40,"error"))))</f>
        <v>sample4</v>
      </c>
      <c r="G42" s="38" t="n">
        <f aca="false">ROUND(D42,0)+G40</f>
        <v>-3627</v>
      </c>
      <c r="H42" s="38" t="n">
        <f aca="false">ROUND(E42,0)+H40</f>
        <v>-736</v>
      </c>
      <c r="I42" s="38" t="n">
        <f aca="false">(MIN(A42:B42))/1000</f>
        <v>1.706</v>
      </c>
      <c r="J42" s="38" t="n">
        <f aca="false">IF(H42&lt;$I$1,ABS(H42-$I$1),IF(H42&gt;0,H42,$I$4))</f>
        <v>0.0001</v>
      </c>
      <c r="K42" s="38" t="n">
        <f aca="false">I42+$L$4*J42</f>
        <v>1.7065</v>
      </c>
      <c r="O42" s="48"/>
    </row>
    <row r="43" customFormat="false" ht="14.25" hidden="false" customHeight="false" outlineLevel="0" collapsed="false">
      <c r="A43" s="0" t="n">
        <f aca="false">$L$2*ABS(G43-$A$3)+$L$3*ABS(H43-$B$3)</f>
        <v>1195</v>
      </c>
      <c r="B43" s="0" t="n">
        <f aca="false">$L$2*ABS(G43-$A$4)+$L$3*ABS(H43-$B$4)</f>
        <v>3039</v>
      </c>
      <c r="F43" s="0" t="s">
        <v>78</v>
      </c>
      <c r="G43" s="0" t="n">
        <v>-4338</v>
      </c>
      <c r="H43" s="0" t="n">
        <v>-594</v>
      </c>
      <c r="I43" s="0" t="n">
        <f aca="false">(MIN(A43:B43))/1000</f>
        <v>1.195</v>
      </c>
      <c r="J43" s="0" t="n">
        <f aca="false">IF(H43&lt;$I$1,ABS(H43-$I$1),IF(H43&gt;0,H43,$I$4))</f>
        <v>0.0001</v>
      </c>
      <c r="K43" s="0" t="n">
        <f aca="false">I43+$L$4*J43</f>
        <v>1.1955</v>
      </c>
      <c r="L43" s="0" t="n">
        <f aca="false">1/K43</f>
        <v>0.836470096194061</v>
      </c>
      <c r="M43" s="0" t="n">
        <f aca="false">(L43)/SUM($L$43:$L$46)</f>
        <v>0.321293925321196</v>
      </c>
      <c r="N43" s="61" t="n">
        <f aca="false">SUM($M$43:M43)</f>
        <v>0.321293925321196</v>
      </c>
    </row>
    <row r="44" customFormat="false" ht="14.25" hidden="false" customHeight="false" outlineLevel="0" collapsed="false">
      <c r="A44" s="0" t="n">
        <f aca="false">$L$2*ABS(G44-$A$3)+$L$3*ABS(H44-$B$3)</f>
        <v>1693</v>
      </c>
      <c r="B44" s="0" t="n">
        <f aca="false">$L$2*ABS(G44-$A$4)+$L$3*ABS(H44-$B$4)</f>
        <v>1915</v>
      </c>
      <c r="F44" s="0" t="s">
        <v>82</v>
      </c>
      <c r="G44" s="0" t="n">
        <v>-3616</v>
      </c>
      <c r="H44" s="0" t="n">
        <v>-728</v>
      </c>
      <c r="I44" s="0" t="n">
        <f aca="false">(MIN(A44:B44))/1000</f>
        <v>1.693</v>
      </c>
      <c r="J44" s="0" t="n">
        <f aca="false">IF(H44&lt;$I$1,ABS(H44-$I$1),IF(H44&gt;0,H44,$I$4))</f>
        <v>0.0001</v>
      </c>
      <c r="K44" s="0" t="n">
        <f aca="false">I44+$L$4*J44</f>
        <v>1.6935</v>
      </c>
      <c r="L44" s="0" t="n">
        <f aca="false">1/K44</f>
        <v>0.590493061706525</v>
      </c>
      <c r="M44" s="0" t="n">
        <f aca="false">(L44)/SUM($L$43:$L$46)</f>
        <v>0.226812452153227</v>
      </c>
      <c r="N44" s="0" t="n">
        <f aca="false">SUM($M$43:M44)</f>
        <v>0.548106377474422</v>
      </c>
    </row>
    <row r="45" customFormat="false" ht="14.25" hidden="false" customHeight="false" outlineLevel="0" collapsed="false">
      <c r="A45" s="0" t="n">
        <f aca="false">$L$2*ABS(G45-$A$3)+$L$3*ABS(H45-$B$3)</f>
        <v>1695</v>
      </c>
      <c r="B45" s="0" t="n">
        <f aca="false">$L$2*ABS(G45-$A$4)+$L$3*ABS(H45-$B$4)</f>
        <v>1913</v>
      </c>
      <c r="F45" s="0" t="s">
        <v>83</v>
      </c>
      <c r="G45" s="0" t="n">
        <v>-3617</v>
      </c>
      <c r="H45" s="0" t="n">
        <v>-729</v>
      </c>
      <c r="I45" s="0" t="n">
        <f aca="false">(MIN(A45:B45))/1000</f>
        <v>1.695</v>
      </c>
      <c r="J45" s="0" t="n">
        <f aca="false">IF(H45&lt;$I$1,ABS(H45-$I$1),IF(H45&gt;0,H45,$I$4))</f>
        <v>0.0001</v>
      </c>
      <c r="K45" s="0" t="n">
        <f aca="false">I45+$L$4*J45</f>
        <v>1.6955</v>
      </c>
      <c r="L45" s="0" t="n">
        <f aca="false">1/K45</f>
        <v>0.589796520200531</v>
      </c>
      <c r="M45" s="0" t="n">
        <f aca="false">(L45)/SUM($L$43:$L$46)</f>
        <v>0.22654490576319</v>
      </c>
      <c r="N45" s="0" t="n">
        <f aca="false">SUM($M$43:M45)</f>
        <v>0.774651283237613</v>
      </c>
    </row>
    <row r="46" customFormat="false" ht="14.25" hidden="false" customHeight="false" outlineLevel="0" collapsed="false">
      <c r="A46" s="0" t="n">
        <f aca="false">$L$2*ABS(G46-$A$3)+$L$3*ABS(H46-$B$3)</f>
        <v>1704</v>
      </c>
      <c r="B46" s="0" t="n">
        <f aca="false">$L$2*ABS(G46-$A$4)+$L$3*ABS(H46-$B$4)</f>
        <v>1904</v>
      </c>
      <c r="F46" s="0" t="s">
        <v>84</v>
      </c>
      <c r="G46" s="0" t="n">
        <v>-3626</v>
      </c>
      <c r="H46" s="0" t="n">
        <v>-735</v>
      </c>
      <c r="I46" s="0" t="n">
        <f aca="false">(MIN(A46:B46))/1000</f>
        <v>1.704</v>
      </c>
      <c r="J46" s="0" t="n">
        <f aca="false">IF(H46&lt;$I$1,ABS(H46-$I$1),IF(H46&gt;0,H46,$I$4))</f>
        <v>0.0001</v>
      </c>
      <c r="K46" s="0" t="n">
        <f aca="false">I46+$L$4*J46</f>
        <v>1.7045</v>
      </c>
      <c r="L46" s="0" t="n">
        <f aca="false">1/K46</f>
        <v>0.586682311528307</v>
      </c>
      <c r="M46" s="0" t="n">
        <f aca="false">(L46)/SUM($L$43:$L$46)</f>
        <v>0.225348716762387</v>
      </c>
      <c r="N46" s="0" t="n">
        <f aca="false">SUM($M$43:M46)</f>
        <v>1</v>
      </c>
    </row>
    <row r="47" customFormat="false" ht="14.25" hidden="false" customHeight="false" outlineLevel="0" collapsed="false">
      <c r="A47" s="0" t="n">
        <f aca="false">$L$2*ABS(G47-$A$3)+$L$3*ABS(H47-$B$3)</f>
        <v>1718</v>
      </c>
      <c r="B47" s="0" t="n">
        <f aca="false">$L$2*ABS(G47-$A$4)+$L$3*ABS(H47-$B$4)</f>
        <v>1890</v>
      </c>
      <c r="C47" s="0" t="n">
        <v>0.798099635199498</v>
      </c>
      <c r="D47" s="0" t="n">
        <v>-6.88981066612569</v>
      </c>
      <c r="E47" s="34" t="n">
        <v>-6.75555352062694</v>
      </c>
      <c r="F47" s="0" t="str">
        <f aca="false">IF(C47&lt;=$N$43,$F$43,IF(AND(C47&gt;$N$43,C47&lt;=$N$44),$F$44,IF(AND(C47&gt;$N$44,C47&lt;=$N$45),$F$45,IF(AND(C47&gt;$N$45,C47&lt;=$N$46),$F$46,"error"))))</f>
        <v>sample4</v>
      </c>
      <c r="G47" s="0" t="n">
        <f aca="false">ROUND(D47,0)+G46</f>
        <v>-3633</v>
      </c>
      <c r="H47" s="0" t="n">
        <f aca="false">ROUND(E47,0)+H46</f>
        <v>-742</v>
      </c>
      <c r="I47" s="0" t="n">
        <f aca="false">(MIN(A47:B47))/1000</f>
        <v>1.718</v>
      </c>
      <c r="J47" s="0" t="n">
        <f aca="false">IF(H47&lt;$I$1,ABS(H47-$I$1),IF(H47&gt;0,H47,$I$4))</f>
        <v>0.0001</v>
      </c>
      <c r="K47" s="0" t="n">
        <f aca="false">I47+$L$4*J47</f>
        <v>1.7185</v>
      </c>
    </row>
    <row r="48" customFormat="false" ht="14.25" hidden="false" customHeight="false" outlineLevel="0" collapsed="false">
      <c r="A48" s="0" t="n">
        <f aca="false">$L$2*ABS(G48-$A$3)+$L$3*ABS(H48-$B$3)</f>
        <v>1184</v>
      </c>
      <c r="B48" s="0" t="n">
        <f aca="false">$L$2*ABS(G48-$A$4)+$L$3*ABS(H48-$B$4)</f>
        <v>3040</v>
      </c>
      <c r="C48" s="0" t="n">
        <v>0.0983985862671022</v>
      </c>
      <c r="D48" s="0" t="n">
        <v>5.11158375582384</v>
      </c>
      <c r="E48" s="34" t="n">
        <v>2.39684859276372</v>
      </c>
      <c r="F48" s="0" t="str">
        <f aca="false">IF(C48&lt;=$N$43,$F$43,IF(AND(C48&gt;$N$43,C48&lt;=$N$44),$F$44,IF(AND(C48&gt;$N$44,C48&lt;=$N$45),$F$45,IF(AND(C48&gt;$N$45,C48&lt;=$N$46),$F$46,"error"))))</f>
        <v>sample1</v>
      </c>
      <c r="G48" s="0" t="n">
        <f aca="false">ROUND(D48,0)+G43</f>
        <v>-4333</v>
      </c>
      <c r="H48" s="0" t="n">
        <f aca="false">ROUND(E48,0)+H43</f>
        <v>-592</v>
      </c>
      <c r="I48" s="0" t="n">
        <f aca="false">(MIN(A48:B48))/1000</f>
        <v>1.184</v>
      </c>
      <c r="J48" s="0" t="n">
        <f aca="false">IF(H48&lt;$I$1,ABS(H48-$I$1),IF(H48&gt;0,H48,$I$4))</f>
        <v>0.0001</v>
      </c>
      <c r="K48" s="0" t="n">
        <f aca="false">I48+$L$4*J48</f>
        <v>1.1845</v>
      </c>
    </row>
    <row r="49" s="61" customFormat="true" ht="14.25" hidden="false" customHeight="false" outlineLevel="0" collapsed="false">
      <c r="E49" s="62"/>
      <c r="F49" s="61" t="s">
        <v>78</v>
      </c>
      <c r="G49" s="61" t="n">
        <v>-4333</v>
      </c>
      <c r="H49" s="61" t="n">
        <v>-592</v>
      </c>
      <c r="O49" s="62"/>
    </row>
    <row r="50" customFormat="false" ht="14.25" hidden="false" customHeight="false" outlineLevel="0" collapsed="false">
      <c r="F50" s="0" t="s">
        <v>82</v>
      </c>
      <c r="G50" s="0" t="n">
        <v>-4338</v>
      </c>
      <c r="H50" s="0" t="n">
        <v>-594</v>
      </c>
    </row>
    <row r="51" customFormat="false" ht="14.25" hidden="false" customHeight="false" outlineLevel="0" collapsed="false">
      <c r="F51" s="0" t="s">
        <v>83</v>
      </c>
      <c r="G51" s="0" t="n">
        <v>-3616</v>
      </c>
      <c r="H51" s="0" t="n">
        <v>-728</v>
      </c>
    </row>
    <row r="52" customFormat="false" ht="15" hidden="false" customHeight="false" outlineLevel="0" collapsed="false">
      <c r="F52" s="0" t="s">
        <v>84</v>
      </c>
      <c r="G52" s="0" t="n">
        <v>-3617</v>
      </c>
      <c r="H52" s="0" t="n">
        <v>-729</v>
      </c>
    </row>
    <row r="53" s="58" customFormat="true" ht="15" hidden="false" customHeight="false" outlineLevel="0" collapsed="false">
      <c r="E53" s="59"/>
      <c r="O53" s="59"/>
    </row>
  </sheetData>
  <autoFilter ref="P1:Q37"/>
  <mergeCells count="9">
    <mergeCell ref="C1:C2"/>
    <mergeCell ref="D1:D2"/>
    <mergeCell ref="E1:E2"/>
    <mergeCell ref="F1:G1"/>
    <mergeCell ref="K1:L1"/>
    <mergeCell ref="N1:O1"/>
    <mergeCell ref="F2:G2"/>
    <mergeCell ref="F3:G3"/>
    <mergeCell ref="F4:G4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LibreOffice/6.3.6.2$Linux_X86_64 LibreOffice_project/30$Build-2</Application>
  <Company>IAV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2010-09-16T13:30:02Z</dcterms:created>
  <dc:creator>Diaz Benavides, Mario (IAV-S)</dc:creator>
  <dc:description/>
  <dc:language>en-US</dc:language>
  <cp:lastModifiedBy/>
  <cp:lastPrinted>2021-11-29T15:52:17Z</cp:lastPrinted>
  <dcterms:modified xsi:type="dcterms:W3CDTF">2023-06-07T18:11:47Z</dcterms:modified>
  <cp:revision>1</cp:revision>
  <dc:subject/>
  <dc:title>Master-Template-Excel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IAV GmbH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ontentStatus">
    <vt:lpwstr>Veröffentlicht</vt:lpwstr>
  </property>
</Properties>
</file>