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百度云同步盘\coincow\"/>
    </mc:Choice>
  </mc:AlternateContent>
  <xr:revisionPtr revIDLastSave="0" documentId="13_ncr:1_{74F4BA1A-197B-43FF-82BF-2E986F272421}" xr6:coauthVersionLast="43" xr6:coauthVersionMax="43" xr10:uidLastSave="{00000000-0000-0000-0000-000000000000}"/>
  <bookViews>
    <workbookView xWindow="-96" yWindow="-96" windowWidth="19632" windowHeight="131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D16" i="1" l="1"/>
  <c r="D15" i="1"/>
  <c r="D17" i="1" s="1"/>
  <c r="D18" i="1" s="1"/>
  <c r="B12" i="1"/>
  <c r="C12" i="1" s="1"/>
  <c r="D12" i="1" s="1"/>
  <c r="E12" i="1" s="1"/>
  <c r="D19" i="1" l="1"/>
  <c r="C43" i="1" l="1"/>
  <c r="C30" i="1"/>
  <c r="C37" i="1"/>
  <c r="D20" i="1"/>
  <c r="D21" i="1" l="1"/>
  <c r="D22" i="1"/>
</calcChain>
</file>

<file path=xl/sharedStrings.xml><?xml version="1.0" encoding="utf-8"?>
<sst xmlns="http://schemas.openxmlformats.org/spreadsheetml/2006/main" count="38" uniqueCount="28">
  <si>
    <t>Market size of difficulty future</t>
    <phoneticPr fontId="2" type="noConversion"/>
  </si>
  <si>
    <t>Difficulty</t>
  </si>
  <si>
    <t xml:space="preserve"> Total Hash Rate （gh/s）</t>
  </si>
  <si>
    <t>70000t/5000 s9/ 1700 s17</t>
    <phoneticPr fontId="2" type="noConversion"/>
  </si>
  <si>
    <t>assumptions：</t>
    <phoneticPr fontId="2" type="noConversion"/>
  </si>
  <si>
    <t>No of miners</t>
    <phoneticPr fontId="2" type="noConversion"/>
  </si>
  <si>
    <t>Second phase</t>
    <phoneticPr fontId="2" type="noConversion"/>
  </si>
  <si>
    <t>Initial phase</t>
    <phoneticPr fontId="2" type="noConversion"/>
  </si>
  <si>
    <t>Corresponding No of S9</t>
    <phoneticPr fontId="2" type="noConversion"/>
  </si>
  <si>
    <t>Final phase</t>
    <phoneticPr fontId="2" type="noConversion"/>
  </si>
  <si>
    <t>28 &amp; 56 &amp; 84</t>
    <phoneticPr fontId="2" type="noConversion"/>
  </si>
  <si>
    <t>Bitcoin price</t>
    <phoneticPr fontId="2" type="noConversion"/>
  </si>
  <si>
    <t>Average difficulty increae</t>
    <phoneticPr fontId="2" type="noConversion"/>
  </si>
  <si>
    <t>Total bitcoin mined in a year</t>
    <phoneticPr fontId="2" type="noConversion"/>
  </si>
  <si>
    <t>Total bitcoin</t>
    <phoneticPr fontId="2" type="noConversion"/>
  </si>
  <si>
    <t>Inflation (before halving)</t>
    <phoneticPr fontId="2" type="noConversion"/>
  </si>
  <si>
    <t>Inflation ( after halving)</t>
    <phoneticPr fontId="2" type="noConversion"/>
  </si>
  <si>
    <t>Total mining output ($) (before halving)</t>
    <phoneticPr fontId="2" type="noConversion"/>
  </si>
  <si>
    <t>Hedging volume</t>
    <phoneticPr fontId="2" type="noConversion"/>
  </si>
  <si>
    <t>Speculation volume</t>
    <phoneticPr fontId="2" type="noConversion"/>
  </si>
  <si>
    <t>Total difficulty future volume</t>
    <phoneticPr fontId="2" type="noConversion"/>
  </si>
  <si>
    <t>Contract duration</t>
    <phoneticPr fontId="2" type="noConversion"/>
  </si>
  <si>
    <t>Hedging penetration</t>
    <phoneticPr fontId="2" type="noConversion"/>
  </si>
  <si>
    <t>Average miner</t>
    <phoneticPr fontId="2" type="noConversion"/>
  </si>
  <si>
    <t>Hedging to speculation ratio</t>
    <phoneticPr fontId="2" type="noConversion"/>
  </si>
  <si>
    <t>Overall hedging penetration rate</t>
    <phoneticPr fontId="2" type="noConversion"/>
  </si>
  <si>
    <t>Corresponding No of  avg miners</t>
    <phoneticPr fontId="2" type="noConversion"/>
  </si>
  <si>
    <t>For one piece of hedging ( short), there must be one piece of long ( speculation). Assume there are additional half of volume dedicated to speculation, thus the 1 to 3 ratio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</si>
</sst>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_(&quot;$&quot;* #,##0_);_(&quot;$&quot;* \(#,##0\);_(&quot;$&quot;* &quot;-&quot;??_);_(@_)"/>
    <numFmt numFmtId="180" formatCode="0.000_);[Red]\(0.000\)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10" fontId="0" fillId="0" borderId="0" xfId="3" applyNumberFormat="1" applyFont="1" applyAlignment="1"/>
    <xf numFmtId="9" fontId="0" fillId="0" borderId="0" xfId="0" applyNumberFormat="1"/>
    <xf numFmtId="176" fontId="0" fillId="0" borderId="0" xfId="2" applyNumberFormat="1" applyFont="1" applyAlignment="1"/>
    <xf numFmtId="176" fontId="0" fillId="0" borderId="0" xfId="0" applyNumberFormat="1"/>
    <xf numFmtId="0" fontId="0" fillId="2" borderId="0" xfId="0" applyFill="1"/>
    <xf numFmtId="176" fontId="0" fillId="4" borderId="0" xfId="2" applyNumberFormat="1" applyFont="1" applyFill="1" applyAlignment="1"/>
    <xf numFmtId="176" fontId="0" fillId="3" borderId="0" xfId="0" applyNumberFormat="1" applyFill="1"/>
    <xf numFmtId="9" fontId="0" fillId="4" borderId="0" xfId="0" applyNumberFormat="1" applyFill="1"/>
    <xf numFmtId="0" fontId="0" fillId="0" borderId="1" xfId="0" applyBorder="1"/>
    <xf numFmtId="43" fontId="0" fillId="0" borderId="1" xfId="1" applyFont="1" applyBorder="1" applyAlignment="1"/>
    <xf numFmtId="16" fontId="0" fillId="0" borderId="1" xfId="0" applyNumberFormat="1" applyBorder="1"/>
    <xf numFmtId="43" fontId="0" fillId="4" borderId="1" xfId="1" applyFont="1" applyFill="1" applyBorder="1" applyAlignment="1"/>
    <xf numFmtId="9" fontId="0" fillId="0" borderId="1" xfId="0" applyNumberFormat="1" applyBorder="1"/>
    <xf numFmtId="44" fontId="0" fillId="0" borderId="1" xfId="0" applyNumberFormat="1" applyBorder="1"/>
    <xf numFmtId="0" fontId="0" fillId="5" borderId="0" xfId="0" applyFill="1"/>
    <xf numFmtId="0" fontId="0" fillId="0" borderId="2" xfId="0" applyFill="1" applyBorder="1"/>
    <xf numFmtId="4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43" fontId="0" fillId="4" borderId="0" xfId="0" applyNumberFormat="1" applyFill="1"/>
    <xf numFmtId="180" fontId="0" fillId="4" borderId="0" xfId="3" applyNumberFormat="1" applyFont="1" applyFill="1" applyAlignment="1"/>
    <xf numFmtId="0" fontId="0" fillId="2" borderId="0" xfId="0" applyFill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3"/>
  <sheetViews>
    <sheetView tabSelected="1" topLeftCell="A19" workbookViewId="0">
      <selection sqref="A1:XFD1"/>
    </sheetView>
  </sheetViews>
  <sheetFormatPr defaultRowHeight="14.1" x14ac:dyDescent="0.5"/>
  <cols>
    <col min="1" max="1" width="10.8984375" customWidth="1"/>
    <col min="2" max="2" width="13.1484375" customWidth="1"/>
    <col min="3" max="3" width="25.75" customWidth="1"/>
    <col min="4" max="4" width="19.69921875" customWidth="1"/>
  </cols>
  <sheetData>
    <row r="2" spans="1:14" x14ac:dyDescent="0.5">
      <c r="B2" s="15" t="s">
        <v>0</v>
      </c>
      <c r="C2" s="15"/>
    </row>
    <row r="4" spans="1:14" x14ac:dyDescent="0.5">
      <c r="A4" s="9" t="s">
        <v>4</v>
      </c>
      <c r="B4" s="5" t="s">
        <v>11</v>
      </c>
      <c r="C4" s="5"/>
      <c r="D4" s="3">
        <v>11000</v>
      </c>
    </row>
    <row r="5" spans="1:14" x14ac:dyDescent="0.5">
      <c r="B5" s="5" t="s">
        <v>23</v>
      </c>
      <c r="C5" s="5"/>
      <c r="D5" t="s">
        <v>3</v>
      </c>
    </row>
    <row r="6" spans="1:14" x14ac:dyDescent="0.5">
      <c r="B6" s="5" t="s">
        <v>12</v>
      </c>
      <c r="C6" s="5"/>
      <c r="D6" s="2">
        <v>0.03</v>
      </c>
    </row>
    <row r="7" spans="1:14" x14ac:dyDescent="0.5">
      <c r="B7" s="5" t="s">
        <v>25</v>
      </c>
      <c r="C7" s="5"/>
      <c r="D7" s="8">
        <v>0.1</v>
      </c>
    </row>
    <row r="8" spans="1:14" x14ac:dyDescent="0.5">
      <c r="B8" s="5" t="s">
        <v>24</v>
      </c>
      <c r="C8" s="5"/>
      <c r="D8" s="21">
        <v>0.33333333333333331</v>
      </c>
      <c r="F8" s="22" t="s">
        <v>27</v>
      </c>
      <c r="G8" s="22"/>
      <c r="H8" s="22"/>
      <c r="I8" s="22"/>
      <c r="J8" s="22"/>
      <c r="K8" s="22"/>
      <c r="L8" s="22"/>
      <c r="M8" s="22"/>
      <c r="N8" s="22"/>
    </row>
    <row r="9" spans="1:14" x14ac:dyDescent="0.5">
      <c r="F9" s="22"/>
      <c r="G9" s="22"/>
      <c r="H9" s="22"/>
      <c r="I9" s="22"/>
      <c r="J9" s="22"/>
      <c r="K9" s="22"/>
      <c r="L9" s="22"/>
      <c r="M9" s="22"/>
      <c r="N9" s="22"/>
    </row>
    <row r="10" spans="1:14" x14ac:dyDescent="0.5">
      <c r="A10" s="9"/>
      <c r="B10" s="9" t="s">
        <v>1</v>
      </c>
      <c r="C10" s="9" t="s">
        <v>2</v>
      </c>
      <c r="D10" s="9" t="s">
        <v>8</v>
      </c>
      <c r="E10" s="16" t="s">
        <v>26</v>
      </c>
    </row>
    <row r="11" spans="1:14" x14ac:dyDescent="0.5">
      <c r="A11" s="11">
        <v>43479</v>
      </c>
      <c r="B11" s="9">
        <v>5883988430955</v>
      </c>
      <c r="C11" s="10">
        <v>42119229802</v>
      </c>
      <c r="D11" s="10">
        <v>3008516.4144285712</v>
      </c>
      <c r="E11" s="17">
        <f>D11/5000</f>
        <v>601.7032828857142</v>
      </c>
    </row>
    <row r="12" spans="1:14" x14ac:dyDescent="0.5">
      <c r="A12" s="11">
        <v>43660</v>
      </c>
      <c r="B12" s="9">
        <f>9*10^12</f>
        <v>9000000000000</v>
      </c>
      <c r="C12" s="10">
        <f>C11*B12/B11</f>
        <v>64424509440.524956</v>
      </c>
      <c r="D12" s="12">
        <f>C12/14000</f>
        <v>4601750.6743232114</v>
      </c>
      <c r="E12" s="20">
        <f>D12/5000</f>
        <v>920.35013486464231</v>
      </c>
    </row>
    <row r="15" spans="1:14" x14ac:dyDescent="0.5">
      <c r="B15" s="5" t="s">
        <v>13</v>
      </c>
      <c r="C15" s="5"/>
      <c r="D15">
        <f>1800*365</f>
        <v>657000</v>
      </c>
    </row>
    <row r="16" spans="1:14" x14ac:dyDescent="0.5">
      <c r="B16" s="5" t="s">
        <v>14</v>
      </c>
      <c r="C16" s="5"/>
      <c r="D16">
        <f>21000000</f>
        <v>21000000</v>
      </c>
    </row>
    <row r="17" spans="2:4" x14ac:dyDescent="0.5">
      <c r="B17" s="5" t="s">
        <v>15</v>
      </c>
      <c r="C17" s="5"/>
      <c r="D17" s="1">
        <f>D15/D16</f>
        <v>3.1285714285714285E-2</v>
      </c>
    </row>
    <row r="18" spans="2:4" x14ac:dyDescent="0.5">
      <c r="B18" s="5" t="s">
        <v>16</v>
      </c>
      <c r="C18" s="5"/>
      <c r="D18" s="1">
        <f>D17/2</f>
        <v>1.5642857142857142E-2</v>
      </c>
    </row>
    <row r="19" spans="2:4" x14ac:dyDescent="0.5">
      <c r="B19" s="5" t="s">
        <v>17</v>
      </c>
      <c r="C19" s="5"/>
      <c r="D19" s="6">
        <f>D15*D4</f>
        <v>7227000000</v>
      </c>
    </row>
    <row r="20" spans="2:4" x14ac:dyDescent="0.5">
      <c r="B20" s="5" t="s">
        <v>18</v>
      </c>
      <c r="C20" s="5"/>
      <c r="D20" s="4">
        <f>D19*D7</f>
        <v>722700000</v>
      </c>
    </row>
    <row r="21" spans="2:4" x14ac:dyDescent="0.5">
      <c r="B21" s="5" t="s">
        <v>19</v>
      </c>
      <c r="C21" s="5"/>
      <c r="D21" s="4">
        <f>D20/D8</f>
        <v>2168100000</v>
      </c>
    </row>
    <row r="22" spans="2:4" x14ac:dyDescent="0.5">
      <c r="B22" s="5" t="s">
        <v>20</v>
      </c>
      <c r="C22" s="5"/>
      <c r="D22" s="7">
        <f>D20+D21</f>
        <v>2890800000</v>
      </c>
    </row>
    <row r="26" spans="2:4" x14ac:dyDescent="0.5">
      <c r="B26" s="5" t="s">
        <v>7</v>
      </c>
    </row>
    <row r="27" spans="2:4" x14ac:dyDescent="0.5">
      <c r="B27" s="9" t="s">
        <v>5</v>
      </c>
      <c r="C27" s="9" t="s">
        <v>22</v>
      </c>
      <c r="D27" s="9" t="s">
        <v>21</v>
      </c>
    </row>
    <row r="28" spans="2:4" x14ac:dyDescent="0.5">
      <c r="B28" s="9">
        <v>20</v>
      </c>
      <c r="C28" s="13">
        <v>0.05</v>
      </c>
      <c r="D28" s="9">
        <v>28</v>
      </c>
    </row>
    <row r="30" spans="2:4" x14ac:dyDescent="0.5">
      <c r="B30" s="9" t="s">
        <v>18</v>
      </c>
      <c r="C30" s="14">
        <f>$D$19/$D$12*5000*B28*C28/365*28</f>
        <v>602379.44125638297</v>
      </c>
    </row>
    <row r="33" spans="2:6" x14ac:dyDescent="0.5">
      <c r="B33" s="5" t="s">
        <v>6</v>
      </c>
    </row>
    <row r="34" spans="2:6" x14ac:dyDescent="0.5">
      <c r="B34" s="9" t="s">
        <v>5</v>
      </c>
      <c r="C34" s="9" t="s">
        <v>22</v>
      </c>
      <c r="D34" s="9" t="s">
        <v>21</v>
      </c>
    </row>
    <row r="35" spans="2:6" x14ac:dyDescent="0.5">
      <c r="B35" s="9">
        <v>100</v>
      </c>
      <c r="C35" s="13">
        <v>0.2</v>
      </c>
      <c r="D35" s="19" t="s">
        <v>10</v>
      </c>
    </row>
    <row r="37" spans="2:6" x14ac:dyDescent="0.5">
      <c r="B37" s="9" t="s">
        <v>18</v>
      </c>
      <c r="C37" s="14">
        <f>$D$19/$D$12*5000*B35*C35/365*(28+56+84)</f>
        <v>72285532.950765952</v>
      </c>
    </row>
    <row r="39" spans="2:6" x14ac:dyDescent="0.5">
      <c r="B39" s="5" t="s">
        <v>9</v>
      </c>
    </row>
    <row r="40" spans="2:6" x14ac:dyDescent="0.5">
      <c r="B40" s="9" t="s">
        <v>5</v>
      </c>
      <c r="C40" s="9" t="s">
        <v>22</v>
      </c>
      <c r="D40" s="9" t="s">
        <v>21</v>
      </c>
      <c r="F40" s="18"/>
    </row>
    <row r="41" spans="2:6" x14ac:dyDescent="0.5">
      <c r="B41" s="9">
        <v>500</v>
      </c>
      <c r="C41" s="13">
        <v>0.4</v>
      </c>
      <c r="D41" s="19" t="s">
        <v>10</v>
      </c>
    </row>
    <row r="43" spans="2:6" x14ac:dyDescent="0.5">
      <c r="B43" s="9" t="s">
        <v>18</v>
      </c>
      <c r="C43" s="14">
        <f>$D$19/$D$12*5000*B41*C41/365*(28+56+84)</f>
        <v>722855329.50765967</v>
      </c>
    </row>
  </sheetData>
  <mergeCells count="1">
    <mergeCell ref="F8:N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Tianran Zhang</dc:creator>
  <cp:lastModifiedBy>Tianran Zhang</cp:lastModifiedBy>
  <dcterms:created xsi:type="dcterms:W3CDTF">2015-06-05T18:17:20Z</dcterms:created>
  <dcterms:modified xsi:type="dcterms:W3CDTF">2019-07-21T16:25:37Z</dcterms:modified>
</cp:coreProperties>
</file>