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ali/Dropbox/Dashboard/"/>
    </mc:Choice>
  </mc:AlternateContent>
  <xr:revisionPtr revIDLastSave="0" documentId="13_ncr:1_{40A8BAB7-7D26-9D49-82BD-69B8068891E3}" xr6:coauthVersionLast="47" xr6:coauthVersionMax="47" xr10:uidLastSave="{00000000-0000-0000-0000-000000000000}"/>
  <bookViews>
    <workbookView xWindow="7840" yWindow="1440" windowWidth="28800" windowHeight="17500" activeTab="1" xr2:uid="{95A3AD0B-7537-4848-947D-F2E1F3838DE3}"/>
  </bookViews>
  <sheets>
    <sheet name="CA_county_data" sheetId="1" r:id="rId1"/>
    <sheet name="PLACE" sheetId="3" r:id="rId2"/>
    <sheet name="REGIONAL ECONOMY" sheetId="22" r:id="rId3"/>
    <sheet name="Place extras" sheetId="19" r:id="rId4"/>
    <sheet name="LQs" sheetId="18" r:id="rId5"/>
    <sheet name="LQgraphdata" sheetId="21" r:id="rId6"/>
    <sheet name="LQ graphs" sheetId="20" r:id="rId7"/>
    <sheet name="LQ extras" sheetId="17" r:id="rId8"/>
    <sheet name="HUM CAP" sheetId="4" r:id="rId9"/>
    <sheet name="Ed outcomes" sheetId="16" r:id="rId10"/>
    <sheet name="ECON DEV" sheetId="9" r:id="rId11"/>
    <sheet name="Econ extras (for calcs)" sheetId="14" r:id="rId12"/>
    <sheet name="demographic" sheetId="8" r:id="rId13"/>
    <sheet name="ungrouped" sheetId="7" r:id="rId14"/>
    <sheet name="Educ Index" sheetId="2" r:id="rId15"/>
    <sheet name="existing indexes" sheetId="6" r:id="rId16"/>
  </sheets>
  <externalReferences>
    <externalReference r:id="rId1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0" i="19" l="1"/>
  <c r="D59" i="19"/>
  <c r="D58" i="19"/>
  <c r="D52" i="19"/>
  <c r="D51" i="19"/>
  <c r="D50" i="19"/>
  <c r="D40" i="19"/>
  <c r="D37" i="19"/>
  <c r="D36" i="19"/>
  <c r="D34" i="19"/>
  <c r="D32" i="19"/>
  <c r="D31" i="19"/>
  <c r="D30" i="19"/>
  <c r="D27" i="19"/>
  <c r="D25" i="19"/>
  <c r="D23" i="19"/>
  <c r="D21" i="19"/>
  <c r="D19" i="19"/>
  <c r="D16" i="19"/>
  <c r="D15" i="19"/>
  <c r="D13" i="19"/>
  <c r="D11" i="19"/>
  <c r="D10" i="19"/>
  <c r="D8" i="19"/>
  <c r="D7" i="19"/>
  <c r="B1" i="3"/>
  <c r="E2" i="1"/>
  <c r="B1" i="22"/>
  <c r="V12" i="20"/>
  <c r="T2" i="20"/>
  <c r="U2" i="20"/>
  <c r="V2" i="20"/>
  <c r="W2" i="20"/>
  <c r="T3" i="20"/>
  <c r="U3" i="20"/>
  <c r="V3" i="20"/>
  <c r="W3" i="20"/>
  <c r="T4" i="20"/>
  <c r="U4" i="20"/>
  <c r="V4" i="20"/>
  <c r="W4" i="20"/>
  <c r="T5" i="20"/>
  <c r="U5" i="20"/>
  <c r="V5" i="20"/>
  <c r="W5" i="20"/>
  <c r="T6" i="20"/>
  <c r="U6" i="20"/>
  <c r="V6" i="20"/>
  <c r="W6" i="20"/>
  <c r="T7" i="20"/>
  <c r="U7" i="20"/>
  <c r="V7" i="20"/>
  <c r="W7" i="20"/>
  <c r="T8" i="20"/>
  <c r="U8" i="20"/>
  <c r="V8" i="20"/>
  <c r="W8" i="20"/>
  <c r="T9" i="20"/>
  <c r="U9" i="20"/>
  <c r="V9" i="20"/>
  <c r="W9" i="20"/>
  <c r="T10" i="20"/>
  <c r="U10" i="20"/>
  <c r="V10" i="20"/>
  <c r="W10" i="20"/>
  <c r="T11" i="20"/>
  <c r="U11" i="20"/>
  <c r="V11" i="20"/>
  <c r="W11" i="20"/>
  <c r="T12" i="20"/>
  <c r="U12" i="20"/>
  <c r="W12" i="20"/>
  <c r="T13" i="20"/>
  <c r="U13" i="20"/>
  <c r="V13" i="20"/>
  <c r="W13" i="20"/>
  <c r="T14" i="20"/>
  <c r="U14" i="20"/>
  <c r="V14" i="20"/>
  <c r="W14" i="20"/>
  <c r="T15" i="20"/>
  <c r="U15" i="20"/>
  <c r="V15" i="20"/>
  <c r="W15" i="20"/>
  <c r="T16" i="20"/>
  <c r="U16" i="20"/>
  <c r="V16" i="20"/>
  <c r="W16" i="20"/>
  <c r="T17" i="20"/>
  <c r="U17" i="20"/>
  <c r="V17" i="20"/>
  <c r="W17" i="20"/>
  <c r="T18" i="20"/>
  <c r="U18" i="20"/>
  <c r="V18" i="20"/>
  <c r="W18" i="20"/>
  <c r="T19" i="20"/>
  <c r="U19" i="20"/>
  <c r="V19" i="20"/>
  <c r="W19" i="20"/>
  <c r="T20" i="20"/>
  <c r="U20" i="20"/>
  <c r="V20" i="20"/>
  <c r="W20" i="20"/>
  <c r="T21" i="20"/>
  <c r="U21" i="20"/>
  <c r="V21" i="20"/>
  <c r="W21" i="20"/>
  <c r="T22" i="20"/>
  <c r="U22" i="20"/>
  <c r="V22" i="20"/>
  <c r="W22" i="20"/>
  <c r="T23" i="20"/>
  <c r="U23" i="20"/>
  <c r="V23" i="20"/>
  <c r="W23" i="20"/>
  <c r="T24" i="20"/>
  <c r="U24" i="20"/>
  <c r="V24" i="20"/>
  <c r="W24" i="20"/>
  <c r="T25" i="20"/>
  <c r="U25" i="20"/>
  <c r="V25" i="20"/>
  <c r="W25" i="20"/>
  <c r="T26" i="20"/>
  <c r="U26" i="20"/>
  <c r="V26" i="20"/>
  <c r="W26" i="20"/>
  <c r="T27" i="20"/>
  <c r="U27" i="20"/>
  <c r="V27" i="20"/>
  <c r="W27" i="20"/>
  <c r="T28" i="20"/>
  <c r="U28" i="20"/>
  <c r="V28" i="20"/>
  <c r="W28" i="20"/>
  <c r="T29" i="20"/>
  <c r="U29" i="20"/>
  <c r="V29" i="20"/>
  <c r="W29" i="20"/>
  <c r="T30" i="20"/>
  <c r="U30" i="20"/>
  <c r="V30" i="20"/>
  <c r="W30" i="20"/>
  <c r="T31" i="20"/>
  <c r="U31" i="20"/>
  <c r="V31" i="20"/>
  <c r="W31" i="20"/>
  <c r="T32" i="20"/>
  <c r="U32" i="20"/>
  <c r="V32" i="20"/>
  <c r="W32" i="20"/>
  <c r="T33" i="20"/>
  <c r="U33" i="20"/>
  <c r="V33" i="20"/>
  <c r="W33" i="20"/>
  <c r="T34" i="20"/>
  <c r="U34" i="20"/>
  <c r="V34" i="20"/>
  <c r="W34" i="20"/>
  <c r="T35" i="20"/>
  <c r="U35" i="20"/>
  <c r="V35" i="20"/>
  <c r="W35" i="20"/>
  <c r="T36" i="20"/>
  <c r="U36" i="20"/>
  <c r="V36" i="20"/>
  <c r="W36" i="20"/>
  <c r="T37" i="20"/>
  <c r="U37" i="20"/>
  <c r="V37" i="20"/>
  <c r="W37" i="20"/>
  <c r="T38" i="20"/>
  <c r="U38" i="20"/>
  <c r="V38" i="20"/>
  <c r="W38" i="20"/>
  <c r="T39" i="20"/>
  <c r="U39" i="20"/>
  <c r="V39" i="20"/>
  <c r="W39" i="20"/>
  <c r="T40" i="20"/>
  <c r="U40" i="20"/>
  <c r="V40" i="20"/>
  <c r="W40" i="20"/>
  <c r="T41" i="20"/>
  <c r="U41" i="20"/>
  <c r="V41" i="20"/>
  <c r="W41" i="20"/>
  <c r="T42" i="20"/>
  <c r="U42" i="20"/>
  <c r="V42" i="20"/>
  <c r="W42" i="20"/>
  <c r="T43" i="20"/>
  <c r="U43" i="20"/>
  <c r="V43" i="20"/>
  <c r="W43" i="20"/>
  <c r="T44" i="20"/>
  <c r="U44" i="20"/>
  <c r="V44" i="20"/>
  <c r="W44" i="20"/>
  <c r="T45" i="20"/>
  <c r="U45" i="20"/>
  <c r="V45" i="20"/>
  <c r="W45" i="20"/>
  <c r="T46" i="20"/>
  <c r="U46" i="20"/>
  <c r="V46" i="20"/>
  <c r="W46" i="20"/>
  <c r="T47" i="20"/>
  <c r="U47" i="20"/>
  <c r="V47" i="20"/>
  <c r="W47" i="20"/>
  <c r="T48" i="20"/>
  <c r="U48" i="20"/>
  <c r="V48" i="20"/>
  <c r="W48" i="20"/>
  <c r="T49" i="20"/>
  <c r="U49" i="20"/>
  <c r="V49" i="20"/>
  <c r="W49" i="20"/>
  <c r="T50" i="20"/>
  <c r="U50" i="20"/>
  <c r="V50" i="20"/>
  <c r="W50" i="20"/>
  <c r="T51" i="20"/>
  <c r="U51" i="20"/>
  <c r="V51" i="20"/>
  <c r="W51" i="20"/>
  <c r="T52" i="20"/>
  <c r="U52" i="20"/>
  <c r="V52" i="20"/>
  <c r="W52" i="20"/>
  <c r="T53" i="20"/>
  <c r="U53" i="20"/>
  <c r="V53" i="20"/>
  <c r="W53" i="20"/>
  <c r="T54" i="20"/>
  <c r="U54" i="20"/>
  <c r="V54" i="20"/>
  <c r="W54" i="20"/>
  <c r="T55" i="20"/>
  <c r="U55" i="20"/>
  <c r="V55" i="20"/>
  <c r="W55" i="20"/>
  <c r="T56" i="20"/>
  <c r="U56" i="20"/>
  <c r="V56" i="20"/>
  <c r="W56" i="20"/>
  <c r="T57" i="20"/>
  <c r="U57" i="20"/>
  <c r="V57" i="20"/>
  <c r="W57" i="20"/>
  <c r="T58" i="20"/>
  <c r="U58" i="20"/>
  <c r="V58" i="20"/>
  <c r="W58" i="20"/>
  <c r="T59" i="20"/>
  <c r="U59" i="20"/>
  <c r="V59" i="20"/>
  <c r="W59" i="20"/>
  <c r="S59"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2" i="20"/>
  <c r="AC12" i="20"/>
  <c r="AC3" i="20"/>
  <c r="AC4" i="20"/>
  <c r="AC5" i="20"/>
  <c r="AC6" i="20"/>
  <c r="AC7" i="20"/>
  <c r="AC8" i="20"/>
  <c r="AC9" i="20"/>
  <c r="AC10" i="20"/>
  <c r="AC11" i="20"/>
  <c r="AC13" i="20"/>
  <c r="AC14" i="20"/>
  <c r="AC15" i="20"/>
  <c r="AC16" i="20"/>
  <c r="AC17" i="20"/>
  <c r="AC18" i="20"/>
  <c r="AC19" i="20"/>
  <c r="AC20" i="20"/>
  <c r="AC21" i="20"/>
  <c r="AC22" i="20"/>
  <c r="AC23" i="20"/>
  <c r="AC24" i="20"/>
  <c r="AC25" i="20"/>
  <c r="AC26" i="20"/>
  <c r="AC27" i="20"/>
  <c r="AC28" i="20"/>
  <c r="AC29" i="20"/>
  <c r="AC30" i="20"/>
  <c r="AC31" i="20"/>
  <c r="AC32" i="20"/>
  <c r="AC33" i="20"/>
  <c r="AC34" i="20"/>
  <c r="AC35" i="20"/>
  <c r="AC36" i="20"/>
  <c r="AC37" i="20"/>
  <c r="AC38" i="20"/>
  <c r="AC39" i="20"/>
  <c r="AC40" i="20"/>
  <c r="AC41" i="20"/>
  <c r="AC42" i="20"/>
  <c r="AC43" i="20"/>
  <c r="AC44" i="20"/>
  <c r="AC45" i="20"/>
  <c r="AC46" i="20"/>
  <c r="AC48" i="20"/>
  <c r="AC49" i="20"/>
  <c r="AC50" i="20"/>
  <c r="AC51" i="20"/>
  <c r="AC52" i="20"/>
  <c r="AC53" i="20"/>
  <c r="AC54" i="20"/>
  <c r="AC55" i="20"/>
  <c r="AC56" i="20"/>
  <c r="AC57" i="20"/>
  <c r="AC58" i="20"/>
  <c r="AC59" i="20"/>
  <c r="AC2" i="20"/>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P36" i="18" s="1"/>
  <c r="K37" i="18"/>
  <c r="K38" i="18"/>
  <c r="K39" i="18"/>
  <c r="K40" i="18"/>
  <c r="K41" i="18"/>
  <c r="K42" i="18"/>
  <c r="K43" i="18"/>
  <c r="K44" i="18"/>
  <c r="K45" i="18"/>
  <c r="K46" i="18"/>
  <c r="K47" i="18"/>
  <c r="K48" i="18"/>
  <c r="K49" i="18"/>
  <c r="K50" i="18"/>
  <c r="K51" i="18"/>
  <c r="K52" i="18"/>
  <c r="K53" i="18"/>
  <c r="K54" i="18"/>
  <c r="K55" i="18"/>
  <c r="K56" i="18"/>
  <c r="K57" i="18"/>
  <c r="K58" i="18"/>
  <c r="K59" i="18"/>
  <c r="K2" i="18"/>
  <c r="J3" i="18"/>
  <c r="J4" i="18"/>
  <c r="J5" i="18"/>
  <c r="J6" i="18"/>
  <c r="J7" i="18"/>
  <c r="O7" i="18" s="1"/>
  <c r="J8" i="18"/>
  <c r="J9" i="18"/>
  <c r="J10" i="18"/>
  <c r="J11" i="18"/>
  <c r="O11" i="18" s="1"/>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O42" i="18" s="1"/>
  <c r="J43" i="18"/>
  <c r="J44" i="18"/>
  <c r="J45" i="18"/>
  <c r="J46" i="18"/>
  <c r="J47" i="18"/>
  <c r="J48" i="18"/>
  <c r="J49" i="18"/>
  <c r="J50" i="18"/>
  <c r="J51" i="18"/>
  <c r="J52" i="18"/>
  <c r="J53" i="18"/>
  <c r="J54" i="18"/>
  <c r="O54" i="18" s="1"/>
  <c r="J55" i="18"/>
  <c r="J56" i="18"/>
  <c r="J57" i="18"/>
  <c r="J58" i="18"/>
  <c r="J59" i="18"/>
  <c r="J2" i="18"/>
  <c r="I3" i="18"/>
  <c r="I4" i="18"/>
  <c r="I5" i="18"/>
  <c r="N5" i="18" s="1"/>
  <c r="I6" i="18"/>
  <c r="I7" i="18"/>
  <c r="I8" i="18"/>
  <c r="I9" i="18"/>
  <c r="I10" i="18"/>
  <c r="I11" i="18"/>
  <c r="I12" i="18"/>
  <c r="I13" i="18"/>
  <c r="N13" i="18" s="1"/>
  <c r="I14" i="18"/>
  <c r="I15" i="18"/>
  <c r="I16" i="18"/>
  <c r="I17" i="18"/>
  <c r="I18" i="18"/>
  <c r="I19" i="18"/>
  <c r="I20" i="18"/>
  <c r="I21" i="18"/>
  <c r="N21" i="18" s="1"/>
  <c r="I22" i="18"/>
  <c r="I23" i="18"/>
  <c r="I24" i="18"/>
  <c r="I25" i="18"/>
  <c r="N25" i="18" s="1"/>
  <c r="I26" i="18"/>
  <c r="I27" i="18"/>
  <c r="I28" i="18"/>
  <c r="I29" i="18"/>
  <c r="I30" i="18"/>
  <c r="I31" i="18"/>
  <c r="I32" i="18"/>
  <c r="I33" i="18"/>
  <c r="I34" i="18"/>
  <c r="I35" i="18"/>
  <c r="I36" i="18"/>
  <c r="I37" i="18"/>
  <c r="N37" i="18" s="1"/>
  <c r="I38" i="18"/>
  <c r="I39" i="18"/>
  <c r="I40" i="18"/>
  <c r="I41" i="18"/>
  <c r="I42" i="18"/>
  <c r="I43" i="18"/>
  <c r="I44" i="18"/>
  <c r="N44" i="18" s="1"/>
  <c r="I45" i="18"/>
  <c r="I46" i="18"/>
  <c r="I47" i="18"/>
  <c r="I48" i="18"/>
  <c r="I49" i="18"/>
  <c r="I50" i="18"/>
  <c r="I51" i="18"/>
  <c r="I52" i="18"/>
  <c r="I53" i="18"/>
  <c r="I54" i="18"/>
  <c r="I55" i="18"/>
  <c r="I56" i="18"/>
  <c r="I57" i="18"/>
  <c r="I58" i="18"/>
  <c r="I59" i="18"/>
  <c r="I2" i="18"/>
  <c r="H3" i="18"/>
  <c r="H4" i="18"/>
  <c r="H5" i="18"/>
  <c r="H6" i="18"/>
  <c r="H7" i="18"/>
  <c r="H8" i="18"/>
  <c r="H9" i="18"/>
  <c r="H10" i="18"/>
  <c r="M10" i="18" s="1"/>
  <c r="H11" i="18"/>
  <c r="M11" i="18" s="1"/>
  <c r="H12" i="18"/>
  <c r="H13" i="18"/>
  <c r="H14" i="18"/>
  <c r="H15" i="18"/>
  <c r="H16" i="18"/>
  <c r="H17" i="18"/>
  <c r="H18" i="18"/>
  <c r="M18" i="18" s="1"/>
  <c r="H19" i="18"/>
  <c r="M19" i="18" s="1"/>
  <c r="H20" i="18"/>
  <c r="H21" i="18"/>
  <c r="H22" i="18"/>
  <c r="H23" i="18"/>
  <c r="H24" i="18"/>
  <c r="H25" i="18"/>
  <c r="H26" i="18"/>
  <c r="M26" i="18" s="1"/>
  <c r="H27" i="18"/>
  <c r="H28" i="18"/>
  <c r="H29" i="18"/>
  <c r="H30" i="18"/>
  <c r="M30" i="18" s="1"/>
  <c r="H31" i="18"/>
  <c r="H32" i="18"/>
  <c r="H33" i="18"/>
  <c r="H34" i="18"/>
  <c r="M34" i="18" s="1"/>
  <c r="H35" i="18"/>
  <c r="H36" i="18"/>
  <c r="H37" i="18"/>
  <c r="H38" i="18"/>
  <c r="H39" i="18"/>
  <c r="H40" i="18"/>
  <c r="H41" i="18"/>
  <c r="H42" i="18"/>
  <c r="M42" i="18" s="1"/>
  <c r="H43" i="18"/>
  <c r="H44" i="18"/>
  <c r="H45" i="18"/>
  <c r="H46" i="18"/>
  <c r="M46" i="18" s="1"/>
  <c r="H47" i="18"/>
  <c r="H48" i="18"/>
  <c r="H49" i="18"/>
  <c r="H50" i="18"/>
  <c r="M50" i="18" s="1"/>
  <c r="H51" i="18"/>
  <c r="M51" i="18" s="1"/>
  <c r="H52" i="18"/>
  <c r="H53" i="18"/>
  <c r="H54" i="18"/>
  <c r="H55" i="18"/>
  <c r="H56" i="18"/>
  <c r="H57" i="18"/>
  <c r="M57" i="18" s="1"/>
  <c r="H58" i="18"/>
  <c r="M58" i="18" s="1"/>
  <c r="H59" i="18"/>
  <c r="M59" i="18" s="1"/>
  <c r="H2" i="18"/>
  <c r="P5" i="18"/>
  <c r="N8" i="18"/>
  <c r="M13" i="18"/>
  <c r="P13" i="18"/>
  <c r="P14" i="18"/>
  <c r="P20" i="18"/>
  <c r="M21" i="18"/>
  <c r="M22" i="18"/>
  <c r="L26" i="18"/>
  <c r="L27" i="18"/>
  <c r="P27" i="18"/>
  <c r="M28" i="18"/>
  <c r="P28" i="18"/>
  <c r="O32" i="18"/>
  <c r="L34" i="18"/>
  <c r="O35" i="18"/>
  <c r="P35" i="18"/>
  <c r="N39" i="18"/>
  <c r="P41" i="18"/>
  <c r="P43" i="18"/>
  <c r="M44" i="18"/>
  <c r="P44" i="18"/>
  <c r="P45" i="18"/>
  <c r="L50" i="18"/>
  <c r="L51" i="18"/>
  <c r="O51" i="18"/>
  <c r="O52" i="18"/>
  <c r="P52" i="18"/>
  <c r="O57" i="18"/>
  <c r="P59" i="18"/>
  <c r="G3" i="18"/>
  <c r="G4" i="18"/>
  <c r="G5" i="18"/>
  <c r="G6" i="18"/>
  <c r="G7" i="18"/>
  <c r="G8" i="18"/>
  <c r="G9" i="18"/>
  <c r="L9" i="18" s="1"/>
  <c r="G10" i="18"/>
  <c r="G11" i="18"/>
  <c r="G12" i="18"/>
  <c r="G13" i="18"/>
  <c r="G14" i="18"/>
  <c r="G15" i="18"/>
  <c r="G16" i="18"/>
  <c r="G17" i="18"/>
  <c r="L17" i="18" s="1"/>
  <c r="G18" i="18"/>
  <c r="L18" i="18" s="1"/>
  <c r="G19" i="18"/>
  <c r="L19" i="18" s="1"/>
  <c r="G20" i="18"/>
  <c r="G21" i="18"/>
  <c r="G22" i="18"/>
  <c r="G23" i="18"/>
  <c r="G24" i="18"/>
  <c r="G25" i="18"/>
  <c r="L25" i="18" s="1"/>
  <c r="G26" i="18"/>
  <c r="G27" i="18"/>
  <c r="G28" i="18"/>
  <c r="G29" i="18"/>
  <c r="G30" i="18"/>
  <c r="G31" i="18"/>
  <c r="G32" i="18"/>
  <c r="G33" i="18"/>
  <c r="L33" i="18" s="1"/>
  <c r="G34" i="18"/>
  <c r="G35" i="18"/>
  <c r="G36" i="18"/>
  <c r="G37" i="18"/>
  <c r="G38" i="18"/>
  <c r="G39" i="18"/>
  <c r="L39" i="18" s="1"/>
  <c r="G40" i="18"/>
  <c r="G41" i="18"/>
  <c r="L41" i="18" s="1"/>
  <c r="G42" i="18"/>
  <c r="L42" i="18" s="1"/>
  <c r="G43" i="18"/>
  <c r="G44" i="18"/>
  <c r="G45" i="18"/>
  <c r="G46" i="18"/>
  <c r="L46" i="18" s="1"/>
  <c r="G47" i="18"/>
  <c r="G48" i="18"/>
  <c r="G49" i="18"/>
  <c r="L49" i="18" s="1"/>
  <c r="G50" i="18"/>
  <c r="G51" i="18"/>
  <c r="G52" i="18"/>
  <c r="G53" i="18"/>
  <c r="G54" i="18"/>
  <c r="G55" i="18"/>
  <c r="G56" i="18"/>
  <c r="G57" i="18"/>
  <c r="L57" i="18" s="1"/>
  <c r="G58" i="18"/>
  <c r="G59" i="18"/>
  <c r="G2" i="18"/>
  <c r="L2" i="18" s="1"/>
  <c r="AI2" i="18"/>
  <c r="B2" i="18" s="1"/>
  <c r="AI5" i="18"/>
  <c r="F3" i="18"/>
  <c r="P3" i="18" s="1"/>
  <c r="F4" i="18"/>
  <c r="P4" i="18" s="1"/>
  <c r="F5" i="18"/>
  <c r="F6" i="18"/>
  <c r="F7" i="18"/>
  <c r="F8" i="18"/>
  <c r="F9" i="18"/>
  <c r="F10" i="18"/>
  <c r="P10" i="18" s="1"/>
  <c r="F11" i="18"/>
  <c r="P11" i="18" s="1"/>
  <c r="F12" i="18"/>
  <c r="P12" i="18" s="1"/>
  <c r="F13" i="18"/>
  <c r="F14" i="18"/>
  <c r="F15" i="18"/>
  <c r="F16" i="18"/>
  <c r="F17" i="18"/>
  <c r="F18" i="18"/>
  <c r="F19" i="18"/>
  <c r="P19" i="18" s="1"/>
  <c r="F20" i="18"/>
  <c r="F21" i="18"/>
  <c r="P21" i="18" s="1"/>
  <c r="F22" i="18"/>
  <c r="F23" i="18"/>
  <c r="F24" i="18"/>
  <c r="F25" i="18"/>
  <c r="F26" i="18"/>
  <c r="F27" i="18"/>
  <c r="F28" i="18"/>
  <c r="F29" i="18"/>
  <c r="P29" i="18" s="1"/>
  <c r="F30" i="18"/>
  <c r="F31" i="18"/>
  <c r="F32" i="18"/>
  <c r="F33" i="18"/>
  <c r="F34" i="18"/>
  <c r="F35" i="18"/>
  <c r="F36" i="18"/>
  <c r="F37" i="18"/>
  <c r="P37" i="18" s="1"/>
  <c r="F38" i="18"/>
  <c r="P38" i="18" s="1"/>
  <c r="F39" i="18"/>
  <c r="F40" i="18"/>
  <c r="F41" i="18"/>
  <c r="F42" i="18"/>
  <c r="F43" i="18"/>
  <c r="F44" i="18"/>
  <c r="F45" i="18"/>
  <c r="F46" i="18"/>
  <c r="F47" i="18"/>
  <c r="F48" i="18"/>
  <c r="F49" i="18"/>
  <c r="F50" i="18"/>
  <c r="F51" i="18"/>
  <c r="P51" i="18" s="1"/>
  <c r="F52" i="18"/>
  <c r="F53" i="18"/>
  <c r="F54" i="18"/>
  <c r="F55" i="18"/>
  <c r="F56" i="18"/>
  <c r="F57" i="18"/>
  <c r="F58" i="18"/>
  <c r="F59" i="18"/>
  <c r="F2" i="18"/>
  <c r="P2" i="18" s="1"/>
  <c r="E3" i="18"/>
  <c r="E4" i="18"/>
  <c r="E5" i="18"/>
  <c r="E6" i="18"/>
  <c r="E7" i="18"/>
  <c r="E8" i="18"/>
  <c r="E9" i="18"/>
  <c r="E10" i="18"/>
  <c r="E11" i="18"/>
  <c r="E12" i="18"/>
  <c r="E13" i="18"/>
  <c r="E14" i="18"/>
  <c r="O14" i="18" s="1"/>
  <c r="E15" i="18"/>
  <c r="E16" i="18"/>
  <c r="E17" i="18"/>
  <c r="E18" i="18"/>
  <c r="E19" i="18"/>
  <c r="O19" i="18" s="1"/>
  <c r="E20" i="18"/>
  <c r="O20" i="18" s="1"/>
  <c r="E21" i="18"/>
  <c r="E22" i="18"/>
  <c r="O22" i="18" s="1"/>
  <c r="E23" i="18"/>
  <c r="E24" i="18"/>
  <c r="E25" i="18"/>
  <c r="E26" i="18"/>
  <c r="E27" i="18"/>
  <c r="E28" i="18"/>
  <c r="O28" i="18" s="1"/>
  <c r="E29" i="18"/>
  <c r="E30" i="18"/>
  <c r="E31" i="18"/>
  <c r="E32" i="18"/>
  <c r="E33" i="18"/>
  <c r="E34" i="18"/>
  <c r="E35" i="18"/>
  <c r="E36" i="18"/>
  <c r="E37" i="18"/>
  <c r="E38" i="18"/>
  <c r="E39" i="18"/>
  <c r="E40" i="18"/>
  <c r="E41" i="18"/>
  <c r="E42" i="18"/>
  <c r="E43" i="18"/>
  <c r="E44" i="18"/>
  <c r="O44" i="18" s="1"/>
  <c r="E45" i="18"/>
  <c r="E46" i="18"/>
  <c r="E47" i="18"/>
  <c r="E48" i="18"/>
  <c r="E49" i="18"/>
  <c r="E50" i="18"/>
  <c r="E51" i="18"/>
  <c r="E52" i="18"/>
  <c r="E53" i="18"/>
  <c r="E54" i="18"/>
  <c r="E55" i="18"/>
  <c r="E56" i="18"/>
  <c r="E57" i="18"/>
  <c r="E58" i="18"/>
  <c r="E59" i="18"/>
  <c r="O59" i="18" s="1"/>
  <c r="E2" i="18"/>
  <c r="O2" i="18" s="1"/>
  <c r="D3" i="18"/>
  <c r="D4" i="18"/>
  <c r="N4" i="18" s="1"/>
  <c r="D5" i="18"/>
  <c r="D6" i="18"/>
  <c r="N6" i="18" s="1"/>
  <c r="D7" i="18"/>
  <c r="D8" i="18"/>
  <c r="D9" i="18"/>
  <c r="D10" i="18"/>
  <c r="D11" i="18"/>
  <c r="N11" i="18" s="1"/>
  <c r="D12" i="18"/>
  <c r="D13" i="18"/>
  <c r="D14" i="18"/>
  <c r="D15" i="18"/>
  <c r="D16" i="18"/>
  <c r="D17" i="18"/>
  <c r="D18" i="18"/>
  <c r="D19" i="18"/>
  <c r="D20" i="18"/>
  <c r="N20" i="18" s="1"/>
  <c r="D21" i="18"/>
  <c r="D22" i="18"/>
  <c r="D23" i="18"/>
  <c r="N23" i="18" s="1"/>
  <c r="D24" i="18"/>
  <c r="D25" i="18"/>
  <c r="D26" i="18"/>
  <c r="D27" i="18"/>
  <c r="D28" i="18"/>
  <c r="N28" i="18" s="1"/>
  <c r="D29" i="18"/>
  <c r="D30" i="18"/>
  <c r="N30" i="18" s="1"/>
  <c r="D31" i="18"/>
  <c r="D32" i="18"/>
  <c r="N32" i="18" s="1"/>
  <c r="D33" i="18"/>
  <c r="D34" i="18"/>
  <c r="D35" i="18"/>
  <c r="D36" i="18"/>
  <c r="D37" i="18"/>
  <c r="D38" i="18"/>
  <c r="D39" i="18"/>
  <c r="D40" i="18"/>
  <c r="D41" i="18"/>
  <c r="D42" i="18"/>
  <c r="D43" i="18"/>
  <c r="D44" i="18"/>
  <c r="D45" i="18"/>
  <c r="D46" i="18"/>
  <c r="D47" i="18"/>
  <c r="D48" i="18"/>
  <c r="D49" i="18"/>
  <c r="D50" i="18"/>
  <c r="D51" i="18"/>
  <c r="D52" i="18"/>
  <c r="N52" i="18" s="1"/>
  <c r="D53" i="18"/>
  <c r="D54" i="18"/>
  <c r="N54" i="18" s="1"/>
  <c r="D55" i="18"/>
  <c r="D56" i="18"/>
  <c r="N56" i="18" s="1"/>
  <c r="D57" i="18"/>
  <c r="D58" i="18"/>
  <c r="D59" i="18"/>
  <c r="D2" i="18"/>
  <c r="N2" i="18" s="1"/>
  <c r="C2" i="18"/>
  <c r="C3" i="18"/>
  <c r="C4" i="18"/>
  <c r="M4" i="18" s="1"/>
  <c r="C5" i="18"/>
  <c r="M5" i="18" s="1"/>
  <c r="C6" i="18"/>
  <c r="M6" i="18" s="1"/>
  <c r="C7" i="18"/>
  <c r="C8" i="18"/>
  <c r="C9" i="18"/>
  <c r="C10" i="18"/>
  <c r="C11" i="18"/>
  <c r="C12" i="18"/>
  <c r="C13" i="18"/>
  <c r="C14" i="18"/>
  <c r="M14" i="18" s="1"/>
  <c r="C15" i="18"/>
  <c r="C16" i="18"/>
  <c r="C17" i="18"/>
  <c r="C18" i="18"/>
  <c r="C19" i="18"/>
  <c r="C20" i="18"/>
  <c r="C21" i="18"/>
  <c r="C22" i="18"/>
  <c r="C23" i="18"/>
  <c r="C24" i="18"/>
  <c r="C25" i="18"/>
  <c r="C26" i="18"/>
  <c r="C27" i="18"/>
  <c r="C28" i="18"/>
  <c r="C29" i="18"/>
  <c r="M29" i="18" s="1"/>
  <c r="C30" i="18"/>
  <c r="C31" i="18"/>
  <c r="C32" i="18"/>
  <c r="C33" i="18"/>
  <c r="C34" i="18"/>
  <c r="C35" i="18"/>
  <c r="C36" i="18"/>
  <c r="M36" i="18" s="1"/>
  <c r="C37" i="18"/>
  <c r="M37" i="18" s="1"/>
  <c r="C38" i="18"/>
  <c r="M38" i="18" s="1"/>
  <c r="C39" i="18"/>
  <c r="C40" i="18"/>
  <c r="C41" i="18"/>
  <c r="C42" i="18"/>
  <c r="C43" i="18"/>
  <c r="C44" i="18"/>
  <c r="C45" i="18"/>
  <c r="M45" i="18" s="1"/>
  <c r="C46" i="18"/>
  <c r="C47" i="18"/>
  <c r="C48" i="18"/>
  <c r="C49" i="18"/>
  <c r="C50" i="18"/>
  <c r="C51" i="18"/>
  <c r="C52" i="18"/>
  <c r="C53" i="18"/>
  <c r="M53" i="18" s="1"/>
  <c r="C54" i="18"/>
  <c r="M54" i="18" s="1"/>
  <c r="C55" i="18"/>
  <c r="C56" i="18"/>
  <c r="C57" i="18"/>
  <c r="C58" i="18"/>
  <c r="C59" i="18"/>
  <c r="AI3" i="18"/>
  <c r="B3" i="18" s="1"/>
  <c r="AI4" i="18"/>
  <c r="B4" i="18" s="1"/>
  <c r="L4" i="18" s="1"/>
  <c r="B5" i="18"/>
  <c r="AI6" i="18"/>
  <c r="B6" i="18" s="1"/>
  <c r="L6" i="18" s="1"/>
  <c r="AI7" i="18"/>
  <c r="B7" i="18" s="1"/>
  <c r="AI8" i="18"/>
  <c r="B8" i="18" s="1"/>
  <c r="AI9" i="18"/>
  <c r="B9" i="18" s="1"/>
  <c r="AI10" i="18"/>
  <c r="B10" i="18" s="1"/>
  <c r="AI11" i="18"/>
  <c r="B11" i="18" s="1"/>
  <c r="AI12" i="18"/>
  <c r="B12" i="18" s="1"/>
  <c r="L12" i="18" s="1"/>
  <c r="AI13" i="18"/>
  <c r="B13" i="18" s="1"/>
  <c r="L13" i="18" s="1"/>
  <c r="AI14" i="18"/>
  <c r="B14" i="18" s="1"/>
  <c r="AI15" i="18"/>
  <c r="B15" i="18" s="1"/>
  <c r="AI16" i="18"/>
  <c r="B16" i="18" s="1"/>
  <c r="AI17" i="18"/>
  <c r="B17" i="18" s="1"/>
  <c r="AI18" i="18"/>
  <c r="B18" i="18" s="1"/>
  <c r="AI19" i="18"/>
  <c r="B19" i="18" s="1"/>
  <c r="AI20" i="18"/>
  <c r="B20" i="18" s="1"/>
  <c r="L20" i="18" s="1"/>
  <c r="AI21" i="18"/>
  <c r="B21" i="18" s="1"/>
  <c r="L21" i="18" s="1"/>
  <c r="AI22" i="18"/>
  <c r="B22" i="18" s="1"/>
  <c r="L22" i="18" s="1"/>
  <c r="AI23" i="18"/>
  <c r="B23" i="18" s="1"/>
  <c r="AI24" i="18"/>
  <c r="B24" i="18" s="1"/>
  <c r="AI25" i="18"/>
  <c r="B25" i="18" s="1"/>
  <c r="AI26" i="18"/>
  <c r="B26" i="18" s="1"/>
  <c r="AI27" i="18"/>
  <c r="B27" i="18" s="1"/>
  <c r="AI28" i="18"/>
  <c r="B28" i="18" s="1"/>
  <c r="L28" i="18" s="1"/>
  <c r="AI29" i="18"/>
  <c r="B29" i="18" s="1"/>
  <c r="L29" i="18" s="1"/>
  <c r="AI30" i="18"/>
  <c r="B30" i="18" s="1"/>
  <c r="L30" i="18" s="1"/>
  <c r="AI31" i="18"/>
  <c r="B31" i="18" s="1"/>
  <c r="AI32" i="18"/>
  <c r="B32" i="18" s="1"/>
  <c r="AI33" i="18"/>
  <c r="B33" i="18" s="1"/>
  <c r="AI34" i="18"/>
  <c r="B34" i="18" s="1"/>
  <c r="AI35" i="18"/>
  <c r="B35" i="18" s="1"/>
  <c r="AI36" i="18"/>
  <c r="B36" i="18" s="1"/>
  <c r="L36" i="18" s="1"/>
  <c r="AI37" i="18"/>
  <c r="B37" i="18" s="1"/>
  <c r="L37" i="18" s="1"/>
  <c r="AI38" i="18"/>
  <c r="B38" i="18" s="1"/>
  <c r="AI39" i="18"/>
  <c r="B39" i="18" s="1"/>
  <c r="AI40" i="18"/>
  <c r="B40" i="18" s="1"/>
  <c r="AI41" i="18"/>
  <c r="B41" i="18" s="1"/>
  <c r="AI42" i="18"/>
  <c r="B42" i="18" s="1"/>
  <c r="AI43" i="18"/>
  <c r="B43" i="18" s="1"/>
  <c r="L43" i="18" s="1"/>
  <c r="AI44" i="18"/>
  <c r="B44" i="18" s="1"/>
  <c r="L44" i="18" s="1"/>
  <c r="AI45" i="18"/>
  <c r="B45" i="18" s="1"/>
  <c r="L45" i="18" s="1"/>
  <c r="AI46" i="18"/>
  <c r="B46" i="18" s="1"/>
  <c r="AI47" i="18"/>
  <c r="B47" i="18" s="1"/>
  <c r="AI48" i="18"/>
  <c r="B48" i="18" s="1"/>
  <c r="AI49" i="18"/>
  <c r="B49" i="18" s="1"/>
  <c r="AI50" i="18"/>
  <c r="B50" i="18" s="1"/>
  <c r="AI51" i="18"/>
  <c r="B51" i="18" s="1"/>
  <c r="AI52" i="18"/>
  <c r="B52" i="18" s="1"/>
  <c r="L52" i="18" s="1"/>
  <c r="AI53" i="18"/>
  <c r="B53" i="18" s="1"/>
  <c r="L53" i="18" s="1"/>
  <c r="AI54" i="18"/>
  <c r="B54" i="18" s="1"/>
  <c r="AI55" i="18"/>
  <c r="B55" i="18" s="1"/>
  <c r="AI56" i="18"/>
  <c r="B56" i="18" s="1"/>
  <c r="AI57" i="18"/>
  <c r="B57" i="18" s="1"/>
  <c r="AI58" i="18"/>
  <c r="B58" i="18" s="1"/>
  <c r="AI59" i="18"/>
  <c r="B59" i="18" s="1"/>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11" i="3"/>
  <c r="AB47" i="3"/>
  <c r="AB11" i="3"/>
  <c r="AB12" i="3"/>
  <c r="AB13" i="3"/>
  <c r="AB14" i="3"/>
  <c r="AB15" i="3"/>
  <c r="AB16" i="3"/>
  <c r="AB17" i="3"/>
  <c r="AB18" i="3"/>
  <c r="AB19" i="3"/>
  <c r="AB21" i="3"/>
  <c r="AB22" i="3"/>
  <c r="AB23" i="3"/>
  <c r="AB24" i="3"/>
  <c r="AB25" i="3"/>
  <c r="AB26" i="3"/>
  <c r="AB27" i="3"/>
  <c r="AB28" i="3"/>
  <c r="AB30" i="3"/>
  <c r="AB31" i="3"/>
  <c r="AB32" i="3"/>
  <c r="AB33" i="3"/>
  <c r="AB35" i="3"/>
  <c r="AB36" i="3"/>
  <c r="AB37" i="3"/>
  <c r="AB38" i="3"/>
  <c r="AB39" i="3"/>
  <c r="AB41" i="3"/>
  <c r="AB42" i="3"/>
  <c r="AB43" i="3"/>
  <c r="AB44" i="3"/>
  <c r="AB45" i="3"/>
  <c r="AB49" i="3"/>
  <c r="AB50" i="3"/>
  <c r="AB51" i="3"/>
  <c r="AB52" i="3"/>
  <c r="AB53" i="3"/>
  <c r="AB54" i="3"/>
  <c r="AB55" i="3"/>
  <c r="AB56" i="3"/>
  <c r="AB57" i="3"/>
  <c r="AB58" i="3"/>
  <c r="AB59" i="3"/>
  <c r="AB60" i="3"/>
  <c r="AB61" i="3"/>
  <c r="AB62" i="3"/>
  <c r="AB63" i="3"/>
  <c r="AB64" i="3"/>
  <c r="AB65" i="3"/>
  <c r="AB66" i="3"/>
  <c r="AB67" i="3"/>
  <c r="AB68" i="3"/>
  <c r="B1" i="9"/>
  <c r="B1" i="4"/>
  <c r="L40" i="18" l="1"/>
  <c r="N36" i="18"/>
  <c r="L32" i="18"/>
  <c r="L8" i="18"/>
  <c r="P24" i="18"/>
  <c r="L31" i="18"/>
  <c r="L15" i="18"/>
  <c r="M49" i="18"/>
  <c r="M41" i="18"/>
  <c r="M33" i="18"/>
  <c r="M25" i="18"/>
  <c r="M17" i="18"/>
  <c r="N59" i="18"/>
  <c r="N51" i="18"/>
  <c r="N43" i="18"/>
  <c r="N27" i="18"/>
  <c r="N19" i="18"/>
  <c r="O53" i="18"/>
  <c r="O45" i="18"/>
  <c r="O37" i="18"/>
  <c r="O29" i="18"/>
  <c r="O21" i="18"/>
  <c r="O13" i="18"/>
  <c r="O5" i="18"/>
  <c r="P55" i="18"/>
  <c r="P47" i="18"/>
  <c r="P15" i="18"/>
  <c r="P7" i="18"/>
  <c r="L24" i="18"/>
  <c r="N34" i="18"/>
  <c r="O36" i="18"/>
  <c r="O12" i="18"/>
  <c r="O4" i="18"/>
  <c r="P46" i="18"/>
  <c r="P30" i="18"/>
  <c r="P6" i="18"/>
  <c r="O43" i="18"/>
  <c r="O27" i="18"/>
  <c r="P53" i="18"/>
  <c r="L48" i="18"/>
  <c r="L16" i="18"/>
  <c r="O30" i="18"/>
  <c r="M9" i="18"/>
  <c r="L55" i="18"/>
  <c r="L7" i="18"/>
  <c r="N35" i="18"/>
  <c r="L38" i="18"/>
  <c r="L14" i="18"/>
  <c r="L5" i="18"/>
  <c r="M43" i="18"/>
  <c r="M35" i="18"/>
  <c r="M27" i="18"/>
  <c r="L59" i="18"/>
  <c r="L35" i="18"/>
  <c r="L11" i="18"/>
  <c r="L56" i="18"/>
  <c r="P56" i="18"/>
  <c r="N45" i="18"/>
  <c r="O55" i="18"/>
  <c r="O39" i="18"/>
  <c r="O15" i="18"/>
  <c r="P33" i="18"/>
  <c r="L58" i="18"/>
  <c r="L10" i="18"/>
  <c r="M2" i="18"/>
  <c r="M52" i="18"/>
  <c r="M20" i="18"/>
  <c r="M12" i="18"/>
  <c r="N38" i="18"/>
  <c r="N14" i="18"/>
  <c r="N46" i="18"/>
  <c r="N22" i="18"/>
  <c r="O56" i="18"/>
  <c r="O48" i="18"/>
  <c r="O40" i="18"/>
  <c r="O24" i="18"/>
  <c r="O16" i="18"/>
  <c r="O8" i="18"/>
  <c r="P58" i="18"/>
  <c r="P50" i="18"/>
  <c r="P42" i="18"/>
  <c r="P34" i="18"/>
  <c r="P26" i="18"/>
  <c r="N53" i="18"/>
  <c r="N29" i="18"/>
  <c r="O31" i="18"/>
  <c r="O23" i="18"/>
  <c r="P57" i="18"/>
  <c r="P49" i="18"/>
  <c r="P25" i="18"/>
  <c r="P17" i="18"/>
  <c r="P9" i="18"/>
  <c r="O46" i="18"/>
  <c r="O38" i="18"/>
  <c r="O6" i="18"/>
  <c r="P48" i="18"/>
  <c r="P40" i="18"/>
  <c r="P32" i="18"/>
  <c r="P16" i="18"/>
  <c r="P8" i="18"/>
  <c r="P39" i="18"/>
  <c r="P31" i="18"/>
  <c r="P23" i="18"/>
  <c r="M48" i="18"/>
  <c r="M32" i="18"/>
  <c r="M16" i="18"/>
  <c r="M8" i="18"/>
  <c r="N50" i="18"/>
  <c r="N18" i="18"/>
  <c r="P54" i="18"/>
  <c r="M55" i="18"/>
  <c r="M39" i="18"/>
  <c r="M23" i="18"/>
  <c r="M7" i="18"/>
  <c r="N49" i="18"/>
  <c r="N33" i="18"/>
  <c r="N9" i="18"/>
  <c r="N48" i="18"/>
  <c r="N24" i="18"/>
  <c r="N16" i="18"/>
  <c r="O58" i="18"/>
  <c r="O50" i="18"/>
  <c r="O34" i="18"/>
  <c r="O26" i="18"/>
  <c r="O18" i="18"/>
  <c r="O10" i="18"/>
  <c r="M56" i="18"/>
  <c r="M40" i="18"/>
  <c r="M24" i="18"/>
  <c r="N58" i="18"/>
  <c r="N42" i="18"/>
  <c r="N26" i="18"/>
  <c r="N10" i="18"/>
  <c r="P22" i="18"/>
  <c r="M31" i="18"/>
  <c r="M15" i="18"/>
  <c r="N57" i="18"/>
  <c r="N41" i="18"/>
  <c r="N17" i="18"/>
  <c r="N40" i="18"/>
  <c r="N55" i="18"/>
  <c r="N31" i="18"/>
  <c r="N15" i="18"/>
  <c r="N7" i="18"/>
  <c r="O49" i="18"/>
  <c r="O41" i="18"/>
  <c r="O33" i="18"/>
  <c r="O25" i="18"/>
  <c r="O17" i="18"/>
  <c r="O9" i="18"/>
  <c r="P18" i="18"/>
  <c r="C18" i="16"/>
  <c r="E18" i="16"/>
  <c r="F18" i="16"/>
  <c r="G18" i="16"/>
  <c r="H18" i="16"/>
  <c r="I18" i="16"/>
  <c r="J18" i="16"/>
  <c r="K18" i="16"/>
  <c r="L18" i="16"/>
  <c r="M18" i="16"/>
  <c r="N18" i="16"/>
  <c r="O18" i="16"/>
  <c r="P18" i="16"/>
  <c r="Q18" i="16"/>
  <c r="R18" i="16"/>
  <c r="S18" i="16"/>
  <c r="T18" i="16"/>
  <c r="U18" i="16"/>
  <c r="V18" i="16"/>
  <c r="W18" i="16"/>
  <c r="X18" i="16"/>
  <c r="Y18" i="16"/>
  <c r="Z18" i="16"/>
  <c r="AA18" i="16"/>
  <c r="AB18" i="16"/>
  <c r="AC18" i="16"/>
  <c r="AD18" i="16"/>
  <c r="AE18" i="16"/>
  <c r="AF18" i="16"/>
  <c r="AG18" i="16"/>
  <c r="AH18" i="16"/>
  <c r="AI18" i="16"/>
  <c r="AJ18" i="16"/>
  <c r="AK18" i="16"/>
  <c r="AL18" i="16"/>
  <c r="AM18" i="16"/>
  <c r="AN18" i="16"/>
  <c r="AO18" i="16"/>
  <c r="AP18" i="16"/>
  <c r="AQ18" i="16"/>
  <c r="AR18" i="16"/>
  <c r="AS18" i="16"/>
  <c r="AT18" i="16"/>
  <c r="AU18" i="16"/>
  <c r="AV18" i="16"/>
  <c r="AW18" i="16"/>
  <c r="AX18" i="16"/>
  <c r="AY18" i="16"/>
  <c r="AZ18" i="16"/>
  <c r="BA18" i="16"/>
  <c r="BB18" i="16"/>
  <c r="BC18" i="16"/>
  <c r="BD18" i="16"/>
  <c r="BE18" i="16"/>
  <c r="BF18" i="16"/>
  <c r="BG18" i="16"/>
  <c r="E19" i="16"/>
  <c r="F19" i="16"/>
  <c r="G19"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AH19" i="16"/>
  <c r="AI19" i="16"/>
  <c r="AJ19" i="16"/>
  <c r="AK19" i="16"/>
  <c r="AL19" i="16"/>
  <c r="AM19" i="16"/>
  <c r="AN19" i="16"/>
  <c r="AO19" i="16"/>
  <c r="AP19" i="16"/>
  <c r="AQ19" i="16"/>
  <c r="AR19" i="16"/>
  <c r="AS19" i="16"/>
  <c r="AT19" i="16"/>
  <c r="AU19" i="16"/>
  <c r="AV19" i="16"/>
  <c r="AW19" i="16"/>
  <c r="AX19" i="16"/>
  <c r="AY19" i="16"/>
  <c r="AZ19" i="16"/>
  <c r="BA19" i="16"/>
  <c r="BB19" i="16"/>
  <c r="BC19" i="16"/>
  <c r="BD19" i="16"/>
  <c r="BE19" i="16"/>
  <c r="BF19" i="16"/>
  <c r="BG19" i="16"/>
  <c r="E20" i="16"/>
  <c r="F20" i="16"/>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AI20" i="16"/>
  <c r="AJ20" i="16"/>
  <c r="AK20" i="16"/>
  <c r="AL20" i="16"/>
  <c r="AM20" i="16"/>
  <c r="AN20" i="16"/>
  <c r="AO20" i="16"/>
  <c r="AP20" i="16"/>
  <c r="AQ20" i="16"/>
  <c r="AR20" i="16"/>
  <c r="AS20" i="16"/>
  <c r="AT20" i="16"/>
  <c r="AU20" i="16"/>
  <c r="AV20" i="16"/>
  <c r="AW20" i="16"/>
  <c r="AX20" i="16"/>
  <c r="AY20" i="16"/>
  <c r="AZ20" i="16"/>
  <c r="BA20" i="16"/>
  <c r="BB20" i="16"/>
  <c r="BC20" i="16"/>
  <c r="BD20" i="16"/>
  <c r="BE20" i="16"/>
  <c r="BF20" i="16"/>
  <c r="BG20" i="16"/>
  <c r="E21" i="16"/>
  <c r="F21" i="16"/>
  <c r="G21" i="16"/>
  <c r="H21" i="16"/>
  <c r="I21" i="16"/>
  <c r="J21" i="16"/>
  <c r="K21" i="16"/>
  <c r="L21" i="16"/>
  <c r="M21" i="16"/>
  <c r="N21" i="16"/>
  <c r="O21" i="16"/>
  <c r="P21" i="16"/>
  <c r="Q21" i="16"/>
  <c r="R21" i="16"/>
  <c r="S21" i="16"/>
  <c r="T21" i="16"/>
  <c r="U21" i="16"/>
  <c r="V21" i="16"/>
  <c r="W21" i="16"/>
  <c r="X21" i="16"/>
  <c r="Y21" i="16"/>
  <c r="Z21" i="16"/>
  <c r="AA21" i="16"/>
  <c r="AB21" i="16"/>
  <c r="AC21" i="16"/>
  <c r="AD21" i="16"/>
  <c r="AE21" i="16"/>
  <c r="AF21" i="16"/>
  <c r="AG21" i="16"/>
  <c r="AH21" i="16"/>
  <c r="AI21" i="16"/>
  <c r="AJ21" i="16"/>
  <c r="AK21" i="16"/>
  <c r="AL21" i="16"/>
  <c r="AM21" i="16"/>
  <c r="AN21" i="16"/>
  <c r="AO21" i="16"/>
  <c r="AP21" i="16"/>
  <c r="AQ21" i="16"/>
  <c r="AR21" i="16"/>
  <c r="AS21" i="16"/>
  <c r="AT21" i="16"/>
  <c r="AU21" i="16"/>
  <c r="AV21" i="16"/>
  <c r="AW21" i="16"/>
  <c r="AX21" i="16"/>
  <c r="AY21" i="16"/>
  <c r="AZ21" i="16"/>
  <c r="BA21" i="16"/>
  <c r="BB21" i="16"/>
  <c r="BC21" i="16"/>
  <c r="BD21" i="16"/>
  <c r="BE21" i="16"/>
  <c r="BF21" i="16"/>
  <c r="BG21" i="16"/>
  <c r="E22" i="16"/>
  <c r="F22"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E23" i="16"/>
  <c r="F23" i="16"/>
  <c r="G23"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AH23" i="16"/>
  <c r="AI23" i="16"/>
  <c r="AJ23" i="16"/>
  <c r="AK23" i="16"/>
  <c r="AL23" i="16"/>
  <c r="AM23" i="16"/>
  <c r="AN23" i="16"/>
  <c r="AO23" i="16"/>
  <c r="AP23" i="16"/>
  <c r="AQ23" i="16"/>
  <c r="AR23" i="16"/>
  <c r="AS23" i="16"/>
  <c r="AT23" i="16"/>
  <c r="AU23" i="16"/>
  <c r="AV23" i="16"/>
  <c r="AW23" i="16"/>
  <c r="AX23" i="16"/>
  <c r="AY23" i="16"/>
  <c r="AZ23" i="16"/>
  <c r="BA23" i="16"/>
  <c r="BB23" i="16"/>
  <c r="BC23" i="16"/>
  <c r="BD23" i="16"/>
  <c r="BE23" i="16"/>
  <c r="BF23" i="16"/>
  <c r="BG23" i="16"/>
  <c r="E24" i="16"/>
  <c r="F24" i="16"/>
  <c r="G24" i="16"/>
  <c r="H24" i="16"/>
  <c r="I24" i="16"/>
  <c r="J24" i="16"/>
  <c r="K24" i="16"/>
  <c r="L24" i="16"/>
  <c r="M24" i="16"/>
  <c r="N24" i="16"/>
  <c r="O24" i="16"/>
  <c r="P24" i="16"/>
  <c r="Q24" i="16"/>
  <c r="R24" i="16"/>
  <c r="S24" i="16"/>
  <c r="T24" i="16"/>
  <c r="U24" i="16"/>
  <c r="V24" i="16"/>
  <c r="W24" i="16"/>
  <c r="X24" i="16"/>
  <c r="Y24" i="16"/>
  <c r="Z24" i="16"/>
  <c r="AA24" i="16"/>
  <c r="AB24" i="16"/>
  <c r="AC24" i="16"/>
  <c r="AD24" i="16"/>
  <c r="AE24" i="16"/>
  <c r="AF24" i="16"/>
  <c r="AG24" i="16"/>
  <c r="AH24" i="16"/>
  <c r="AI24" i="16"/>
  <c r="AJ24" i="16"/>
  <c r="AK24" i="16"/>
  <c r="AL24" i="16"/>
  <c r="AM24" i="16"/>
  <c r="AN24" i="16"/>
  <c r="AO24" i="16"/>
  <c r="AP24" i="16"/>
  <c r="AQ24" i="16"/>
  <c r="AR24" i="16"/>
  <c r="AS24" i="16"/>
  <c r="AT24" i="16"/>
  <c r="AU24" i="16"/>
  <c r="AV24" i="16"/>
  <c r="AW24" i="16"/>
  <c r="AX24" i="16"/>
  <c r="AY24" i="16"/>
  <c r="AZ24" i="16"/>
  <c r="BA24" i="16"/>
  <c r="BB24" i="16"/>
  <c r="BC24" i="16"/>
  <c r="BD24" i="16"/>
  <c r="BE24" i="16"/>
  <c r="BF24" i="16"/>
  <c r="BG24" i="16"/>
  <c r="E25" i="16"/>
  <c r="F25"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AI25" i="16"/>
  <c r="AJ25" i="16"/>
  <c r="AK25" i="16"/>
  <c r="AL25" i="16"/>
  <c r="AM25" i="16"/>
  <c r="AN25" i="16"/>
  <c r="AO25" i="16"/>
  <c r="AP25" i="16"/>
  <c r="AQ25" i="16"/>
  <c r="AR25" i="16"/>
  <c r="AS25" i="16"/>
  <c r="AT25" i="16"/>
  <c r="AU25" i="16"/>
  <c r="AV25" i="16"/>
  <c r="AW25" i="16"/>
  <c r="AX25" i="16"/>
  <c r="AY25" i="16"/>
  <c r="AZ25" i="16"/>
  <c r="BA25" i="16"/>
  <c r="BB25" i="16"/>
  <c r="BC25" i="16"/>
  <c r="BD25" i="16"/>
  <c r="BE25" i="16"/>
  <c r="BF25" i="16"/>
  <c r="BG25" i="16"/>
  <c r="D19" i="16"/>
  <c r="D18" i="16"/>
  <c r="D20" i="16"/>
  <c r="D21" i="16"/>
  <c r="D22" i="16"/>
  <c r="D23" i="16"/>
  <c r="D24" i="16"/>
  <c r="D25" i="16"/>
  <c r="C25" i="16"/>
  <c r="C24" i="16"/>
  <c r="C23" i="16"/>
  <c r="C22" i="16"/>
  <c r="C21" i="16"/>
  <c r="C20" i="16"/>
  <c r="C19" i="16"/>
  <c r="P17" i="16"/>
  <c r="Q17" i="16"/>
  <c r="R17" i="16"/>
  <c r="S17" i="16"/>
  <c r="T17" i="16"/>
  <c r="U17" i="16"/>
  <c r="V17" i="16"/>
  <c r="W17" i="16"/>
  <c r="X17" i="16"/>
  <c r="Y17" i="16"/>
  <c r="Z17" i="16"/>
  <c r="AA17" i="16"/>
  <c r="AB17" i="16"/>
  <c r="AC17" i="16"/>
  <c r="AD17" i="16"/>
  <c r="AE17" i="16"/>
  <c r="AF17" i="16"/>
  <c r="AG17" i="16"/>
  <c r="AH17" i="16"/>
  <c r="AI17" i="16"/>
  <c r="AJ17" i="16"/>
  <c r="AK17" i="16"/>
  <c r="AL17" i="16"/>
  <c r="AM17" i="16"/>
  <c r="AN17" i="16"/>
  <c r="AO17" i="16"/>
  <c r="AP17" i="16"/>
  <c r="AQ17" i="16"/>
  <c r="AR17" i="16"/>
  <c r="AS17" i="16"/>
  <c r="AT17" i="16"/>
  <c r="AU17" i="16"/>
  <c r="AV17" i="16"/>
  <c r="AW17" i="16"/>
  <c r="AX17" i="16"/>
  <c r="AY17" i="16"/>
  <c r="AZ17" i="16"/>
  <c r="BA17" i="16"/>
  <c r="BB17" i="16"/>
  <c r="BC17" i="16"/>
  <c r="BD17" i="16"/>
  <c r="BE17" i="16"/>
  <c r="BF17" i="16"/>
  <c r="BG17" i="16"/>
  <c r="D17" i="16"/>
  <c r="E17" i="16"/>
  <c r="F17" i="16"/>
  <c r="G17" i="16"/>
  <c r="H17" i="16"/>
  <c r="I17" i="16"/>
  <c r="J17" i="16"/>
  <c r="K17" i="16"/>
  <c r="L17" i="16"/>
  <c r="M17" i="16"/>
  <c r="N17" i="16"/>
  <c r="O17" i="16"/>
  <c r="C17" i="16"/>
  <c r="C69" i="16"/>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C69" i="16"/>
  <c r="AD69" i="16"/>
  <c r="AE69" i="16"/>
  <c r="AF69" i="16"/>
  <c r="AG69" i="16"/>
  <c r="AH69" i="16"/>
  <c r="AI69" i="16"/>
  <c r="AJ69" i="16"/>
  <c r="AK69" i="16"/>
  <c r="AL69" i="16"/>
  <c r="AM69" i="16"/>
  <c r="AN69" i="16"/>
  <c r="AO69" i="16"/>
  <c r="AP69" i="16"/>
  <c r="AQ69" i="16"/>
  <c r="AR69" i="16"/>
  <c r="AS69" i="16"/>
  <c r="AT69" i="16"/>
  <c r="AU69" i="16"/>
  <c r="AV69" i="16"/>
  <c r="AW69" i="16"/>
  <c r="AX69" i="16"/>
  <c r="AY69" i="16"/>
  <c r="AZ69" i="16"/>
  <c r="BA69" i="16"/>
  <c r="BB69" i="16"/>
  <c r="BC69" i="16"/>
  <c r="BD69" i="16"/>
  <c r="BE69" i="16"/>
  <c r="BF69" i="16"/>
  <c r="BG69" i="16"/>
  <c r="C68" i="16"/>
  <c r="BE68" i="16"/>
  <c r="BF68" i="16"/>
  <c r="BG68" i="16"/>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C68" i="16"/>
  <c r="AD68" i="16"/>
  <c r="AE68" i="16"/>
  <c r="AF68" i="16"/>
  <c r="AG68" i="16"/>
  <c r="AH68" i="16"/>
  <c r="AI68" i="16"/>
  <c r="AJ68" i="16"/>
  <c r="AK68" i="16"/>
  <c r="AL68" i="16"/>
  <c r="AM68" i="16"/>
  <c r="AN68" i="16"/>
  <c r="AO68" i="16"/>
  <c r="AP68" i="16"/>
  <c r="AQ68" i="16"/>
  <c r="AR68" i="16"/>
  <c r="AS68" i="16"/>
  <c r="AT68" i="16"/>
  <c r="AU68" i="16"/>
  <c r="AV68" i="16"/>
  <c r="AW68" i="16"/>
  <c r="AX68" i="16"/>
  <c r="AY68" i="16"/>
  <c r="AZ68" i="16"/>
  <c r="BA68" i="16"/>
  <c r="BB68" i="16"/>
  <c r="BC68" i="16"/>
  <c r="BD68" i="16"/>
  <c r="AC4" i="2"/>
  <c r="R2" i="2"/>
  <c r="AG68" i="2"/>
  <c r="Y4" i="2" s="1"/>
  <c r="C3" i="2" s="1"/>
  <c r="AC19" i="2"/>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2" i="1"/>
  <c r="C41" i="2"/>
  <c r="C42" i="2"/>
  <c r="C43" i="2"/>
  <c r="C44" i="2"/>
  <c r="C45" i="2"/>
  <c r="C46" i="2"/>
  <c r="C47" i="2"/>
  <c r="C48" i="2"/>
  <c r="C49" i="2"/>
  <c r="C50" i="2"/>
  <c r="C51" i="2"/>
  <c r="C52" i="2"/>
  <c r="C53" i="2"/>
  <c r="C54" i="2"/>
  <c r="C55" i="2"/>
  <c r="C56" i="2"/>
  <c r="C57" i="2"/>
  <c r="C58" i="2"/>
  <c r="C59" i="2"/>
  <c r="C60" i="2"/>
  <c r="C4" i="2"/>
  <c r="C5" i="2"/>
  <c r="C6" i="2"/>
  <c r="C7" i="2"/>
  <c r="C8" i="2"/>
  <c r="C9" i="2"/>
  <c r="C10" i="2"/>
  <c r="C11" i="2"/>
  <c r="C12" i="2"/>
  <c r="C13" i="2"/>
  <c r="C14" i="2"/>
  <c r="C15" i="2"/>
  <c r="C16" i="2"/>
  <c r="C17" i="2"/>
  <c r="C18" i="2"/>
  <c r="C25" i="2"/>
  <c r="C30" i="2"/>
  <c r="AC29" i="2"/>
  <c r="C28" i="2" s="1"/>
  <c r="AC30" i="2"/>
  <c r="C29" i="2" s="1"/>
  <c r="AC31" i="2"/>
  <c r="AC32" i="2"/>
  <c r="C31" i="2" s="1"/>
  <c r="AC33" i="2"/>
  <c r="C32" i="2" s="1"/>
  <c r="AC34" i="2"/>
  <c r="C33" i="2" s="1"/>
  <c r="AC35" i="2"/>
  <c r="C34" i="2" s="1"/>
  <c r="AC36" i="2"/>
  <c r="C35" i="2" s="1"/>
  <c r="AC37" i="2"/>
  <c r="C36" i="2" s="1"/>
  <c r="AC38" i="2"/>
  <c r="C37" i="2" s="1"/>
  <c r="AC39" i="2"/>
  <c r="C38" i="2" s="1"/>
  <c r="AC40" i="2"/>
  <c r="C39" i="2" s="1"/>
  <c r="AC41" i="2"/>
  <c r="C40" i="2" s="1"/>
  <c r="AC42" i="2"/>
  <c r="AC43" i="2"/>
  <c r="AC44" i="2"/>
  <c r="AC45" i="2"/>
  <c r="AC46" i="2"/>
  <c r="AC47" i="2"/>
  <c r="AC48" i="2"/>
  <c r="AC49" i="2"/>
  <c r="AC50" i="2"/>
  <c r="AC51" i="2"/>
  <c r="AC52" i="2"/>
  <c r="AC53" i="2"/>
  <c r="AC54" i="2"/>
  <c r="AC55" i="2"/>
  <c r="AC56" i="2"/>
  <c r="AC57" i="2"/>
  <c r="AC58" i="2"/>
  <c r="AC59" i="2"/>
  <c r="AC60" i="2"/>
  <c r="AC61" i="2"/>
  <c r="AC5" i="2"/>
  <c r="AC6" i="2"/>
  <c r="AC7" i="2"/>
  <c r="AC8" i="2"/>
  <c r="AC9" i="2"/>
  <c r="AC10" i="2"/>
  <c r="AC11" i="2"/>
  <c r="AC12" i="2"/>
  <c r="AC13" i="2"/>
  <c r="AC14" i="2"/>
  <c r="AC15" i="2"/>
  <c r="AC16" i="2"/>
  <c r="AC17" i="2"/>
  <c r="AC18" i="2"/>
  <c r="AC20" i="2"/>
  <c r="C19" i="2" s="1"/>
  <c r="AC21" i="2"/>
  <c r="C20" i="2" s="1"/>
  <c r="AC22" i="2"/>
  <c r="C21" i="2" s="1"/>
  <c r="AC23" i="2"/>
  <c r="AC24" i="2"/>
  <c r="C23" i="2" s="1"/>
  <c r="AC25" i="2"/>
  <c r="C24" i="2" s="1"/>
  <c r="AC26" i="2"/>
  <c r="AC27" i="2"/>
  <c r="AC28" i="2"/>
  <c r="C27" i="2" s="1"/>
  <c r="AI68" i="2"/>
  <c r="AA34" i="2"/>
  <c r="AA35" i="2"/>
  <c r="AA43" i="2"/>
  <c r="AA50" i="2"/>
  <c r="AA58" i="2"/>
  <c r="Z8" i="2"/>
  <c r="Z9" i="2"/>
  <c r="Z17" i="2"/>
  <c r="Z24" i="2"/>
  <c r="Z32" i="2"/>
  <c r="AI69" i="2"/>
  <c r="AA5" i="2" s="1"/>
  <c r="AI70" i="2"/>
  <c r="AA6" i="2" s="1"/>
  <c r="AI71" i="2"/>
  <c r="AA7" i="2" s="1"/>
  <c r="AI72" i="2"/>
  <c r="AA8" i="2" s="1"/>
  <c r="AI73" i="2"/>
  <c r="AA9" i="2" s="1"/>
  <c r="AI74" i="2"/>
  <c r="AA10" i="2" s="1"/>
  <c r="AI75" i="2"/>
  <c r="AA11" i="2" s="1"/>
  <c r="AI76" i="2"/>
  <c r="AA12" i="2" s="1"/>
  <c r="AI77" i="2"/>
  <c r="AA13" i="2" s="1"/>
  <c r="AI78" i="2"/>
  <c r="AA14" i="2" s="1"/>
  <c r="AI79" i="2"/>
  <c r="AA15" i="2" s="1"/>
  <c r="AI80" i="2"/>
  <c r="AA16" i="2" s="1"/>
  <c r="AI81" i="2"/>
  <c r="AA17" i="2" s="1"/>
  <c r="AI82" i="2"/>
  <c r="AA18" i="2" s="1"/>
  <c r="AI83" i="2"/>
  <c r="AA19" i="2" s="1"/>
  <c r="AI84" i="2"/>
  <c r="AA20" i="2" s="1"/>
  <c r="AI85" i="2"/>
  <c r="AA21" i="2" s="1"/>
  <c r="AI86" i="2"/>
  <c r="AA22" i="2" s="1"/>
  <c r="AI87" i="2"/>
  <c r="AA23" i="2" s="1"/>
  <c r="AI88" i="2"/>
  <c r="AA24" i="2" s="1"/>
  <c r="AI89" i="2"/>
  <c r="AA25" i="2" s="1"/>
  <c r="AI90" i="2"/>
  <c r="AA26" i="2" s="1"/>
  <c r="AI91" i="2"/>
  <c r="AA27" i="2" s="1"/>
  <c r="AI92" i="2"/>
  <c r="AA28" i="2" s="1"/>
  <c r="AI93" i="2"/>
  <c r="AA29" i="2" s="1"/>
  <c r="AI94" i="2"/>
  <c r="AA30" i="2" s="1"/>
  <c r="AI95" i="2"/>
  <c r="AA31" i="2" s="1"/>
  <c r="AI96" i="2"/>
  <c r="AA32" i="2" s="1"/>
  <c r="AI97" i="2"/>
  <c r="AA33" i="2" s="1"/>
  <c r="AI98" i="2"/>
  <c r="AI99" i="2"/>
  <c r="AI100" i="2"/>
  <c r="AA36" i="2" s="1"/>
  <c r="AI101" i="2"/>
  <c r="AA37" i="2" s="1"/>
  <c r="AI102" i="2"/>
  <c r="AA38" i="2" s="1"/>
  <c r="AI103" i="2"/>
  <c r="AA39" i="2" s="1"/>
  <c r="AI104" i="2"/>
  <c r="AA40" i="2" s="1"/>
  <c r="AI105" i="2"/>
  <c r="AA41" i="2" s="1"/>
  <c r="AI106" i="2"/>
  <c r="AA42" i="2" s="1"/>
  <c r="AI107" i="2"/>
  <c r="AI108" i="2"/>
  <c r="AA44" i="2" s="1"/>
  <c r="AI109" i="2"/>
  <c r="AA45" i="2" s="1"/>
  <c r="AI110" i="2"/>
  <c r="AA46" i="2" s="1"/>
  <c r="AI111" i="2"/>
  <c r="AA47" i="2" s="1"/>
  <c r="AI112" i="2"/>
  <c r="AA48" i="2" s="1"/>
  <c r="AI113" i="2"/>
  <c r="AA49" i="2" s="1"/>
  <c r="AI114" i="2"/>
  <c r="AI115" i="2"/>
  <c r="AA51" i="2" s="1"/>
  <c r="AI116" i="2"/>
  <c r="AA52" i="2" s="1"/>
  <c r="AI117" i="2"/>
  <c r="AA53" i="2" s="1"/>
  <c r="AI118" i="2"/>
  <c r="AA54" i="2" s="1"/>
  <c r="AI119" i="2"/>
  <c r="AA55" i="2" s="1"/>
  <c r="AI120" i="2"/>
  <c r="AA56" i="2" s="1"/>
  <c r="AI121" i="2"/>
  <c r="AA57" i="2" s="1"/>
  <c r="AI122" i="2"/>
  <c r="AI123" i="2"/>
  <c r="AA59" i="2" s="1"/>
  <c r="AI124" i="2"/>
  <c r="AA60" i="2" s="1"/>
  <c r="AI125" i="2"/>
  <c r="AA61" i="2" s="1"/>
  <c r="AA4" i="2"/>
  <c r="AH69" i="2"/>
  <c r="Z5" i="2" s="1"/>
  <c r="AH70" i="2"/>
  <c r="Z6" i="2" s="1"/>
  <c r="AH71" i="2"/>
  <c r="Z7" i="2" s="1"/>
  <c r="AH72" i="2"/>
  <c r="AH73" i="2"/>
  <c r="AH74" i="2"/>
  <c r="Z10" i="2" s="1"/>
  <c r="AH75" i="2"/>
  <c r="Z11" i="2" s="1"/>
  <c r="AH76" i="2"/>
  <c r="Z12" i="2" s="1"/>
  <c r="AH77" i="2"/>
  <c r="Z13" i="2" s="1"/>
  <c r="AH78" i="2"/>
  <c r="Z14" i="2" s="1"/>
  <c r="AH79" i="2"/>
  <c r="Z15" i="2" s="1"/>
  <c r="AH80" i="2"/>
  <c r="Z16" i="2" s="1"/>
  <c r="AH81" i="2"/>
  <c r="AH82" i="2"/>
  <c r="Z18" i="2" s="1"/>
  <c r="AH83" i="2"/>
  <c r="Z19" i="2" s="1"/>
  <c r="AH84" i="2"/>
  <c r="Z20" i="2" s="1"/>
  <c r="AH85" i="2"/>
  <c r="Z21" i="2" s="1"/>
  <c r="AH86" i="2"/>
  <c r="Z22" i="2" s="1"/>
  <c r="AH87" i="2"/>
  <c r="Z23" i="2" s="1"/>
  <c r="AH88" i="2"/>
  <c r="AH89" i="2"/>
  <c r="Z25" i="2" s="1"/>
  <c r="AH90" i="2"/>
  <c r="Z26" i="2" s="1"/>
  <c r="AH91" i="2"/>
  <c r="Z27" i="2" s="1"/>
  <c r="AH92" i="2"/>
  <c r="Z28" i="2" s="1"/>
  <c r="AH93" i="2"/>
  <c r="Z29" i="2" s="1"/>
  <c r="AH94" i="2"/>
  <c r="Z30" i="2" s="1"/>
  <c r="AH95" i="2"/>
  <c r="Z31" i="2" s="1"/>
  <c r="AH96" i="2"/>
  <c r="AH97" i="2"/>
  <c r="Z33" i="2" s="1"/>
  <c r="AH98" i="2"/>
  <c r="Z34" i="2" s="1"/>
  <c r="AH99" i="2"/>
  <c r="Z35" i="2" s="1"/>
  <c r="AH100" i="2"/>
  <c r="Z36" i="2" s="1"/>
  <c r="AH101" i="2"/>
  <c r="Z37" i="2" s="1"/>
  <c r="AH102" i="2"/>
  <c r="Z38" i="2" s="1"/>
  <c r="AH103" i="2"/>
  <c r="Z39" i="2" s="1"/>
  <c r="AH104" i="2"/>
  <c r="Z40" i="2" s="1"/>
  <c r="AH105" i="2"/>
  <c r="Z41" i="2" s="1"/>
  <c r="AH106" i="2"/>
  <c r="Z42" i="2" s="1"/>
  <c r="AH107" i="2"/>
  <c r="Z43" i="2" s="1"/>
  <c r="AH108" i="2"/>
  <c r="Z44" i="2" s="1"/>
  <c r="AH109" i="2"/>
  <c r="Z45" i="2" s="1"/>
  <c r="AH110" i="2"/>
  <c r="Z46" i="2" s="1"/>
  <c r="AH111" i="2"/>
  <c r="Z47" i="2" s="1"/>
  <c r="AH112" i="2"/>
  <c r="Z48" i="2" s="1"/>
  <c r="AH113" i="2"/>
  <c r="Z49" i="2" s="1"/>
  <c r="AH114" i="2"/>
  <c r="Z50" i="2" s="1"/>
  <c r="AH115" i="2"/>
  <c r="Z51" i="2" s="1"/>
  <c r="AH116" i="2"/>
  <c r="Z52" i="2" s="1"/>
  <c r="AH117" i="2"/>
  <c r="Z53" i="2" s="1"/>
  <c r="AH118" i="2"/>
  <c r="Z54" i="2" s="1"/>
  <c r="AH119" i="2"/>
  <c r="Z55" i="2" s="1"/>
  <c r="AH120" i="2"/>
  <c r="Z56" i="2" s="1"/>
  <c r="AH121" i="2"/>
  <c r="Z57" i="2" s="1"/>
  <c r="AH122" i="2"/>
  <c r="Z58" i="2" s="1"/>
  <c r="AH123" i="2"/>
  <c r="Z59" i="2" s="1"/>
  <c r="AH124" i="2"/>
  <c r="Z60" i="2" s="1"/>
  <c r="AH125" i="2"/>
  <c r="Z61" i="2" s="1"/>
  <c r="AH68" i="2"/>
  <c r="Z4" i="2" s="1"/>
  <c r="AG124" i="2"/>
  <c r="Y60" i="2" s="1"/>
  <c r="AG125" i="2"/>
  <c r="Y61" i="2" s="1"/>
  <c r="AG69" i="2"/>
  <c r="Y5" i="2" s="1"/>
  <c r="AG70" i="2"/>
  <c r="Y6" i="2" s="1"/>
  <c r="AG71" i="2"/>
  <c r="Y7" i="2" s="1"/>
  <c r="AG72" i="2"/>
  <c r="Y8" i="2" s="1"/>
  <c r="AG73" i="2"/>
  <c r="Y9" i="2" s="1"/>
  <c r="AG74" i="2"/>
  <c r="Y10" i="2" s="1"/>
  <c r="AG75" i="2"/>
  <c r="Y11" i="2" s="1"/>
  <c r="AG76" i="2"/>
  <c r="Y12" i="2" s="1"/>
  <c r="AG77" i="2"/>
  <c r="Y13" i="2" s="1"/>
  <c r="AG78" i="2"/>
  <c r="Y14" i="2" s="1"/>
  <c r="AG79" i="2"/>
  <c r="Y15" i="2" s="1"/>
  <c r="AG80" i="2"/>
  <c r="Y16" i="2" s="1"/>
  <c r="AG81" i="2"/>
  <c r="Y17" i="2" s="1"/>
  <c r="AG82" i="2"/>
  <c r="Y18" i="2" s="1"/>
  <c r="AG83" i="2"/>
  <c r="Y19" i="2" s="1"/>
  <c r="AG84" i="2"/>
  <c r="Y20" i="2" s="1"/>
  <c r="AG85" i="2"/>
  <c r="Y21" i="2" s="1"/>
  <c r="AG86" i="2"/>
  <c r="Y22" i="2" s="1"/>
  <c r="AG87" i="2"/>
  <c r="Y23" i="2" s="1"/>
  <c r="AG88" i="2"/>
  <c r="Y24" i="2" s="1"/>
  <c r="AG89" i="2"/>
  <c r="Y25" i="2" s="1"/>
  <c r="AG90" i="2"/>
  <c r="Y26" i="2" s="1"/>
  <c r="AG91" i="2"/>
  <c r="Y27" i="2" s="1"/>
  <c r="AG92" i="2"/>
  <c r="Y28" i="2" s="1"/>
  <c r="AG93" i="2"/>
  <c r="Y29" i="2" s="1"/>
  <c r="AG94" i="2"/>
  <c r="Y30" i="2" s="1"/>
  <c r="AG95" i="2"/>
  <c r="Y31" i="2" s="1"/>
  <c r="AG96" i="2"/>
  <c r="Y32" i="2" s="1"/>
  <c r="AG97" i="2"/>
  <c r="Y33" i="2" s="1"/>
  <c r="AG98" i="2"/>
  <c r="Y34" i="2" s="1"/>
  <c r="AG99" i="2"/>
  <c r="Y35" i="2" s="1"/>
  <c r="AG100" i="2"/>
  <c r="Y36" i="2" s="1"/>
  <c r="AG101" i="2"/>
  <c r="Y37" i="2" s="1"/>
  <c r="AG102" i="2"/>
  <c r="Y38" i="2" s="1"/>
  <c r="AG103" i="2"/>
  <c r="Y39" i="2" s="1"/>
  <c r="AG104" i="2"/>
  <c r="Y40" i="2" s="1"/>
  <c r="AG105" i="2"/>
  <c r="Y41" i="2" s="1"/>
  <c r="AG106" i="2"/>
  <c r="Y42" i="2" s="1"/>
  <c r="AG107" i="2"/>
  <c r="Y43" i="2" s="1"/>
  <c r="AG108" i="2"/>
  <c r="Y44" i="2" s="1"/>
  <c r="AG109" i="2"/>
  <c r="Y45" i="2" s="1"/>
  <c r="AG110" i="2"/>
  <c r="Y46" i="2" s="1"/>
  <c r="AG111" i="2"/>
  <c r="Y47" i="2" s="1"/>
  <c r="AG112" i="2"/>
  <c r="Y48" i="2" s="1"/>
  <c r="AG113" i="2"/>
  <c r="Y49" i="2" s="1"/>
  <c r="AG114" i="2"/>
  <c r="Y50" i="2" s="1"/>
  <c r="AG115" i="2"/>
  <c r="Y51" i="2" s="1"/>
  <c r="AG116" i="2"/>
  <c r="Y52" i="2" s="1"/>
  <c r="AG117" i="2"/>
  <c r="Y53" i="2" s="1"/>
  <c r="AG118" i="2"/>
  <c r="Y54" i="2" s="1"/>
  <c r="AG119" i="2"/>
  <c r="Y55" i="2" s="1"/>
  <c r="AG120" i="2"/>
  <c r="Y56" i="2" s="1"/>
  <c r="AG121" i="2"/>
  <c r="Y57" i="2" s="1"/>
  <c r="AG122" i="2"/>
  <c r="Y58" i="2" s="1"/>
  <c r="AG123" i="2"/>
  <c r="Y59" i="2" s="1"/>
  <c r="R47" i="2"/>
  <c r="R48" i="2"/>
  <c r="R49" i="2"/>
  <c r="R50" i="2"/>
  <c r="R51" i="2"/>
  <c r="R52" i="2"/>
  <c r="R53" i="2"/>
  <c r="R54" i="2"/>
  <c r="R55" i="2"/>
  <c r="R56" i="2"/>
  <c r="R57" i="2"/>
  <c r="R58" i="2"/>
  <c r="R59" i="2"/>
  <c r="R25" i="2"/>
  <c r="C26" i="2" s="1"/>
  <c r="R26" i="2"/>
  <c r="R27" i="2"/>
  <c r="R28" i="2"/>
  <c r="R29" i="2"/>
  <c r="R30" i="2"/>
  <c r="R31" i="2"/>
  <c r="R32" i="2"/>
  <c r="R33" i="2"/>
  <c r="R34" i="2"/>
  <c r="R35" i="2"/>
  <c r="R36" i="2"/>
  <c r="R37" i="2"/>
  <c r="R38" i="2"/>
  <c r="R39" i="2"/>
  <c r="R40" i="2"/>
  <c r="R41" i="2"/>
  <c r="R42" i="2"/>
  <c r="R43" i="2"/>
  <c r="R44" i="2"/>
  <c r="R45" i="2"/>
  <c r="R46" i="2"/>
  <c r="R3" i="2"/>
  <c r="R4" i="2"/>
  <c r="R5" i="2"/>
  <c r="R6" i="2"/>
  <c r="R7" i="2"/>
  <c r="R8" i="2"/>
  <c r="R9" i="2"/>
  <c r="R10" i="2"/>
  <c r="R11" i="2"/>
  <c r="R12" i="2"/>
  <c r="R13" i="2"/>
  <c r="R14" i="2"/>
  <c r="R15" i="2"/>
  <c r="R16" i="2"/>
  <c r="R17" i="2"/>
  <c r="R18" i="2"/>
  <c r="R19" i="2"/>
  <c r="R20" i="2"/>
  <c r="R21" i="2"/>
  <c r="C22" i="2" s="1"/>
  <c r="R22" i="2"/>
  <c r="R23" i="2"/>
  <c r="R24" i="2"/>
  <c r="E3" i="1"/>
  <c r="E41" i="1"/>
  <c r="E42" i="1"/>
  <c r="E43" i="1"/>
  <c r="E44" i="1"/>
  <c r="E45" i="1"/>
  <c r="E46" i="1"/>
  <c r="E47" i="1"/>
  <c r="E48" i="1"/>
  <c r="E49" i="1"/>
  <c r="E50" i="1"/>
  <c r="E51" i="1"/>
  <c r="E52" i="1"/>
  <c r="E53" i="1"/>
  <c r="E54" i="1"/>
  <c r="E55" i="1"/>
  <c r="E56" i="1"/>
  <c r="E57" i="1"/>
  <c r="E58" i="1"/>
  <c r="E59" i="1"/>
  <c r="E23" i="1"/>
  <c r="E24" i="1"/>
  <c r="E25" i="1"/>
  <c r="E26" i="1"/>
  <c r="E27" i="1"/>
  <c r="E28" i="1"/>
  <c r="E29" i="1"/>
  <c r="E30" i="1"/>
  <c r="E31" i="1"/>
  <c r="E32" i="1"/>
  <c r="E33" i="1"/>
  <c r="E34" i="1"/>
  <c r="E35" i="1"/>
  <c r="E36" i="1"/>
  <c r="E37" i="1"/>
  <c r="E38" i="1"/>
  <c r="E39" i="1"/>
  <c r="E40" i="1"/>
  <c r="E4" i="1"/>
  <c r="E5" i="1"/>
  <c r="E6" i="1"/>
  <c r="E7" i="1"/>
  <c r="E8" i="1"/>
  <c r="E9" i="1"/>
  <c r="E10" i="1"/>
  <c r="E11" i="1"/>
  <c r="E12" i="1"/>
  <c r="E13" i="1"/>
  <c r="E14" i="1"/>
  <c r="E15" i="1"/>
  <c r="E16" i="1"/>
  <c r="E17" i="1"/>
  <c r="E18" i="1"/>
  <c r="E19" i="1"/>
  <c r="E20" i="1"/>
  <c r="E21" i="1"/>
  <c r="E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tc={BD175A98-CC31-3548-A8B5-D992363D890B}</author>
  </authors>
  <commentList>
    <comment ref="R3" authorId="0" shapeId="0" xr:uid="{BD175A98-CC31-3548-A8B5-D992363D890B}">
      <text>
        <t>[Threaded comment]
Your version of Excel allows you to read this threaded comment; however, any edits to it will get removed if the file is opened in a newer version of Excel. Learn more: https://go.microsoft.com/fwlink/?linkid=870924
Comment:
    Transition from school to higher ed/work
Joel’s Big Blur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tc={B317262E-E34C-6840-8117-9509F7F782D4}</author>
  </authors>
  <commentList>
    <comment ref="AM6" authorId="0" shapeId="0" xr:uid="{B317262E-E34C-6840-8117-9509F7F782D4}">
      <text>
        <t>[Threaded comment]
Your version of Excel allows you to read this threaded comment; however, any edits to it will get removed if the file is opened in a newer version of Excel. Learn more: https://go.microsoft.com/fwlink/?linkid=870924
Comment:
    Can also do ratio for gaps</t>
      </text>
    </comment>
  </commentList>
</comments>
</file>

<file path=xl/sharedStrings.xml><?xml version="1.0" encoding="utf-8"?>
<sst xmlns="http://schemas.openxmlformats.org/spreadsheetml/2006/main" count="7511" uniqueCount="1627">
  <si>
    <t>num_below_p50</t>
  </si>
  <si>
    <t>child_exposure_county</t>
  </si>
  <si>
    <t>bias_grp_mem_county</t>
  </si>
  <si>
    <t>child_bias_county</t>
  </si>
  <si>
    <t>clustering_county</t>
  </si>
  <si>
    <t>support_ratio_county</t>
  </si>
  <si>
    <t>volunteering_rate_county</t>
  </si>
  <si>
    <t>civic_organizations_county</t>
  </si>
  <si>
    <t>06009</t>
  </si>
  <si>
    <t>06001</t>
  </si>
  <si>
    <t>06003</t>
  </si>
  <si>
    <t>06005</t>
  </si>
  <si>
    <t>06007</t>
  </si>
  <si>
    <t>06011</t>
  </si>
  <si>
    <t>06013</t>
  </si>
  <si>
    <t>06015</t>
  </si>
  <si>
    <t>06017</t>
  </si>
  <si>
    <t>06019</t>
  </si>
  <si>
    <t>06021</t>
  </si>
  <si>
    <t>06023</t>
  </si>
  <si>
    <t>06025</t>
  </si>
  <si>
    <t>06027</t>
  </si>
  <si>
    <t>06029</t>
  </si>
  <si>
    <t>06031</t>
  </si>
  <si>
    <t>06033</t>
  </si>
  <si>
    <t>06035</t>
  </si>
  <si>
    <t>06039</t>
  </si>
  <si>
    <t>06041</t>
  </si>
  <si>
    <t>06045</t>
  </si>
  <si>
    <t>06043</t>
  </si>
  <si>
    <t>06037</t>
  </si>
  <si>
    <t>06047</t>
  </si>
  <si>
    <t>06049</t>
  </si>
  <si>
    <t>06051</t>
  </si>
  <si>
    <t>06053</t>
  </si>
  <si>
    <t>06055</t>
  </si>
  <si>
    <t>06057</t>
  </si>
  <si>
    <t>06059</t>
  </si>
  <si>
    <t>06061</t>
  </si>
  <si>
    <t>06063</t>
  </si>
  <si>
    <t>06065</t>
  </si>
  <si>
    <t>06067</t>
  </si>
  <si>
    <t>06069</t>
  </si>
  <si>
    <t>06071</t>
  </si>
  <si>
    <t>06073</t>
  </si>
  <si>
    <t>06075</t>
  </si>
  <si>
    <t>06077</t>
  </si>
  <si>
    <t>06079</t>
  </si>
  <si>
    <t>06081</t>
  </si>
  <si>
    <t>06083</t>
  </si>
  <si>
    <t>06085</t>
  </si>
  <si>
    <t>06087</t>
  </si>
  <si>
    <t>06089</t>
  </si>
  <si>
    <t>06091</t>
  </si>
  <si>
    <t>06093</t>
  </si>
  <si>
    <t>06095</t>
  </si>
  <si>
    <t>06097</t>
  </si>
  <si>
    <t>06099</t>
  </si>
  <si>
    <t>06101</t>
  </si>
  <si>
    <t>06103</t>
  </si>
  <si>
    <t>06105</t>
  </si>
  <si>
    <t>06107</t>
  </si>
  <si>
    <t>06109</t>
  </si>
  <si>
    <t>06111</t>
  </si>
  <si>
    <t>06113</t>
  </si>
  <si>
    <t>06115</t>
  </si>
  <si>
    <t>pop_perc</t>
  </si>
  <si>
    <t>fips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</si>
  <si>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</si>
  <si>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</si>
  <si>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</si>
  <si>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</si>
  <si>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</si>
  <si>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</si>
  <si>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</si>
  <si>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</si>
  <si>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</si>
  <si>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</si>
  <si>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</si>
  <si>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</si>
  <si>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</si>
  <si>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</si>
  <si>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</si>
  <si>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</si>
  <si>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</si>
  <si>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</si>
  <si>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</si>
  <si>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</si>
  <si>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</si>
  <si>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</si>
  <si>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</si>
  <si>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</si>
  <si>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</si>
  <si>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</si>
  <si>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</si>
  <si>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</si>
  <si>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</si>
  <si>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</si>
  <si>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</si>
  <si>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</si>
  <si>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</si>
  <si>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</si>
  <si>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</si>
  <si>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</si>
  <si>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</si>
  <si>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</si>
  <si>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</si>
  <si>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</si>
  <si>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</si>
  <si>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</si>
  <si>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</si>
  <si>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</si>
  <si>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</si>
  <si>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</si>
  <si>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</si>
  <si>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</si>
  <si>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</si>
  <si>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</si>
  <si>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</si>
  <si>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</si>
  <si>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</si>
  <si>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</si>
  <si>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</si>
  <si>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</si>
  <si>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</si>
  <si>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</si>
  <si>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life_exp</t>
  </si>
  <si>
    <t>life_exp_w</t>
  </si>
  <si>
    <t>life_exp_b</t>
  </si>
  <si>
    <t>life_exp_h</t>
  </si>
  <si>
    <t>hs_grad_rate</t>
  </si>
  <si>
    <t>some_college</t>
  </si>
  <si>
    <t>inc_ratio</t>
  </si>
  <si>
    <t>child_pov_rate</t>
  </si>
  <si>
    <t>med_hh_inc</t>
  </si>
  <si>
    <t>severe_hous_probs</t>
  </si>
  <si>
    <t>long_commute_alone_rate</t>
  </si>
  <si>
    <t>gdp_2018</t>
  </si>
  <si>
    <t>gdp_cap_2018</t>
  </si>
  <si>
    <t>no_hs</t>
  </si>
  <si>
    <t>hs</t>
  </si>
  <si>
    <t>some_coll</t>
  </si>
  <si>
    <t>coll</t>
  </si>
  <si>
    <r>
      <t xml:space="preserve">The data for 2016-2020 is a 5-year average from the Census Bureau's </t>
    </r>
    <r>
      <rPr>
        <u/>
        <sz val="8"/>
        <color rgb="FF0000FF"/>
        <rFont val="Arial"/>
        <family val="2"/>
      </rPr>
      <t>American Community Survey</t>
    </r>
    <r>
      <rPr>
        <sz val="8"/>
        <color rgb="FF000000"/>
        <rFont val="Arial"/>
        <family val="2"/>
      </rPr>
      <t>.</t>
    </r>
  </si>
  <si>
    <t>formula</t>
  </si>
  <si>
    <t>Expected years of schooling is a calculation of the number of years a child is expected to attend school, or university, including the years spent on repetition. It is the sum of the age-specific enrollment ratios for primary, secondary, post-secondary non-tertiary and tertiary education and is calculated assuming the prevailing patterns of age-specific enrollment rates were to stay the same throughout the child's life. Expected years of schooling is capped at 18 years.</t>
  </si>
  <si>
    <t>Total</t>
  </si>
  <si>
    <t>Grade K</t>
  </si>
  <si>
    <t>Grade 1</t>
  </si>
  <si>
    <t>Grade 2</t>
  </si>
  <si>
    <t>Grade 3</t>
  </si>
  <si>
    <t>Grade 4</t>
  </si>
  <si>
    <t>Grade 5</t>
  </si>
  <si>
    <t>Grade 6</t>
  </si>
  <si>
    <t>Grade 7</t>
  </si>
  <si>
    <t>Grade 8</t>
  </si>
  <si>
    <t>Grade 9</t>
  </si>
  <si>
    <t>Grade 10</t>
  </si>
  <si>
    <t>Grade 11</t>
  </si>
  <si>
    <t>Grade 12</t>
  </si>
  <si>
    <t>AVG YRS SCHOOL amounts</t>
  </si>
  <si>
    <t>https://dq.cde.ca.gov/dataquest/dqcensus/EnrGrdLevels.aspx?cds=00&amp;agglevel=state&amp;year=2018-19&amp;ro=y</t>
  </si>
  <si>
    <t>College Going Rate - Total (16 Months)</t>
  </si>
  <si>
    <t>FIPSCode</t>
  </si>
  <si>
    <t>Location</t>
  </si>
  <si>
    <t>AgeGroup</t>
  </si>
  <si>
    <t>Data</t>
  </si>
  <si>
    <t>Elementary (1st grade to 5th, ages 6-10)</t>
  </si>
  <si>
    <t>Middle (grades 6-8, ages 11-13)</t>
  </si>
  <si>
    <t>High School (ages 14-17)</t>
  </si>
  <si>
    <t>* enrollment on 1st week of october 2018</t>
  </si>
  <si>
    <t>Mid</t>
  </si>
  <si>
    <t>Hi</t>
  </si>
  <si>
    <t>El</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</si>
  <si>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</si>
  <si>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</si>
  <si>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</si>
  <si>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</si>
  <si>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</si>
  <si>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</si>
  <si>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</si>
  <si>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</si>
  <si>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</si>
  <si>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</si>
  <si>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</si>
  <si>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</si>
  <si>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</si>
  <si>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</si>
  <si>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</si>
  <si>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</si>
  <si>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</si>
  <si>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</si>
  <si>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</si>
  <si>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</si>
  <si>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</si>
  <si>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</si>
  <si>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</si>
  <si>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</si>
  <si>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</si>
  <si>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</si>
  <si>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</si>
  <si>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</si>
  <si>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</si>
  <si>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</si>
  <si>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</si>
  <si>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</si>
  <si>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</si>
  <si>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</si>
  <si>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</si>
  <si>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</si>
  <si>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</si>
  <si>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</si>
  <si>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</si>
  <si>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</si>
  <si>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</si>
  <si>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</si>
  <si>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</si>
  <si>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</si>
  <si>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</si>
  <si>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</si>
  <si>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</si>
  <si>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</si>
  <si>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</si>
  <si>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</si>
  <si>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</si>
  <si>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</si>
  <si>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</si>
  <si>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</si>
  <si>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</si>
  <si>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</si>
  <si>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</si>
  <si>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</si>
  <si>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Elementary</t>
  </si>
  <si>
    <t>Middle</t>
  </si>
  <si>
    <t>High</t>
  </si>
  <si>
    <t>Educ index</t>
  </si>
  <si>
    <t>EYS</t>
  </si>
  <si>
    <t>MYS</t>
  </si>
  <si>
    <t>Mean years of schooling is the weighted average of the attainment for each category, capped at 16</t>
  </si>
  <si>
    <t>Ele</t>
  </si>
  <si>
    <t>Middle school</t>
  </si>
  <si>
    <t>Highschool</t>
  </si>
  <si>
    <t>Going to College</t>
  </si>
  <si>
    <t>Ed Index (EI) = ( (Exp Yrs Sch / 16) + (Avg Yrs Sch / 16) ) / 2 **** /16 because that's the max number of years (college) that I have</t>
  </si>
  <si>
    <t>Finishing College</t>
  </si>
  <si>
    <t>*Finishing college is the percent of population with college+ degree</t>
  </si>
  <si>
    <t>county</t>
  </si>
  <si>
    <t>pop</t>
  </si>
  <si>
    <t>econ_con</t>
  </si>
  <si>
    <t>expo</t>
  </si>
  <si>
    <t>school_avg</t>
  </si>
  <si>
    <t>particulate_matter</t>
  </si>
  <si>
    <t>gini_inc</t>
  </si>
  <si>
    <t>hdi</t>
  </si>
  <si>
    <t>Size of Local Economy</t>
  </si>
  <si>
    <t>Standard of Living</t>
  </si>
  <si>
    <t xml:space="preserve">Measure of the market value of all final goods and services produced in a region in a period of time. A regional version of Gross Domestic Product (GDP), GRP represents the size of the local economy.   </t>
  </si>
  <si>
    <t>1yr growth of local economy</t>
  </si>
  <si>
    <t>Reasioning</t>
  </si>
  <si>
    <t>Description</t>
  </si>
  <si>
    <t>HDI</t>
  </si>
  <si>
    <t>rgdp_18</t>
  </si>
  <si>
    <t>rgdp_1yr</t>
  </si>
  <si>
    <t>rgdp_5yr</t>
  </si>
  <si>
    <t>rgdp_10yr</t>
  </si>
  <si>
    <t>5yr growth of local economy</t>
  </si>
  <si>
    <t>10yr growth of local economy</t>
  </si>
  <si>
    <t>traded_prop</t>
  </si>
  <si>
    <t>serv_prop</t>
  </si>
  <si>
    <t>Traded goods proportion of activity</t>
  </si>
  <si>
    <t>Services proportion of activity</t>
  </si>
  <si>
    <t>rgdp_capita</t>
  </si>
  <si>
    <t>Avg value of economic activity as experienced by county residents</t>
  </si>
  <si>
    <t>Productivity</t>
  </si>
  <si>
    <t>prod_worker</t>
  </si>
  <si>
    <t>prod_jobs</t>
  </si>
  <si>
    <t>Growth and Prosperity</t>
  </si>
  <si>
    <t>employed</t>
  </si>
  <si>
    <t>Employment</t>
  </si>
  <si>
    <t>Source</t>
  </si>
  <si>
    <t>BEA</t>
  </si>
  <si>
    <t>(2018-2017) / 2017 *100</t>
  </si>
  <si>
    <t>traded/gdp *100</t>
  </si>
  <si>
    <t>(2018-2008) / 2008 *100</t>
  </si>
  <si>
    <t>(2018-2013) / 2013 *100</t>
  </si>
  <si>
    <t>serv/gdp *100</t>
  </si>
  <si>
    <t>Methodology</t>
  </si>
  <si>
    <t>Size of Local Economy. Chained 2012 dollars</t>
  </si>
  <si>
    <t>Orientation of activity</t>
  </si>
  <si>
    <t>BLS</t>
  </si>
  <si>
    <t>rgdp/population</t>
  </si>
  <si>
    <t>Jobs</t>
  </si>
  <si>
    <t>Total jobs measures the count of workers involved in the production of goods and services over a period of time. Jobs provide most residents with the majority of their income, facilitating their economic well-being.</t>
  </si>
  <si>
    <t>labor_force</t>
  </si>
  <si>
    <t>Management, business, science, and arts occupations</t>
  </si>
  <si>
    <t>Service occupations</t>
  </si>
  <si>
    <t>Sales and office occupations</t>
  </si>
  <si>
    <t>Natural resources, construction, and maintenance occupations</t>
  </si>
  <si>
    <t>Production, transportation, and material moving occupations</t>
  </si>
  <si>
    <t>Agriculture, forestry, fishing and hunting, and mining</t>
  </si>
  <si>
    <t>Construction</t>
  </si>
  <si>
    <t>Manufacturing</t>
  </si>
  <si>
    <t>Wholesale trade</t>
  </si>
  <si>
    <t>Retail trade</t>
  </si>
  <si>
    <t>Transportation and warehousing, and utilities</t>
  </si>
  <si>
    <t>Information</t>
  </si>
  <si>
    <t>Finance and insurance, and real estate and rental and leasing</t>
  </si>
  <si>
    <t>Professional, scientific, and management, and administrative and waste management services</t>
  </si>
  <si>
    <t>Educational services, and health care and social assistance</t>
  </si>
  <si>
    <t>Arts, entertainment, and recreation, and accommodation and food services</t>
  </si>
  <si>
    <t>Other services, except public administration</t>
  </si>
  <si>
    <t>Public administration</t>
  </si>
  <si>
    <t>299</t>
  </si>
  <si>
    <t>With Supplemental Security Income</t>
  </si>
  <si>
    <t>With cash public assistance income</t>
  </si>
  <si>
    <t>With Food Stamp/SNAP benefits in the past 12 months</t>
  </si>
  <si>
    <t>No health insurance coverage</t>
  </si>
  <si>
    <t>hh</t>
  </si>
  <si>
    <t>934</t>
  </si>
  <si>
    <t>pop_16up</t>
  </si>
  <si>
    <t>Population under 18 years whose income in past 12 months below poverty rate</t>
  </si>
  <si>
    <t>Total population whose income in past 12 months below poverty rate</t>
  </si>
  <si>
    <t>unemployed</t>
  </si>
  <si>
    <t>u</t>
  </si>
  <si>
    <t>emp_to_pop</t>
  </si>
  <si>
    <t>US Census</t>
  </si>
  <si>
    <t>occupation_sales_office</t>
  </si>
  <si>
    <t>occupation_natresource_constr_maintenance</t>
  </si>
  <si>
    <t>occupation_prod_transp_materialmoving</t>
  </si>
  <si>
    <t>occupation_manag_bus_sci_arts</t>
  </si>
  <si>
    <t>occupation_services</t>
  </si>
  <si>
    <t>Median household income (2018 inflation-adjusted dollars)</t>
  </si>
  <si>
    <t>Mean household income (2018 inflation-adjusted dollars)</t>
  </si>
  <si>
    <t>Median earnings for workers (2018 inflation-adjusted dollars)</t>
  </si>
  <si>
    <t>Median earnings for male full-time, year-round workers (2018 inflation-adjusted dollars)</t>
  </si>
  <si>
    <t>Median earnings for female full-time, year-round workers (2018 inflation-adjusted dollars)</t>
  </si>
  <si>
    <t>industry_constr</t>
  </si>
  <si>
    <t>industry_ag_dor_fishhunt_mining</t>
  </si>
  <si>
    <t>industry_manuf</t>
  </si>
  <si>
    <t>industry_wholesale</t>
  </si>
  <si>
    <t>industry_retail</t>
  </si>
  <si>
    <t>industry_transp_warehous_utilit</t>
  </si>
  <si>
    <t>industry_information</t>
  </si>
  <si>
    <t>industry_financeinsurance_restaterental</t>
  </si>
  <si>
    <t>industry_professional_sci_manage_adminwastemanageserv</t>
  </si>
  <si>
    <t>industry_educ_health_socassist</t>
  </si>
  <si>
    <t>industry_art_entert_rec_accomfoodserv</t>
  </si>
  <si>
    <t>industry_otherserv</t>
  </si>
  <si>
    <t>industry_pubadmin</t>
  </si>
  <si>
    <t>Labor Market</t>
  </si>
  <si>
    <t>Jobs in young firms</t>
  </si>
  <si>
    <t>Number of Jobs in county</t>
  </si>
  <si>
    <t>jobs</t>
  </si>
  <si>
    <t>Employment-to-population</t>
  </si>
  <si>
    <t>population-weighted</t>
  </si>
  <si>
    <t>Unemployment</t>
  </si>
  <si>
    <t>Unemployment rates measure the percent of working-age individuals seeking work, who are in the civilian labor force. The unemployment rate provides information on the overall state of the economy within a region, as well as the financial stability of residents and subgroups thereof.</t>
  </si>
  <si>
    <t>Unemployment rates measure the percent of working-age individuals seeking work, who are in the civilian labor force. The unemployment rate provides information on the overall state of the economy within a region, as well as the financial stability of resi</t>
  </si>
  <si>
    <t>Labor Force</t>
  </si>
  <si>
    <t>The labor force participation rate measures the percentage of working-age individuals who are either employed or are actively looking for work.</t>
  </si>
  <si>
    <t>lfp</t>
  </si>
  <si>
    <t>LFP, 16+</t>
  </si>
  <si>
    <t>Earnings</t>
  </si>
  <si>
    <t>Earnings is an indicator of economic well-being and labor costs.</t>
  </si>
  <si>
    <t>LF number</t>
  </si>
  <si>
    <t>unemployed number</t>
  </si>
  <si>
    <t>Income</t>
  </si>
  <si>
    <t>Household Income</t>
  </si>
  <si>
    <t>Household income measures all the wages and cash benefits that members of a household receive, before taxes. Median household income reflects the income received by households in the middle of the distribution.</t>
  </si>
  <si>
    <t>Productivty per job</t>
  </si>
  <si>
    <t>Productivity per employed</t>
  </si>
  <si>
    <t>US Census: 2018 ACS 5yr, DP03 Selected Economic Characteristics</t>
  </si>
  <si>
    <t>rgdp / employment number</t>
  </si>
  <si>
    <t>Earning gap between females and males, Percentage</t>
  </si>
  <si>
    <t>hh_inc_med</t>
  </si>
  <si>
    <t>hh_inc_avg</t>
  </si>
  <si>
    <t>hh_inc_med_blackwhitegap</t>
  </si>
  <si>
    <t>Median white household income in the past 12 months (in 2018 inflation-adjusted dollars)</t>
  </si>
  <si>
    <t>hh_inc_med_white</t>
  </si>
  <si>
    <t>Median black household income in the past 12 months (in 2018 inflationad-justed dollars)</t>
  </si>
  <si>
    <t>hh_inc_med_black</t>
  </si>
  <si>
    <t>US Census: ACS 5yr, B19013B Median Household Income in the past 12 months</t>
  </si>
  <si>
    <t>US Census: ACS 5yr, B19013A Median Household Income in the past 12 months</t>
  </si>
  <si>
    <t>US Census: ACS 5yr, S19013 Median Household Income in the past 12 months</t>
  </si>
  <si>
    <t>US Census: ACS 5yr, S19012 Mean Household Income in the past 12 months</t>
  </si>
  <si>
    <t>Percent of median black income to white</t>
  </si>
  <si>
    <t>Stable jobs</t>
  </si>
  <si>
    <t>rgdp / annualized jobs (stable and unstable)</t>
  </si>
  <si>
    <t>Annualized quarterly data: avg of quarters</t>
  </si>
  <si>
    <t>Unstable job proportion</t>
  </si>
  <si>
    <t>Comment</t>
  </si>
  <si>
    <t>quarterly, not seasonally adjusted, private and public jobs of all industries, all ages, races and ethnicities.</t>
  </si>
  <si>
    <t>jobs_stable</t>
  </si>
  <si>
    <t>jobs_unstable_prop</t>
  </si>
  <si>
    <t>Name</t>
  </si>
  <si>
    <t>Estimate of the total number of jobs on the first day of the reference quarter. Beginning-of-quarter employment counts are similar to point-in-time employment measures, such as the QCEW</t>
  </si>
  <si>
    <t>Estimate of stable jobs, i.e., the number of jobs that are held on both the first and last day of the quarter with the same employer. This is often, but not necessarily, the same as being employed for a full quarter (e.g., an on-call substitute teacher may have earnings in each of three consecutive quarters, but intermittently).</t>
  </si>
  <si>
    <t>Proportion of jobs that aren't held throughout a quarter</t>
  </si>
  <si>
    <t>(stable-total)/total * 100</t>
  </si>
  <si>
    <t>US Census: Longitudinal Employer-Household Dynamics Quarterly Workforce Indicators</t>
  </si>
  <si>
    <t>Total number of full and part time wage and salaried jobs at young, private-sector firms 5 years old or less.</t>
  </si>
  <si>
    <t>Reflects the employment impact of entrepreneurship</t>
  </si>
  <si>
    <t>This is a count of people employed in a firm at any time during the quarter. It is not a count of jobs. This measure may also be referred to as “flow employment”.</t>
  </si>
  <si>
    <t>Employed population</t>
  </si>
  <si>
    <t>Percent jobs in young firms</t>
  </si>
  <si>
    <t>jobs_young_prop</t>
  </si>
  <si>
    <t>jobs_young</t>
  </si>
  <si>
    <t>young fobs / total jobs * 100</t>
  </si>
  <si>
    <t>earn_med</t>
  </si>
  <si>
    <t>earn_med_male</t>
  </si>
  <si>
    <t>earn_med_female</t>
  </si>
  <si>
    <t>earn_avg_w</t>
  </si>
  <si>
    <t>earn_avg_b</t>
  </si>
  <si>
    <t>earn_avg</t>
  </si>
  <si>
    <t>earn_gap_avg_blackwhite</t>
  </si>
  <si>
    <t>earn_stable_avg</t>
  </si>
  <si>
    <t>earn_stable_avg_w</t>
  </si>
  <si>
    <t>earn_stable_avg_b</t>
  </si>
  <si>
    <t>earn_stable_gap_avg_blackwhite</t>
  </si>
  <si>
    <t>Employment rates measure the percentage of all adults 16+ population who are working (not only those "in the labor force").</t>
  </si>
  <si>
    <t>Percent employed in the 16+ population</t>
  </si>
  <si>
    <t>Average earnings</t>
  </si>
  <si>
    <t>Average earnings, white workers</t>
  </si>
  <si>
    <t>Average earnings, black workers</t>
  </si>
  <si>
    <t>Average earnings from stable jobs</t>
  </si>
  <si>
    <t>Average earnings from stable jobs, white workers</t>
  </si>
  <si>
    <t>Average earnings from stable jobs, black workers</t>
  </si>
  <si>
    <t>Annual earnings from stable jobs</t>
  </si>
  <si>
    <t>Annual earnings of the average worer</t>
  </si>
  <si>
    <t>Annual earnings of the median worker</t>
  </si>
  <si>
    <t>Annual earnings of the average white worker</t>
  </si>
  <si>
    <t>Annual earnings of the average black worker</t>
  </si>
  <si>
    <t>Annual earnings from a stable job of the average white worker</t>
  </si>
  <si>
    <t>Annual earnings from a stable job of the average black worker</t>
  </si>
  <si>
    <t>Black-White avg earning gap</t>
  </si>
  <si>
    <t>Earning gap average earning gap</t>
  </si>
  <si>
    <t>black earning / white earning *100</t>
  </si>
  <si>
    <t>Black-White avg earning gap from Stable Jobs</t>
  </si>
  <si>
    <t>Earning gap average earning gap for stable jobs</t>
  </si>
  <si>
    <t>black stable earning / white stable earning *100</t>
  </si>
  <si>
    <t>below_15000</t>
  </si>
  <si>
    <t>Proportion of working population earning approx below net 15$/hr ($24,913 as calculated from $31,200 with 16.95% total tax in CA)</t>
  </si>
  <si>
    <t>Proportion of working population earning approx below net federal minimum wage ($13,483 as calculated from $15,000 with 10.11% total tax in CA)</t>
  </si>
  <si>
    <t>below_25000</t>
  </si>
  <si>
    <t>US Census: 2018 ACS 5yr, S2001 Earnings in the past 12 months</t>
  </si>
  <si>
    <t>2018 inflation-adjusted dollars</t>
  </si>
  <si>
    <t>Median income gap black-white</t>
  </si>
  <si>
    <t>Poverty</t>
  </si>
  <si>
    <t>Poverty rate measures the percent of households/individuals living below the federal poverty level. Individuals and families living in poverty struggle financially and often forego basic needs to make ends meet. Because the federal poverty level is quite low, some projects use multiples of that level (e.g., 150%, 185%, 200%) to measure the prevalence of economic need.</t>
  </si>
  <si>
    <t>poverty_prop</t>
  </si>
  <si>
    <t>Income Inequality</t>
  </si>
  <si>
    <t>Ratio of household income at the 80th percentile to income at the 20th percentile.</t>
  </si>
  <si>
    <t>US Census: ACS 5yr, B19083 Gini Index of Income Inequality</t>
  </si>
  <si>
    <t>Wealth</t>
  </si>
  <si>
    <t>Homeownership</t>
  </si>
  <si>
    <t>The homeownership rate is the share of occupied housing units that are owner-occupied.</t>
  </si>
  <si>
    <t>home_own</t>
  </si>
  <si>
    <t xml:space="preserve">Homeownership rate reflects the share of individuals who own their home outright or via a home mortgage loan. Homeownership continues to be an important vehicle to build wealth. Homeownership is the leading source of wealth for most families, and over the long run provides families with more stable and lower housing costs compared to renting (https://www.federalreserve.gov/publications/files/scf20.pdf) Furthermore, mortgage payments are often more predictable and stable than rental payments, and some research suggests higher levels of homeownership contribute to community well-being. </t>
  </si>
  <si>
    <t>home_own_w</t>
  </si>
  <si>
    <t>home_own_b</t>
  </si>
  <si>
    <t>home_own_belowHS</t>
  </si>
  <si>
    <t>home_own_HS</t>
  </si>
  <si>
    <t>home_own_someColl</t>
  </si>
  <si>
    <t>home_own_collPlus</t>
  </si>
  <si>
    <t>home_own_bwgap</t>
  </si>
  <si>
    <t>home_own_edgap</t>
  </si>
  <si>
    <t>Measure of income inequality</t>
  </si>
  <si>
    <t>US Census: ACS 5yr, DP04 Selected Housing Characteristics</t>
  </si>
  <si>
    <t>US Census: ACS 5yr, S2502, DEMOGRAPHIC CHARACTERISTICS FOR OCCUPIED HOUSING UNITS</t>
  </si>
  <si>
    <t>Percent of housing units that are owned by those living in them</t>
  </si>
  <si>
    <t>Percent of housing units that are owned by white people who also are living in them</t>
  </si>
  <si>
    <t>Percent of housing units that are owned by black people who also are living in them</t>
  </si>
  <si>
    <t>Home ownership gap between black and white people</t>
  </si>
  <si>
    <t>Percent of housing units that are owned by people with less than a HS degree who also are living in them</t>
  </si>
  <si>
    <t>Percent of housing units that are owned by people with a HS degree who also are living in them</t>
  </si>
  <si>
    <t>Percent of housing units that are owned by people with some college who also are living in them</t>
  </si>
  <si>
    <t>Percent of housing units that are owned by people with a college degree or more who also are living in them</t>
  </si>
  <si>
    <t>Home ownership gap between HS and below, and those with some college and above</t>
  </si>
  <si>
    <t>Percent of black home ownership to white</t>
  </si>
  <si>
    <t>Percent of HS and below ownership to some College and above</t>
  </si>
  <si>
    <t>earn_med_gender_gap</t>
  </si>
  <si>
    <t>u_ed_gap</t>
  </si>
  <si>
    <t>emp_ed_gap</t>
  </si>
  <si>
    <t>lfp_ed_gap</t>
  </si>
  <si>
    <t>Total number of aduls 16 up in the labor force</t>
  </si>
  <si>
    <t>Labor force participation rate out of working-age individuals</t>
  </si>
  <si>
    <t>Total number of Unemployed out of Labor Force of 16 years old and up</t>
  </si>
  <si>
    <t>Unemployment rate</t>
  </si>
  <si>
    <t>Labor force participation differences as averaged from the total populations of given age groups</t>
  </si>
  <si>
    <t>Unemployment rate differences as averaged from the total Labor Force of given age groups</t>
  </si>
  <si>
    <t>Employment rate to population differences as averaged from the total populations of given age groups</t>
  </si>
  <si>
    <t>lfp_youth_gap</t>
  </si>
  <si>
    <t>emp_youth_gap</t>
  </si>
  <si>
    <t>16-29yo to 30-64yo E/pop</t>
  </si>
  <si>
    <t>&gt; College to &lt;college e/pop</t>
  </si>
  <si>
    <t>16-29yo to 30-64yo e/pop gap</t>
  </si>
  <si>
    <t>&gt; College to &lt; College e/pop</t>
  </si>
  <si>
    <t>Employment rate to population differences as proportion of the total populations of given age groups</t>
  </si>
  <si>
    <t>&gt; College to &lt;college u</t>
  </si>
  <si>
    <t>16-29yo to 30-64yo u</t>
  </si>
  <si>
    <t>u_youth_gap</t>
  </si>
  <si>
    <t>Proportion of LFP for those with HS and below as compared to LFP of those with some college up</t>
  </si>
  <si>
    <t>Proportion of LFP for those 16-29 as compared to LFP of those 30-64</t>
  </si>
  <si>
    <t>Proportion of U for those 16-29 as compared to U of those 30-64</t>
  </si>
  <si>
    <t>Proportion of U for those with HS and below as compared to U of those with some college up</t>
  </si>
  <si>
    <t>Proportion of emp/pop for those with HS and below as compared to emp/pop of those with some college up</t>
  </si>
  <si>
    <t>Proportion of emp/pop for those 16-29 as compared to emp/pop of those 30-64</t>
  </si>
  <si>
    <t>% Limited Access to heathy food</t>
  </si>
  <si>
    <t>limited_healthyfood</t>
  </si>
  <si>
    <t>Budget assistance</t>
  </si>
  <si>
    <t>% Food Insecure</t>
  </si>
  <si>
    <t>2018 County Health Records</t>
  </si>
  <si>
    <t>Asset Poverty Rate</t>
  </si>
  <si>
    <t>HH with Zero net Worth</t>
  </si>
  <si>
    <t>Liquid Asset Poverty Rate</t>
  </si>
  <si>
    <t>Unbanked Households</t>
  </si>
  <si>
    <t>Underbanked Households</t>
  </si>
  <si>
    <t>Prosperity Now</t>
  </si>
  <si>
    <t>Percentage of households without sufficient net worth to subsist at the poverty level for three months in the absence of income.</t>
  </si>
  <si>
    <t>Data year: 2018. Source: Prosperity Now Estimates Using SIPP and ACS.</t>
  </si>
  <si>
    <t>Percentage of households that have zero or negative net worth.</t>
  </si>
  <si>
    <t>Asset poverty expands the notion of poverty to include how much of a financial cushion a household has to weather a financial crisis such as a job loss, medical emergency or the need to fix a car. Experts have agreed that three months’ of living expenses at the poverty level is a conservative cushion for a family that loses its income. As the estimation of asset poverty is based on a household’s net worth, it includes durable assets, such as a home or business, which would need to be liquidated in order to help cover day-to-day expenses. Even with this conservative definition, asset poverty exceeds income poverty in all states and the District of Columbia.</t>
  </si>
  <si>
    <t>Households with zero net worth is a measure of households with no wealth or negative net worth (i.e., debt is greater than assets). This measure captures the severity of asset poverty and demonstrates that some households have no financial cushion to help them weather a financial crisis or invest in their future.</t>
  </si>
  <si>
    <t>Percentage of households without sufficient liquid assets to subsist at the poverty level for three months in the absence of income.</t>
  </si>
  <si>
    <t xml:space="preserve">Liquid asset poverty is a measure of the liquid savings households hold to cover basic expenses for three months if they experienced a sudden job loss, a medical emergency or another financial crisis leading to a loss of stable income. Having savings can help families better weather an economic setback. Furthermore, it can ensure that a household will not lose key wealth building vehicles, such as a home or business, during a financial setback, which could possibly threaten the household’s long-term financial well-being. Research has found that households with assets are much less likely to suffer serious hardships in the event of an economic emergency. </t>
  </si>
  <si>
    <t>Percentage of households with neither a checking nor savings account.</t>
  </si>
  <si>
    <t>Percentage of households that have a checking and/or a savings account and have used non-bank money orders, non-bank check-cashing services, non-bank remittances, payday loans, rent-to-own services, pawn shops or refund anticipation loans (RALs) in the past 12 months.</t>
  </si>
  <si>
    <t xml:space="preserve">Underbanked households describes the percentage of households that have a mainstream account but use alternative and often costly financial services for basic transaction and credit needs. In the previous year, approximately 68% of underbanked households used non-bank money orders and 18% used check-cashing services, meaning they spent a significant amount on services for which most Americans pay little to nothing. </t>
  </si>
  <si>
    <t>A bank or credit union account are often the first step in saving, planning for the future, building credit and climbing the economic ladder. Households without an account may spend a significant amount of money on financial services for which most Americans pay little to nothing, an estimated $40,000 over a lifetime just to cash paycheck. Beyond issues of cost, unbanked individuals do not have a formal way to save, build a personal safety net, and turn savings into asset investments.</t>
  </si>
  <si>
    <t>Percentage of mortgaged owners spending 30% or more of household income on selected monthly owner costs</t>
  </si>
  <si>
    <t>This measure is an indicator of the portion of a household’s income that is consumed by costs of owning a home. Expenses such as mortgage payments, property taxes, utility costs and other fees take away money that could be saved or invested in other assets. When these expenses exceed 30% of household income, the household is classified as “cost-burdened” and is at risk of foreclosure or homelessness if it suffers a decline in income.</t>
  </si>
  <si>
    <t>This measure estimates housing affordability relative to income. The rule of thumb is that housing prices three times higher than incomes are affordable. In areas where housing values are high relative to income, many prospective homeowners are priced out of the market, prohibiting them from building home equity. Whereas high housing values benefit those who already own their homes, a high ratio of housing value to wages typically makes it less likely that someone can afford to purchase a home.</t>
  </si>
  <si>
    <t>Median housing value divided by median family income</t>
  </si>
  <si>
    <t>Percent of cost-burdened homeowners</t>
  </si>
  <si>
    <t>Percent of cost-burdened renters</t>
  </si>
  <si>
    <t>Percentage of renter-occupied units spending 30% or more of household income on rent and utilities</t>
  </si>
  <si>
    <t>This measure is an indicator of the portion of a household’s income that is consumed by costs of renting. Expenses such as rent, utility costs and other fees take away money that could be saved or invested in other assets. When these expenses exceed 30% of household income, the household is classified as “cost-burdened” and is at risk of eviction or homelessness if it suffers a decline in income.</t>
  </si>
  <si>
    <t>hh_houseburden</t>
  </si>
  <si>
    <t>hh_rentburden</t>
  </si>
  <si>
    <t>American Community Survey. 2015-2019.</t>
  </si>
  <si>
    <t>hh_underbank</t>
  </si>
  <si>
    <t>hh_unbank</t>
  </si>
  <si>
    <t>Financial Resilience</t>
  </si>
  <si>
    <t>under_u</t>
  </si>
  <si>
    <t>Underemployment rate (https://scorecard.prosperitynow.org/data-by-issue#jobs/outcome/underemployment-rate)</t>
  </si>
  <si>
    <t>Annual average rate of unemployed workers, marginally attached workers and workers employed part-time for economic reasons as a percentage of the civilian labor force plus marginally attached workers</t>
  </si>
  <si>
    <t>The underemployment rate is a broader measure of unemployment and provides a more comprehensive look at the state of the labor market. In addition to unemployed workers looking for jobs, underemployment includes workers who are working part-time but want to be working full-time, and those who are not actively looking for work but who want a job and have looked for work within the past 12 months. This latter group includes “discouraged workers” who have completely given up on searching for a job.
Without sufficient income earned through employment, most families will have difficulty financing basic consumption and paying down debt, let alone saving for the future. Part-time workers also occupy a tenuous position, as part-time workers rarely receive benefits from and are often viewed as expendable by their employers.</t>
  </si>
  <si>
    <t>asset_pov_rate</t>
  </si>
  <si>
    <t>l_asset_pov_rate</t>
  </si>
  <si>
    <t>ECONOMIC OUTCOMES</t>
  </si>
  <si>
    <t>hh_noNW</t>
  </si>
  <si>
    <t>serv_to_trad_ratio</t>
  </si>
  <si>
    <t>Traded goods/Services. More than 1: services-oriented, less than 1: traded goods oriented</t>
  </si>
  <si>
    <t>jobs_highskill</t>
  </si>
  <si>
    <t>Proportion of full and part time wage and salaried jobs at young, private-sector firms 5 years old or less to total jobs</t>
  </si>
  <si>
    <t>Proportion of jobs requiring high degree of specialization</t>
  </si>
  <si>
    <t>Proportion of all Information, Finance/insurance/real estate, Prof/scientific/management/administrative, and Educational/healthcare/social assistance out of total</t>
  </si>
  <si>
    <t>Sum of Info, finance, professional and educational industry percentages</t>
  </si>
  <si>
    <t>Housing affordability</t>
  </si>
  <si>
    <t>housing_afford</t>
  </si>
  <si>
    <t>Patents</t>
  </si>
  <si>
    <t>Business Establishments</t>
  </si>
  <si>
    <t>Loans to Small Businesses</t>
  </si>
  <si>
    <t>Disconnected Youth</t>
  </si>
  <si>
    <t>High School Graduation</t>
  </si>
  <si>
    <t>Housing Cost Burden</t>
  </si>
  <si>
    <t>Residential Vacancy</t>
  </si>
  <si>
    <t>Homelessness</t>
  </si>
  <si>
    <t>Eviction Rate</t>
  </si>
  <si>
    <t>Commute Time</t>
  </si>
  <si>
    <t>Vehicle Availability</t>
  </si>
  <si>
    <t>Neighborhood Segregation</t>
  </si>
  <si>
    <t>USPTO</t>
  </si>
  <si>
    <t>patents_per1000</t>
  </si>
  <si>
    <t>2015 data, number of patents granted / (pop/1000)</t>
  </si>
  <si>
    <t>Patents granted 5yr growth</t>
  </si>
  <si>
    <t>Patents granted per 1000 residents</t>
  </si>
  <si>
    <t>Measures of the number of patents issued can reflect a region's level of innovation activity, and prospects for translating those ideas into commercial products and services.</t>
  </si>
  <si>
    <t>(2015-2010) / 2010 *100. Ponderation based on number of patents per 1000- some had 1 patent in 2015 vs 0 in 2010, so that posed a problem. Likewise 2 patents from 1. Massive growth rate that didn't matter when 2 patents out of a ton of people is not representative of a place's innovation. So, I assigned 0 to any place with less than 10 patents and whose patents per 1000 was less than 0.1</t>
  </si>
  <si>
    <t>HUMAN CAPITAL</t>
  </si>
  <si>
    <t>Education and Talent</t>
  </si>
  <si>
    <t>Workforce</t>
  </si>
  <si>
    <t>Social Networks</t>
  </si>
  <si>
    <t>Pre-school enrollment</t>
  </si>
  <si>
    <t>Third grade reading proficiency</t>
  </si>
  <si>
    <t>Suspensions</t>
  </si>
  <si>
    <t>Population 18 to 24 years enrolled in college or graduate school</t>
  </si>
  <si>
    <t>Less than 9th grade</t>
  </si>
  <si>
    <t>9th to 12th grade, no diploma</t>
  </si>
  <si>
    <t>        High school graduate (includes equivalency)</t>
  </si>
  <si>
    <t>        Some college, no degree</t>
  </si>
  <si>
    <t>        Associate's degree</t>
  </si>
  <si>
    <t>        Bachelor's degree</t>
  </si>
  <si>
    <t>        Graduate or professional degree</t>
  </si>
  <si>
    <t>        High school graduate or higher</t>
  </si>
  <si>
    <t>(X)</t>
  </si>
  <si>
    <t>        Bachelor's degree or higher</t>
  </si>
  <si>
    <t>The number of businesses present in a region/neighborhood can indicate local economic health. New establishments contribute to job and economic growth, and may demonstrate a culture of entrepreneurship.</t>
  </si>
  <si>
    <t>num_establishments</t>
  </si>
  <si>
    <t>num_employees</t>
  </si>
  <si>
    <t>annual_payroll</t>
  </si>
  <si>
    <t>Number of Business Establishments</t>
  </si>
  <si>
    <t>The degree of innovations per residents</t>
  </si>
  <si>
    <t>Growth rate of innovations</t>
  </si>
  <si>
    <t>Contributing factor for employment and economic activity</t>
  </si>
  <si>
    <t>number of employees for all establishments</t>
  </si>
  <si>
    <t>annual payroll of all establishemnts</t>
  </si>
  <si>
    <t>loan_smallbus_number</t>
  </si>
  <si>
    <t>loans_busestab_ratio</t>
  </si>
  <si>
    <t>FFIEC</t>
  </si>
  <si>
    <t>Number of loans to small businesses, originating in County</t>
  </si>
  <si>
    <t>Small businesses employ a large percentage of the workforce and are an important part of the business landscape within a region. The initial capital provided by small business loans is critical to starting a new small business, and disparities in loan dispersal may partially explain racial and other disparities in business ownership.</t>
  </si>
  <si>
    <t xml:space="preserve">Higher loans to business establishments suggests a higher amount of loans per local economic activity </t>
  </si>
  <si>
    <t>number of loans divided by number of establishments</t>
  </si>
  <si>
    <t>Business Environment</t>
  </si>
  <si>
    <t>Label (Grouping)</t>
  </si>
  <si>
    <t>Alameda County, California!!Total!!Estimate</t>
  </si>
  <si>
    <t>Alameda County, California!!Percent!!Estimate</t>
  </si>
  <si>
    <t>Alameda County, California!!In public school!!Estimate</t>
  </si>
  <si>
    <t>Alameda County, California!!Percent in public school!!Estimate</t>
  </si>
  <si>
    <t>Alameda County, California!!In private school!!Estimate</t>
  </si>
  <si>
    <t>Alameda County, California!!Percent in private school!!Estimate</t>
  </si>
  <si>
    <t>Alpine County, California!!Total!!Estimate</t>
  </si>
  <si>
    <t>Alpine County, California!!Percent!!Estimate</t>
  </si>
  <si>
    <t>Alpine County, California!!In public school!!Estimate</t>
  </si>
  <si>
    <t>Alpine County, California!!Percent in public school!!Estimate</t>
  </si>
  <si>
    <t>Alpine County, California!!In private school!!Estimate</t>
  </si>
  <si>
    <t>Alpine County, California!!Percent in private school!!Estimate</t>
  </si>
  <si>
    <t>Amador County, California!!Total!!Estimate</t>
  </si>
  <si>
    <t>Amador County, California!!Percent!!Estimate</t>
  </si>
  <si>
    <t>Amador County, California!!In public school!!Estimate</t>
  </si>
  <si>
    <t>Amador County, California!!Percent in public school!!Estimate</t>
  </si>
  <si>
    <t>Amador County, California!!In private school!!Estimate</t>
  </si>
  <si>
    <t>Amador County, California!!Percent in private school!!Estimate</t>
  </si>
  <si>
    <t>Butte County, California!!Total!!Estimate</t>
  </si>
  <si>
    <t>Butte County, California!!Percent!!Estimate</t>
  </si>
  <si>
    <t>Butte County, California!!In public school!!Estimate</t>
  </si>
  <si>
    <t>Butte County, California!!Percent in public school!!Estimate</t>
  </si>
  <si>
    <t>Butte County, California!!In private school!!Estimate</t>
  </si>
  <si>
    <t>Butte County, California!!Percent in private school!!Estimate</t>
  </si>
  <si>
    <t>Calaveras County, California!!Total!!Estimate</t>
  </si>
  <si>
    <t>Calaveras County, California!!Percent!!Estimate</t>
  </si>
  <si>
    <t>Calaveras County, California!!In public school!!Estimate</t>
  </si>
  <si>
    <t>Calaveras County, California!!Percent in public school!!Estimate</t>
  </si>
  <si>
    <t>Calaveras County, California!!In private school!!Estimate</t>
  </si>
  <si>
    <t>Calaveras County, California!!Percent in private school!!Estimate</t>
  </si>
  <si>
    <t>Colusa County, California!!Total!!Estimate</t>
  </si>
  <si>
    <t>Colusa County, California!!Percent!!Estimate</t>
  </si>
  <si>
    <t>Colusa County, California!!In public school!!Estimate</t>
  </si>
  <si>
    <t>Colusa County, California!!Percent in public school!!Estimate</t>
  </si>
  <si>
    <t>Colusa County, California!!In private school!!Estimate</t>
  </si>
  <si>
    <t>Colusa County, California!!Percent in private school!!Estimate</t>
  </si>
  <si>
    <t>Contra Costa County, California!!Total!!Estimate</t>
  </si>
  <si>
    <t>Contra Costa County, California!!Percent!!Estimate</t>
  </si>
  <si>
    <t>Contra Costa County, California!!In public school!!Estimate</t>
  </si>
  <si>
    <t>Contra Costa County, California!!Percent in public school!!Estimate</t>
  </si>
  <si>
    <t>Contra Costa County, California!!In private school!!Estimate</t>
  </si>
  <si>
    <t>Contra Costa County, California!!Percent in private school!!Estimate</t>
  </si>
  <si>
    <t>Del Norte County, California!!Total!!Estimate</t>
  </si>
  <si>
    <t>Del Norte County, California!!Percent!!Estimate</t>
  </si>
  <si>
    <t>Del Norte County, California!!In public school!!Estimate</t>
  </si>
  <si>
    <t>Del Norte County, California!!Percent in public school!!Estimate</t>
  </si>
  <si>
    <t>Del Norte County, California!!In private school!!Estimate</t>
  </si>
  <si>
    <t>Del Norte County, California!!Percent in private school!!Estimate</t>
  </si>
  <si>
    <t>El Dorado County, California!!Total!!Estimate</t>
  </si>
  <si>
    <t>El Dorado County, California!!Percent!!Estimate</t>
  </si>
  <si>
    <t>El Dorado County, California!!In public school!!Estimate</t>
  </si>
  <si>
    <t>El Dorado County, California!!Percent in public school!!Estimate</t>
  </si>
  <si>
    <t>El Dorado County, California!!In private school!!Estimate</t>
  </si>
  <si>
    <t>El Dorado County, California!!Percent in private school!!Estimate</t>
  </si>
  <si>
    <t>Fresno County, California!!Total!!Estimate</t>
  </si>
  <si>
    <t>Fresno County, California!!Percent!!Estimate</t>
  </si>
  <si>
    <t>Fresno County, California!!In public school!!Estimate</t>
  </si>
  <si>
    <t>Fresno County, California!!Percent in public school!!Estimate</t>
  </si>
  <si>
    <t>Fresno County, California!!In private school!!Estimate</t>
  </si>
  <si>
    <t>Fresno County, California!!Percent in private school!!Estimate</t>
  </si>
  <si>
    <t>Glenn County, California!!Total!!Estimate</t>
  </si>
  <si>
    <t>Glenn County, California!!Percent!!Estimate</t>
  </si>
  <si>
    <t>Glenn County, California!!In public school!!Estimate</t>
  </si>
  <si>
    <t>Glenn County, California!!Percent in public school!!Estimate</t>
  </si>
  <si>
    <t>Glenn County, California!!In private school!!Estimate</t>
  </si>
  <si>
    <t>Glenn County, California!!Percent in private school!!Estimate</t>
  </si>
  <si>
    <t>Humboldt County, California!!Total!!Estimate</t>
  </si>
  <si>
    <t>Humboldt County, California!!Percent!!Estimate</t>
  </si>
  <si>
    <t>Humboldt County, California!!In public school!!Estimate</t>
  </si>
  <si>
    <t>Humboldt County, California!!Percent in public school!!Estimate</t>
  </si>
  <si>
    <t>Humboldt County, California!!In private school!!Estimate</t>
  </si>
  <si>
    <t>Humboldt County, California!!Percent in private school!!Estimate</t>
  </si>
  <si>
    <t>Imperial County, California!!Total!!Estimate</t>
  </si>
  <si>
    <t>Imperial County, California!!Percent!!Estimate</t>
  </si>
  <si>
    <t>Imperial County, California!!In public school!!Estimate</t>
  </si>
  <si>
    <t>Imperial County, California!!Percent in public school!!Estimate</t>
  </si>
  <si>
    <t>Imperial County, California!!In private school!!Estimate</t>
  </si>
  <si>
    <t>Imperial County, California!!Percent in private school!!Estimate</t>
  </si>
  <si>
    <t>Inyo County, California!!Total!!Estimate</t>
  </si>
  <si>
    <t>Inyo County, California!!Percent!!Estimate</t>
  </si>
  <si>
    <t>Inyo County, California!!In public school!!Estimate</t>
  </si>
  <si>
    <t>Inyo County, California!!Percent in public school!!Estimate</t>
  </si>
  <si>
    <t>Inyo County, California!!In private school!!Estimate</t>
  </si>
  <si>
    <t>Inyo County, California!!Percent in private school!!Estimate</t>
  </si>
  <si>
    <t>Kern County, California!!Total!!Estimate</t>
  </si>
  <si>
    <t>Kern County, California!!Percent!!Estimate</t>
  </si>
  <si>
    <t>Kern County, California!!In public school!!Estimate</t>
  </si>
  <si>
    <t>Kern County, California!!Percent in public school!!Estimate</t>
  </si>
  <si>
    <t>Kern County, California!!In private school!!Estimate</t>
  </si>
  <si>
    <t>Kern County, California!!Percent in private school!!Estimate</t>
  </si>
  <si>
    <t>Kings County, California!!Total!!Estimate</t>
  </si>
  <si>
    <t>Kings County, California!!Percent!!Estimate</t>
  </si>
  <si>
    <t>Kings County, California!!In public school!!Estimate</t>
  </si>
  <si>
    <t>Kings County, California!!Percent in public school!!Estimate</t>
  </si>
  <si>
    <t>Kings County, California!!In private school!!Estimate</t>
  </si>
  <si>
    <t>Kings County, California!!Percent in private school!!Estimate</t>
  </si>
  <si>
    <t>Lake County, California!!Total!!Estimate</t>
  </si>
  <si>
    <t>Lake County, California!!Percent!!Estimate</t>
  </si>
  <si>
    <t>Lake County, California!!In public school!!Estimate</t>
  </si>
  <si>
    <t>Lake County, California!!Percent in public school!!Estimate</t>
  </si>
  <si>
    <t>Lake County, California!!In private school!!Estimate</t>
  </si>
  <si>
    <t>Lake County, California!!Percent in private school!!Estimate</t>
  </si>
  <si>
    <t>Lassen County, California!!Total!!Estimate</t>
  </si>
  <si>
    <t>Lassen County, California!!Percent!!Estimate</t>
  </si>
  <si>
    <t>Lassen County, California!!In public school!!Estimate</t>
  </si>
  <si>
    <t>Lassen County, California!!Percent in public school!!Estimate</t>
  </si>
  <si>
    <t>Lassen County, California!!In private school!!Estimate</t>
  </si>
  <si>
    <t>Lassen County, California!!Percent in private school!!Estimate</t>
  </si>
  <si>
    <t>Los Angeles County, California!!Total!!Estimate</t>
  </si>
  <si>
    <t>Los Angeles County, California!!Percent!!Estimate</t>
  </si>
  <si>
    <t>Los Angeles County, California!!In public school!!Estimate</t>
  </si>
  <si>
    <t>Los Angeles County, California!!Percent in public school!!Estimate</t>
  </si>
  <si>
    <t>Los Angeles County, California!!In private school!!Estimate</t>
  </si>
  <si>
    <t>Los Angeles County, California!!Percent in private school!!Estimate</t>
  </si>
  <si>
    <t>Madera County, California!!Total!!Estimate</t>
  </si>
  <si>
    <t>Madera County, California!!Percent!!Estimate</t>
  </si>
  <si>
    <t>Madera County, California!!In public school!!Estimate</t>
  </si>
  <si>
    <t>Madera County, California!!Percent in public school!!Estimate</t>
  </si>
  <si>
    <t>Madera County, California!!In private school!!Estimate</t>
  </si>
  <si>
    <t>Madera County, California!!Percent in private school!!Estimate</t>
  </si>
  <si>
    <t>Marin County, California!!Total!!Estimate</t>
  </si>
  <si>
    <t>Marin County, California!!Percent!!Estimate</t>
  </si>
  <si>
    <t>Marin County, California!!In public school!!Estimate</t>
  </si>
  <si>
    <t>Marin County, California!!Percent in public school!!Estimate</t>
  </si>
  <si>
    <t>Marin County, California!!In private school!!Estimate</t>
  </si>
  <si>
    <t>Marin County, California!!Percent in private school!!Estimate</t>
  </si>
  <si>
    <t>Mariposa County, California!!Total!!Estimate</t>
  </si>
  <si>
    <t>Mariposa County, California!!Percent!!Estimate</t>
  </si>
  <si>
    <t>Mariposa County, California!!In public school!!Estimate</t>
  </si>
  <si>
    <t>Mariposa County, California!!Percent in public school!!Estimate</t>
  </si>
  <si>
    <t>Mariposa County, California!!In private school!!Estimate</t>
  </si>
  <si>
    <t>Mariposa County, California!!Percent in private school!!Estimate</t>
  </si>
  <si>
    <t>Mendocino County, California!!Total!!Estimate</t>
  </si>
  <si>
    <t>Mendocino County, California!!Percent!!Estimate</t>
  </si>
  <si>
    <t>Mendocino County, California!!In public school!!Estimate</t>
  </si>
  <si>
    <t>Mendocino County, California!!Percent in public school!!Estimate</t>
  </si>
  <si>
    <t>Mendocino County, California!!In private school!!Estimate</t>
  </si>
  <si>
    <t>Mendocino County, California!!Percent in private school!!Estimate</t>
  </si>
  <si>
    <t>Merced County, California!!Total!!Estimate</t>
  </si>
  <si>
    <t>Merced County, California!!Percent!!Estimate</t>
  </si>
  <si>
    <t>Merced County, California!!In public school!!Estimate</t>
  </si>
  <si>
    <t>Merced County, California!!Percent in public school!!Estimate</t>
  </si>
  <si>
    <t>Merced County, California!!In private school!!Estimate</t>
  </si>
  <si>
    <t>Merced County, California!!Percent in private school!!Estimate</t>
  </si>
  <si>
    <t>Modoc County, California!!Total!!Estimate</t>
  </si>
  <si>
    <t>Modoc County, California!!Percent!!Estimate</t>
  </si>
  <si>
    <t>Modoc County, California!!In public school!!Estimate</t>
  </si>
  <si>
    <t>Modoc County, California!!Percent in public school!!Estimate</t>
  </si>
  <si>
    <t>Modoc County, California!!In private school!!Estimate</t>
  </si>
  <si>
    <t>Modoc County, California!!Percent in private school!!Estimate</t>
  </si>
  <si>
    <t>Mono County, California!!Total!!Estimate</t>
  </si>
  <si>
    <t>Mono County, California!!Percent!!Estimate</t>
  </si>
  <si>
    <t>Mono County, California!!In public school!!Estimate</t>
  </si>
  <si>
    <t>Mono County, California!!Percent in public school!!Estimate</t>
  </si>
  <si>
    <t>Mono County, California!!In private school!!Estimate</t>
  </si>
  <si>
    <t>Mono County, California!!Percent in private school!!Estimate</t>
  </si>
  <si>
    <t>Monterey County, California!!Total!!Estimate</t>
  </si>
  <si>
    <t>Monterey County, California!!Percent!!Estimate</t>
  </si>
  <si>
    <t>Monterey County, California!!In public school!!Estimate</t>
  </si>
  <si>
    <t>Monterey County, California!!Percent in public school!!Estimate</t>
  </si>
  <si>
    <t>Monterey County, California!!In private school!!Estimate</t>
  </si>
  <si>
    <t>Monterey County, California!!Percent in private school!!Estimate</t>
  </si>
  <si>
    <t>Napa County, California!!Total!!Estimate</t>
  </si>
  <si>
    <t>Napa County, California!!Percent!!Estimate</t>
  </si>
  <si>
    <t>Napa County, California!!In public school!!Estimate</t>
  </si>
  <si>
    <t>Napa County, California!!Percent in public school!!Estimate</t>
  </si>
  <si>
    <t>Napa County, California!!In private school!!Estimate</t>
  </si>
  <si>
    <t>Napa County, California!!Percent in private school!!Estimate</t>
  </si>
  <si>
    <t>Nevada County, California!!Total!!Estimate</t>
  </si>
  <si>
    <t>Nevada County, California!!Percent!!Estimate</t>
  </si>
  <si>
    <t>Nevada County, California!!In public school!!Estimate</t>
  </si>
  <si>
    <t>Nevada County, California!!Percent in public school!!Estimate</t>
  </si>
  <si>
    <t>Nevada County, California!!In private school!!Estimate</t>
  </si>
  <si>
    <t>Nevada County, California!!Percent in private school!!Estimate</t>
  </si>
  <si>
    <t>Orange County, California!!Total!!Estimate</t>
  </si>
  <si>
    <t>Orange County, California!!Percent!!Estimate</t>
  </si>
  <si>
    <t>Orange County, California!!In public school!!Estimate</t>
  </si>
  <si>
    <t>Orange County, California!!Percent in public school!!Estimate</t>
  </si>
  <si>
    <t>Orange County, California!!In private school!!Estimate</t>
  </si>
  <si>
    <t>Orange County, California!!Percent in private school!!Estimate</t>
  </si>
  <si>
    <t>Placer County, California!!Total!!Estimate</t>
  </si>
  <si>
    <t>Placer County, California!!Percent!!Estimate</t>
  </si>
  <si>
    <t>Placer County, California!!In public school!!Estimate</t>
  </si>
  <si>
    <t>Placer County, California!!Percent in public school!!Estimate</t>
  </si>
  <si>
    <t>Placer County, California!!In private school!!Estimate</t>
  </si>
  <si>
    <t>Placer County, California!!Percent in private school!!Estimate</t>
  </si>
  <si>
    <t>Plumas County, California!!Total!!Estimate</t>
  </si>
  <si>
    <t>Plumas County, California!!Percent!!Estimate</t>
  </si>
  <si>
    <t>Plumas County, California!!In public school!!Estimate</t>
  </si>
  <si>
    <t>Plumas County, California!!Percent in public school!!Estimate</t>
  </si>
  <si>
    <t>Plumas County, California!!In private school!!Estimate</t>
  </si>
  <si>
    <t>Plumas County, California!!Percent in private school!!Estimate</t>
  </si>
  <si>
    <t>Riverside County, California!!Total!!Estimate</t>
  </si>
  <si>
    <t>Riverside County, California!!Percent!!Estimate</t>
  </si>
  <si>
    <t>Riverside County, California!!In public school!!Estimate</t>
  </si>
  <si>
    <t>Riverside County, California!!Percent in public school!!Estimate</t>
  </si>
  <si>
    <t>Riverside County, California!!In private school!!Estimate</t>
  </si>
  <si>
    <t>Riverside County, California!!Percent in private school!!Estimate</t>
  </si>
  <si>
    <t>Sacramento County, California!!Total!!Estimate</t>
  </si>
  <si>
    <t>Sacramento County, California!!Percent!!Estimate</t>
  </si>
  <si>
    <t>Sacramento County, California!!In public school!!Estimate</t>
  </si>
  <si>
    <t>Sacramento County, California!!Percent in public school!!Estimate</t>
  </si>
  <si>
    <t>Sacramento County, California!!In private school!!Estimate</t>
  </si>
  <si>
    <t>Sacramento County, California!!Percent in private school!!Estimate</t>
  </si>
  <si>
    <t>San Benito County, California!!Total!!Estimate</t>
  </si>
  <si>
    <t>San Benito County, California!!Percent!!Estimate</t>
  </si>
  <si>
    <t>San Benito County, California!!In public school!!Estimate</t>
  </si>
  <si>
    <t>San Benito County, California!!Percent in public school!!Estimate</t>
  </si>
  <si>
    <t>San Benito County, California!!In private school!!Estimate</t>
  </si>
  <si>
    <t>San Benito County, California!!Percent in private school!!Estimate</t>
  </si>
  <si>
    <t>San Bernardino County, California!!Total!!Estimate</t>
  </si>
  <si>
    <t>San Bernardino County, California!!Percent!!Estimate</t>
  </si>
  <si>
    <t>San Bernardino County, California!!In public school!!Estimate</t>
  </si>
  <si>
    <t>San Bernardino County, California!!Percent in public school!!Estimate</t>
  </si>
  <si>
    <t>San Bernardino County, California!!In private school!!Estimate</t>
  </si>
  <si>
    <t>San Bernardino County, California!!Percent in private school!!Estimate</t>
  </si>
  <si>
    <t>San Diego County, California!!Total!!Estimate</t>
  </si>
  <si>
    <t>San Diego County, California!!Percent!!Estimate</t>
  </si>
  <si>
    <t>San Diego County, California!!In public school!!Estimate</t>
  </si>
  <si>
    <t>San Diego County, California!!Percent in public school!!Estimate</t>
  </si>
  <si>
    <t>San Diego County, California!!In private school!!Estimate</t>
  </si>
  <si>
    <t>San Diego County, California!!Percent in private school!!Estimate</t>
  </si>
  <si>
    <t>San Francisco County, California!!Total!!Estimate</t>
  </si>
  <si>
    <t>San Francisco County, California!!Percent!!Estimate</t>
  </si>
  <si>
    <t>San Francisco County, California!!In public school!!Estimate</t>
  </si>
  <si>
    <t>San Francisco County, California!!Percent in public school!!Estimate</t>
  </si>
  <si>
    <t>San Francisco County, California!!In private school!!Estimate</t>
  </si>
  <si>
    <t>San Francisco County, California!!Percent in private school!!Estimate</t>
  </si>
  <si>
    <t>San Joaquin County, California!!Total!!Estimate</t>
  </si>
  <si>
    <t>San Joaquin County, California!!Percent!!Estimate</t>
  </si>
  <si>
    <t>San Joaquin County, California!!In public school!!Estimate</t>
  </si>
  <si>
    <t>San Joaquin County, California!!Percent in public school!!Estimate</t>
  </si>
  <si>
    <t>San Joaquin County, California!!In private school!!Estimate</t>
  </si>
  <si>
    <t>San Joaquin County, California!!Percent in private school!!Estimate</t>
  </si>
  <si>
    <t>San Luis Obispo County, California!!Total!!Estimate</t>
  </si>
  <si>
    <t>San Luis Obispo County, California!!Percent!!Estimate</t>
  </si>
  <si>
    <t>San Luis Obispo County, California!!In public school!!Estimate</t>
  </si>
  <si>
    <t>San Luis Obispo County, California!!Percent in public school!!Estimate</t>
  </si>
  <si>
    <t>San Luis Obispo County, California!!In private school!!Estimate</t>
  </si>
  <si>
    <t>San Luis Obispo County, California!!Percent in private school!!Estimate</t>
  </si>
  <si>
    <t>San Mateo County, California!!Total!!Estimate</t>
  </si>
  <si>
    <t>San Mateo County, California!!Percent!!Estimate</t>
  </si>
  <si>
    <t>San Mateo County, California!!In public school!!Estimate</t>
  </si>
  <si>
    <t>San Mateo County, California!!Percent in public school!!Estimate</t>
  </si>
  <si>
    <t>San Mateo County, California!!In private school!!Estimate</t>
  </si>
  <si>
    <t>San Mateo County, California!!Percent in private school!!Estimate</t>
  </si>
  <si>
    <t>Santa Barbara County, California!!Total!!Estimate</t>
  </si>
  <si>
    <t>Santa Barbara County, California!!Percent!!Estimate</t>
  </si>
  <si>
    <t>Santa Barbara County, California!!In public school!!Estimate</t>
  </si>
  <si>
    <t>Santa Barbara County, California!!Percent in public school!!Estimate</t>
  </si>
  <si>
    <t>Santa Barbara County, California!!In private school!!Estimate</t>
  </si>
  <si>
    <t>Santa Barbara County, California!!Percent in private school!!Estimate</t>
  </si>
  <si>
    <t>Santa Clara County, California!!Total!!Estimate</t>
  </si>
  <si>
    <t>Santa Clara County, California!!Percent!!Estimate</t>
  </si>
  <si>
    <t>Santa Clara County, California!!In public school!!Estimate</t>
  </si>
  <si>
    <t>Santa Clara County, California!!Percent in public school!!Estimate</t>
  </si>
  <si>
    <t>Santa Clara County, California!!In private school!!Estimate</t>
  </si>
  <si>
    <t>Santa Clara County, California!!Percent in private school!!Estimate</t>
  </si>
  <si>
    <t>Santa Cruz County, California!!Total!!Estimate</t>
  </si>
  <si>
    <t>Santa Cruz County, California!!Percent!!Estimate</t>
  </si>
  <si>
    <t>Santa Cruz County, California!!In public school!!Estimate</t>
  </si>
  <si>
    <t>Santa Cruz County, California!!Percent in public school!!Estimate</t>
  </si>
  <si>
    <t>Santa Cruz County, California!!In private school!!Estimate</t>
  </si>
  <si>
    <t>Santa Cruz County, California!!Percent in private school!!Estimate</t>
  </si>
  <si>
    <t>Shasta County, California!!Total!!Estimate</t>
  </si>
  <si>
    <t>Shasta County, California!!Percent!!Estimate</t>
  </si>
  <si>
    <t>Shasta County, California!!In public school!!Estimate</t>
  </si>
  <si>
    <t>Shasta County, California!!Percent in public school!!Estimate</t>
  </si>
  <si>
    <t>Shasta County, California!!In private school!!Estimate</t>
  </si>
  <si>
    <t>Shasta County, California!!Percent in private school!!Estimate</t>
  </si>
  <si>
    <t>Sierra County, California!!Total!!Estimate</t>
  </si>
  <si>
    <t>Sierra County, California!!Percent!!Estimate</t>
  </si>
  <si>
    <t>Sierra County, California!!In public school!!Estimate</t>
  </si>
  <si>
    <t>Sierra County, California!!Percent in public school!!Estimate</t>
  </si>
  <si>
    <t>Sierra County, California!!In private school!!Estimate</t>
  </si>
  <si>
    <t>Sierra County, California!!Percent in private school!!Estimate</t>
  </si>
  <si>
    <t>Siskiyou County, California!!Total!!Estimate</t>
  </si>
  <si>
    <t>Siskiyou County, California!!Percent!!Estimate</t>
  </si>
  <si>
    <t>Siskiyou County, California!!In public school!!Estimate</t>
  </si>
  <si>
    <t>Siskiyou County, California!!Percent in public school!!Estimate</t>
  </si>
  <si>
    <t>Siskiyou County, California!!In private school!!Estimate</t>
  </si>
  <si>
    <t>Siskiyou County, California!!Percent in private school!!Estimate</t>
  </si>
  <si>
    <t>Solano County, California!!Total!!Estimate</t>
  </si>
  <si>
    <t>Solano County, California!!Percent!!Estimate</t>
  </si>
  <si>
    <t>Solano County, California!!In public school!!Estimate</t>
  </si>
  <si>
    <t>Solano County, California!!Percent in public school!!Estimate</t>
  </si>
  <si>
    <t>Solano County, California!!In private school!!Estimate</t>
  </si>
  <si>
    <t>Solano County, California!!Percent in private school!!Estimate</t>
  </si>
  <si>
    <t>Sonoma County, California!!Total!!Estimate</t>
  </si>
  <si>
    <t>Sonoma County, California!!Percent!!Estimate</t>
  </si>
  <si>
    <t>Sonoma County, California!!In public school!!Estimate</t>
  </si>
  <si>
    <t>Sonoma County, California!!Percent in public school!!Estimate</t>
  </si>
  <si>
    <t>Sonoma County, California!!In private school!!Estimate</t>
  </si>
  <si>
    <t>Sonoma County, California!!Percent in private school!!Estimate</t>
  </si>
  <si>
    <t>Stanislaus County, California!!Total!!Estimate</t>
  </si>
  <si>
    <t>Stanislaus County, California!!Percent!!Estimate</t>
  </si>
  <si>
    <t>Stanislaus County, California!!In public school!!Estimate</t>
  </si>
  <si>
    <t>Stanislaus County, California!!Percent in public school!!Estimate</t>
  </si>
  <si>
    <t>Stanislaus County, California!!In private school!!Estimate</t>
  </si>
  <si>
    <t>Stanislaus County, California!!Percent in private school!!Estimate</t>
  </si>
  <si>
    <t>Sutter County, California!!Total!!Estimate</t>
  </si>
  <si>
    <t>Sutter County, California!!Percent!!Estimate</t>
  </si>
  <si>
    <t>Sutter County, California!!In public school!!Estimate</t>
  </si>
  <si>
    <t>Sutter County, California!!Percent in public school!!Estimate</t>
  </si>
  <si>
    <t>Sutter County, California!!In private school!!Estimate</t>
  </si>
  <si>
    <t>Sutter County, California!!Percent in private school!!Estimate</t>
  </si>
  <si>
    <t>Tehama County, California!!Total!!Estimate</t>
  </si>
  <si>
    <t>Tehama County, California!!Percent!!Estimate</t>
  </si>
  <si>
    <t>Tehama County, California!!In public school!!Estimate</t>
  </si>
  <si>
    <t>Tehama County, California!!Percent in public school!!Estimate</t>
  </si>
  <si>
    <t>Tehama County, California!!In private school!!Estimate</t>
  </si>
  <si>
    <t>Tehama County, California!!Percent in private school!!Estimate</t>
  </si>
  <si>
    <t>Trinity County, California!!Total!!Estimate</t>
  </si>
  <si>
    <t>Trinity County, California!!Percent!!Estimate</t>
  </si>
  <si>
    <t>Trinity County, California!!In public school!!Estimate</t>
  </si>
  <si>
    <t>Trinity County, California!!Percent in public school!!Estimate</t>
  </si>
  <si>
    <t>Trinity County, California!!In private school!!Estimate</t>
  </si>
  <si>
    <t>Trinity County, California!!Percent in private school!!Estimate</t>
  </si>
  <si>
    <t>Tulare County, California!!Total!!Estimate</t>
  </si>
  <si>
    <t>Tulare County, California!!Percent!!Estimate</t>
  </si>
  <si>
    <t>Tulare County, California!!In public school!!Estimate</t>
  </si>
  <si>
    <t>Tulare County, California!!Percent in public school!!Estimate</t>
  </si>
  <si>
    <t>Tulare County, California!!In private school!!Estimate</t>
  </si>
  <si>
    <t>Tulare County, California!!Percent in private school!!Estimate</t>
  </si>
  <si>
    <t>Tuolumne County, California!!Total!!Estimate</t>
  </si>
  <si>
    <t>Tuolumne County, California!!Percent!!Estimate</t>
  </si>
  <si>
    <t>Tuolumne County, California!!In public school!!Estimate</t>
  </si>
  <si>
    <t>Tuolumne County, California!!Percent in public school!!Estimate</t>
  </si>
  <si>
    <t>Tuolumne County, California!!In private school!!Estimate</t>
  </si>
  <si>
    <t>Tuolumne County, California!!Percent in private school!!Estimate</t>
  </si>
  <si>
    <t>Ventura County, California!!Total!!Estimate</t>
  </si>
  <si>
    <t>Ventura County, California!!Percent!!Estimate</t>
  </si>
  <si>
    <t>Ventura County, California!!In public school!!Estimate</t>
  </si>
  <si>
    <t>Ventura County, California!!Percent in public school!!Estimate</t>
  </si>
  <si>
    <t>Ventura County, California!!In private school!!Estimate</t>
  </si>
  <si>
    <t>Ventura County, California!!Percent in private school!!Estimate</t>
  </si>
  <si>
    <t>Yolo County, California!!Total!!Estimate</t>
  </si>
  <si>
    <t>Yolo County, California!!Percent!!Estimate</t>
  </si>
  <si>
    <t>Yolo County, California!!In public school!!Estimate</t>
  </si>
  <si>
    <t>Yolo County, California!!Percent in public school!!Estimate</t>
  </si>
  <si>
    <t>Yolo County, California!!In private school!!Estimate</t>
  </si>
  <si>
    <t>Yolo County, California!!Percent in private school!!Estimate</t>
  </si>
  <si>
    <t>Yuba County, California!!Total!!Estimate</t>
  </si>
  <si>
    <t>Yuba County, California!!Percent!!Estimate</t>
  </si>
  <si>
    <t>Yuba County, California!!In public school!!Estimate</t>
  </si>
  <si>
    <t>Yuba County, California!!Percent in public school!!Estimate</t>
  </si>
  <si>
    <t>Yuba County, California!!In private school!!Estimate</t>
  </si>
  <si>
    <t>Yuba County, California!!Percent in private school!!Estimate</t>
  </si>
  <si>
    <t>Population 3 years and over enrolled in school</t>
  </si>
  <si>
    <t>    Nursery school, preschool</t>
  </si>
  <si>
    <t>Kindergarten to 12th grade</t>
  </si>
  <si>
    <t>        Kindergarten</t>
  </si>
  <si>
    <t>Elementary: grade 1 to grade 4</t>
  </si>
  <si>
    <t>Elementary: grade 5 to grade 8</t>
  </si>
  <si>
    <t>High school: grade 9 to grade 12</t>
  </si>
  <si>
    <t>    College, undergraduate</t>
  </si>
  <si>
    <t>    Graduate, professional school</t>
  </si>
  <si>
    <t>Population enrolled in college or graduate school</t>
  </si>
  <si>
    <t>    Males enrolled in college or graduate school</t>
  </si>
  <si>
    <t>    Females enrolled in college or graduate school</t>
  </si>
  <si>
    <t>Population 3 to 4 years</t>
  </si>
  <si>
    <t>3 to 4 year olds enrolled in school</t>
  </si>
  <si>
    <t>Population 5 to 9 years</t>
  </si>
  <si>
    <t>5 to 9 year olds enrolled in school</t>
  </si>
  <si>
    <t>Population 10 to 14 years</t>
  </si>
  <si>
    <t>10 to 14 year olds enrolled in school</t>
  </si>
  <si>
    <t>Population 15 to 17</t>
  </si>
  <si>
    <t>15 to 17 year olds enrolled in school</t>
  </si>
  <si>
    <t>Population 18 to 19 years</t>
  </si>
  <si>
    <t>18 and 19 year olds enrolled in school</t>
  </si>
  <si>
    <t>Population 20 to 24 years</t>
  </si>
  <si>
    <t>20 to 24 year olds enrolled in school</t>
  </si>
  <si>
    <t>Population 25 to 34 years</t>
  </si>
  <si>
    <t>25 to 34 year olds enrolled in school</t>
  </si>
  <si>
    <t>Population 35 years and over</t>
  </si>
  <si>
    <t>35 years and over enrolled in school</t>
  </si>
  <si>
    <t>Population 18 to 24 years</t>
  </si>
  <si>
    <t>    Enrolled in college or graduate school</t>
  </si>
  <si>
    <t>Males 18 to 24 years</t>
  </si>
  <si>
    <t>        Enrolled in college or graduate school</t>
  </si>
  <si>
    <t>-</t>
  </si>
  <si>
    <t>Females 18 to 24 years</t>
  </si>
  <si>
    <t>Proportion of 3-4 year olds enrolled in school</t>
  </si>
  <si>
    <t>enrol_preschool</t>
  </si>
  <si>
    <t>attain_aa</t>
  </si>
  <si>
    <t>attain_ba</t>
  </si>
  <si>
    <t>Alameda County, California!!Male!!Estimate</t>
  </si>
  <si>
    <t>Alameda County, California!!Percent Male!!Estimate</t>
  </si>
  <si>
    <t>Alameda County, California!!Female!!Estimate</t>
  </si>
  <si>
    <t>Alameda County, California!!Percent Female!!Estimate</t>
  </si>
  <si>
    <t>Alpine County, California!!Male!!Estimate</t>
  </si>
  <si>
    <t>Alpine County, California!!Percent Male!!Estimate</t>
  </si>
  <si>
    <t>Alpine County, California!!Female!!Estimate</t>
  </si>
  <si>
    <t>Alpine County, California!!Percent Female!!Estimate</t>
  </si>
  <si>
    <t>Amador County, California!!Male!!Estimate</t>
  </si>
  <si>
    <t>Amador County, California!!Percent Male!!Estimate</t>
  </si>
  <si>
    <t>Amador County, California!!Female!!Estimate</t>
  </si>
  <si>
    <t>Amador County, California!!Percent Female!!Estimate</t>
  </si>
  <si>
    <t>Butte County, California!!Male!!Estimate</t>
  </si>
  <si>
    <t>Butte County, California!!Percent Male!!Estimate</t>
  </si>
  <si>
    <t>Butte County, California!!Female!!Estimate</t>
  </si>
  <si>
    <t>Butte County, California!!Percent Female!!Estimate</t>
  </si>
  <si>
    <t>Calaveras County, California!!Male!!Estimate</t>
  </si>
  <si>
    <t>Calaveras County, California!!Percent Male!!Estimate</t>
  </si>
  <si>
    <t>Calaveras County, California!!Female!!Estimate</t>
  </si>
  <si>
    <t>Calaveras County, California!!Percent Female!!Estimate</t>
  </si>
  <si>
    <t>Colusa County, California!!Male!!Estimate</t>
  </si>
  <si>
    <t>Colusa County, California!!Percent Male!!Estimate</t>
  </si>
  <si>
    <t>Colusa County, California!!Female!!Estimate</t>
  </si>
  <si>
    <t>Colusa County, California!!Percent Female!!Estimate</t>
  </si>
  <si>
    <t>Contra Costa County, California!!Male!!Estimate</t>
  </si>
  <si>
    <t>Contra Costa County, California!!Percent Male!!Estimate</t>
  </si>
  <si>
    <t>Contra Costa County, California!!Female!!Estimate</t>
  </si>
  <si>
    <t>Contra Costa County, California!!Percent Female!!Estimate</t>
  </si>
  <si>
    <t>Del Norte County, California!!Male!!Estimate</t>
  </si>
  <si>
    <t>Del Norte County, California!!Percent Male!!Estimate</t>
  </si>
  <si>
    <t>Del Norte County, California!!Female!!Estimate</t>
  </si>
  <si>
    <t>Del Norte County, California!!Percent Female!!Estimate</t>
  </si>
  <si>
    <t>El Dorado County, California!!Male!!Estimate</t>
  </si>
  <si>
    <t>El Dorado County, California!!Percent Male!!Estimate</t>
  </si>
  <si>
    <t>El Dorado County, California!!Female!!Estimate</t>
  </si>
  <si>
    <t>El Dorado County, California!!Percent Female!!Estimate</t>
  </si>
  <si>
    <t>Fresno County, California!!Male!!Estimate</t>
  </si>
  <si>
    <t>Fresno County, California!!Percent Male!!Estimate</t>
  </si>
  <si>
    <t>Fresno County, California!!Female!!Estimate</t>
  </si>
  <si>
    <t>Fresno County, California!!Percent Female!!Estimate</t>
  </si>
  <si>
    <t>Glenn County, California!!Male!!Estimate</t>
  </si>
  <si>
    <t>Glenn County, California!!Percent Male!!Estimate</t>
  </si>
  <si>
    <t>Glenn County, California!!Female!!Estimate</t>
  </si>
  <si>
    <t>Glenn County, California!!Percent Female!!Estimate</t>
  </si>
  <si>
    <t>Humboldt County, California!!Male!!Estimate</t>
  </si>
  <si>
    <t>Humboldt County, California!!Percent Male!!Estimate</t>
  </si>
  <si>
    <t>Humboldt County, California!!Female!!Estimate</t>
  </si>
  <si>
    <t>Humboldt County, California!!Percent Female!!Estimate</t>
  </si>
  <si>
    <t>Imperial County, California!!Male!!Estimate</t>
  </si>
  <si>
    <t>Imperial County, California!!Percent Male!!Estimate</t>
  </si>
  <si>
    <t>Imperial County, California!!Female!!Estimate</t>
  </si>
  <si>
    <t>Imperial County, California!!Percent Female!!Estimate</t>
  </si>
  <si>
    <t>Inyo County, California!!Male!!Estimate</t>
  </si>
  <si>
    <t>Inyo County, California!!Percent Male!!Estimate</t>
  </si>
  <si>
    <t>Inyo County, California!!Female!!Estimate</t>
  </si>
  <si>
    <t>Inyo County, California!!Percent Female!!Estimate</t>
  </si>
  <si>
    <t>Kern County, California!!Male!!Estimate</t>
  </si>
  <si>
    <t>Kern County, California!!Percent Male!!Estimate</t>
  </si>
  <si>
    <t>Kern County, California!!Female!!Estimate</t>
  </si>
  <si>
    <t>Kern County, California!!Percent Female!!Estimate</t>
  </si>
  <si>
    <t>Kings County, California!!Male!!Estimate</t>
  </si>
  <si>
    <t>Kings County, California!!Percent Male!!Estimate</t>
  </si>
  <si>
    <t>Kings County, California!!Female!!Estimate</t>
  </si>
  <si>
    <t>Kings County, California!!Percent Female!!Estimate</t>
  </si>
  <si>
    <t>Lake County, California!!Male!!Estimate</t>
  </si>
  <si>
    <t>Lake County, California!!Percent Male!!Estimate</t>
  </si>
  <si>
    <t>Lake County, California!!Female!!Estimate</t>
  </si>
  <si>
    <t>Lake County, California!!Percent Female!!Estimate</t>
  </si>
  <si>
    <t>Lassen County, California!!Male!!Estimate</t>
  </si>
  <si>
    <t>Lassen County, California!!Percent Male!!Estimate</t>
  </si>
  <si>
    <t>Lassen County, California!!Female!!Estimate</t>
  </si>
  <si>
    <t>Lassen County, California!!Percent Female!!Estimate</t>
  </si>
  <si>
    <t>Los Angeles County, California!!Male!!Estimate</t>
  </si>
  <si>
    <t>Los Angeles County, California!!Percent Male!!Estimate</t>
  </si>
  <si>
    <t>Los Angeles County, California!!Female!!Estimate</t>
  </si>
  <si>
    <t>Los Angeles County, California!!Percent Female!!Estimate</t>
  </si>
  <si>
    <t>Madera County, California!!Male!!Estimate</t>
  </si>
  <si>
    <t>Madera County, California!!Percent Male!!Estimate</t>
  </si>
  <si>
    <t>Madera County, California!!Female!!Estimate</t>
  </si>
  <si>
    <t>Madera County, California!!Percent Female!!Estimate</t>
  </si>
  <si>
    <t>Marin County, California!!Male!!Estimate</t>
  </si>
  <si>
    <t>Marin County, California!!Percent Male!!Estimate</t>
  </si>
  <si>
    <t>Marin County, California!!Female!!Estimate</t>
  </si>
  <si>
    <t>Marin County, California!!Percent Female!!Estimate</t>
  </si>
  <si>
    <t>Mariposa County, California!!Male!!Estimate</t>
  </si>
  <si>
    <t>Mariposa County, California!!Percent Male!!Estimate</t>
  </si>
  <si>
    <t>Mariposa County, California!!Female!!Estimate</t>
  </si>
  <si>
    <t>Mariposa County, California!!Percent Female!!Estimate</t>
  </si>
  <si>
    <t>Mendocino County, California!!Male!!Estimate</t>
  </si>
  <si>
    <t>Mendocino County, California!!Percent Male!!Estimate</t>
  </si>
  <si>
    <t>Mendocino County, California!!Female!!Estimate</t>
  </si>
  <si>
    <t>Mendocino County, California!!Percent Female!!Estimate</t>
  </si>
  <si>
    <t>Merced County, California!!Male!!Estimate</t>
  </si>
  <si>
    <t>Merced County, California!!Percent Male!!Estimate</t>
  </si>
  <si>
    <t>Merced County, California!!Female!!Estimate</t>
  </si>
  <si>
    <t>Merced County, California!!Percent Female!!Estimate</t>
  </si>
  <si>
    <t>Modoc County, California!!Male!!Estimate</t>
  </si>
  <si>
    <t>Modoc County, California!!Percent Male!!Estimate</t>
  </si>
  <si>
    <t>Modoc County, California!!Female!!Estimate</t>
  </si>
  <si>
    <t>Modoc County, California!!Percent Female!!Estimate</t>
  </si>
  <si>
    <t>Mono County, California!!Male!!Estimate</t>
  </si>
  <si>
    <t>Mono County, California!!Percent Male!!Estimate</t>
  </si>
  <si>
    <t>Mono County, California!!Female!!Estimate</t>
  </si>
  <si>
    <t>Mono County, California!!Percent Female!!Estimate</t>
  </si>
  <si>
    <t>Monterey County, California!!Male!!Estimate</t>
  </si>
  <si>
    <t>Monterey County, California!!Percent Male!!Estimate</t>
  </si>
  <si>
    <t>Monterey County, California!!Female!!Estimate</t>
  </si>
  <si>
    <t>Monterey County, California!!Percent Female!!Estimate</t>
  </si>
  <si>
    <t>Napa County, California!!Male!!Estimate</t>
  </si>
  <si>
    <t>Napa County, California!!Percent Male!!Estimate</t>
  </si>
  <si>
    <t>Napa County, California!!Female!!Estimate</t>
  </si>
  <si>
    <t>Napa County, California!!Percent Female!!Estimate</t>
  </si>
  <si>
    <t>Nevada County, California!!Male!!Estimate</t>
  </si>
  <si>
    <t>Nevada County, California!!Percent Male!!Estimate</t>
  </si>
  <si>
    <t>Nevada County, California!!Female!!Estimate</t>
  </si>
  <si>
    <t>Nevada County, California!!Percent Female!!Estimate</t>
  </si>
  <si>
    <t>Orange County, California!!Male!!Estimate</t>
  </si>
  <si>
    <t>Orange County, California!!Percent Male!!Estimate</t>
  </si>
  <si>
    <t>Orange County, California!!Female!!Estimate</t>
  </si>
  <si>
    <t>Orange County, California!!Percent Female!!Estimate</t>
  </si>
  <si>
    <t>Placer County, California!!Male!!Estimate</t>
  </si>
  <si>
    <t>Placer County, California!!Percent Male!!Estimate</t>
  </si>
  <si>
    <t>Placer County, California!!Female!!Estimate</t>
  </si>
  <si>
    <t>Placer County, California!!Percent Female!!Estimate</t>
  </si>
  <si>
    <t>Plumas County, California!!Male!!Estimate</t>
  </si>
  <si>
    <t>Plumas County, California!!Percent Male!!Estimate</t>
  </si>
  <si>
    <t>Plumas County, California!!Female!!Estimate</t>
  </si>
  <si>
    <t>Plumas County, California!!Percent Female!!Estimate</t>
  </si>
  <si>
    <t>Riverside County, California!!Male!!Estimate</t>
  </si>
  <si>
    <t>Riverside County, California!!Percent Male!!Estimate</t>
  </si>
  <si>
    <t>Riverside County, California!!Female!!Estimate</t>
  </si>
  <si>
    <t>Riverside County, California!!Percent Female!!Estimate</t>
  </si>
  <si>
    <t>Sacramento County, California!!Male!!Estimate</t>
  </si>
  <si>
    <t>Sacramento County, California!!Percent Male!!Estimate</t>
  </si>
  <si>
    <t>Sacramento County, California!!Female!!Estimate</t>
  </si>
  <si>
    <t>Sacramento County, California!!Percent Female!!Estimate</t>
  </si>
  <si>
    <t>San Benito County, California!!Male!!Estimate</t>
  </si>
  <si>
    <t>San Benito County, California!!Percent Male!!Estimate</t>
  </si>
  <si>
    <t>San Benito County, California!!Female!!Estimate</t>
  </si>
  <si>
    <t>San Benito County, California!!Percent Female!!Estimate</t>
  </si>
  <si>
    <t>San Bernardino County, California!!Male!!Estimate</t>
  </si>
  <si>
    <t>San Bernardino County, California!!Percent Male!!Estimate</t>
  </si>
  <si>
    <t>San Bernardino County, California!!Female!!Estimate</t>
  </si>
  <si>
    <t>San Bernardino County, California!!Percent Female!!Estimate</t>
  </si>
  <si>
    <t>San Diego County, California!!Male!!Estimate</t>
  </si>
  <si>
    <t>San Diego County, California!!Percent Male!!Estimate</t>
  </si>
  <si>
    <t>San Diego County, California!!Female!!Estimate</t>
  </si>
  <si>
    <t>San Diego County, California!!Percent Female!!Estimate</t>
  </si>
  <si>
    <t>San Francisco County, California!!Male!!Estimate</t>
  </si>
  <si>
    <t>San Francisco County, California!!Percent Male!!Estimate</t>
  </si>
  <si>
    <t>San Francisco County, California!!Female!!Estimate</t>
  </si>
  <si>
    <t>San Francisco County, California!!Percent Female!!Estimate</t>
  </si>
  <si>
    <t>San Joaquin County, California!!Male!!Estimate</t>
  </si>
  <si>
    <t>San Joaquin County, California!!Percent Male!!Estimate</t>
  </si>
  <si>
    <t>San Joaquin County, California!!Female!!Estimate</t>
  </si>
  <si>
    <t>San Joaquin County, California!!Percent Female!!Estimate</t>
  </si>
  <si>
    <t>San Luis Obispo County, California!!Male!!Estimate</t>
  </si>
  <si>
    <t>San Luis Obispo County, California!!Percent Male!!Estimate</t>
  </si>
  <si>
    <t>San Luis Obispo County, California!!Female!!Estimate</t>
  </si>
  <si>
    <t>San Luis Obispo County, California!!Percent Female!!Estimate</t>
  </si>
  <si>
    <t>San Mateo County, California!!Male!!Estimate</t>
  </si>
  <si>
    <t>San Mateo County, California!!Percent Male!!Estimate</t>
  </si>
  <si>
    <t>San Mateo County, California!!Female!!Estimate</t>
  </si>
  <si>
    <t>San Mateo County, California!!Percent Female!!Estimate</t>
  </si>
  <si>
    <t>Santa Barbara County, California!!Male!!Estimate</t>
  </si>
  <si>
    <t>Santa Barbara County, California!!Percent Male!!Estimate</t>
  </si>
  <si>
    <t>Santa Barbara County, California!!Female!!Estimate</t>
  </si>
  <si>
    <t>Santa Barbara County, California!!Percent Female!!Estimate</t>
  </si>
  <si>
    <t>Santa Clara County, California!!Male!!Estimate</t>
  </si>
  <si>
    <t>Santa Clara County, California!!Percent Male!!Estimate</t>
  </si>
  <si>
    <t>Santa Clara County, California!!Female!!Estimate</t>
  </si>
  <si>
    <t>Santa Clara County, California!!Percent Female!!Estimate</t>
  </si>
  <si>
    <t>Santa Cruz County, California!!Male!!Estimate</t>
  </si>
  <si>
    <t>Santa Cruz County, California!!Percent Male!!Estimate</t>
  </si>
  <si>
    <t>Santa Cruz County, California!!Female!!Estimate</t>
  </si>
  <si>
    <t>Santa Cruz County, California!!Percent Female!!Estimate</t>
  </si>
  <si>
    <t>Shasta County, California!!Male!!Estimate</t>
  </si>
  <si>
    <t>Shasta County, California!!Percent Male!!Estimate</t>
  </si>
  <si>
    <t>Shasta County, California!!Female!!Estimate</t>
  </si>
  <si>
    <t>Shasta County, California!!Percent Female!!Estimate</t>
  </si>
  <si>
    <t>Sierra County, California!!Male!!Estimate</t>
  </si>
  <si>
    <t>Sierra County, California!!Percent Male!!Estimate</t>
  </si>
  <si>
    <t>Sierra County, California!!Female!!Estimate</t>
  </si>
  <si>
    <t>Sierra County, California!!Percent Female!!Estimate</t>
  </si>
  <si>
    <t>Siskiyou County, California!!Male!!Estimate</t>
  </si>
  <si>
    <t>Siskiyou County, California!!Percent Male!!Estimate</t>
  </si>
  <si>
    <t>Siskiyou County, California!!Female!!Estimate</t>
  </si>
  <si>
    <t>Siskiyou County, California!!Percent Female!!Estimate</t>
  </si>
  <si>
    <t>Solano County, California!!Male!!Estimate</t>
  </si>
  <si>
    <t>Solano County, California!!Percent Male!!Estimate</t>
  </si>
  <si>
    <t>Solano County, California!!Female!!Estimate</t>
  </si>
  <si>
    <t>Solano County, California!!Percent Female!!Estimate</t>
  </si>
  <si>
    <t>Sonoma County, California!!Male!!Estimate</t>
  </si>
  <si>
    <t>Sonoma County, California!!Percent Male!!Estimate</t>
  </si>
  <si>
    <t>Sonoma County, California!!Female!!Estimate</t>
  </si>
  <si>
    <t>Sonoma County, California!!Percent Female!!Estimate</t>
  </si>
  <si>
    <t>Stanislaus County, California!!Male!!Estimate</t>
  </si>
  <si>
    <t>Stanislaus County, California!!Percent Male!!Estimate</t>
  </si>
  <si>
    <t>Stanislaus County, California!!Female!!Estimate</t>
  </si>
  <si>
    <t>Stanislaus County, California!!Percent Female!!Estimate</t>
  </si>
  <si>
    <t>Sutter County, California!!Male!!Estimate</t>
  </si>
  <si>
    <t>Sutter County, California!!Percent Male!!Estimate</t>
  </si>
  <si>
    <t>Sutter County, California!!Female!!Estimate</t>
  </si>
  <si>
    <t>Sutter County, California!!Percent Female!!Estimate</t>
  </si>
  <si>
    <t>Tehama County, California!!Male!!Estimate</t>
  </si>
  <si>
    <t>Tehama County, California!!Percent Male!!Estimate</t>
  </si>
  <si>
    <t>Tehama County, California!!Female!!Estimate</t>
  </si>
  <si>
    <t>Tehama County, California!!Percent Female!!Estimate</t>
  </si>
  <si>
    <t>Trinity County, California!!Male!!Estimate</t>
  </si>
  <si>
    <t>Trinity County, California!!Percent Male!!Estimate</t>
  </si>
  <si>
    <t>Trinity County, California!!Female!!Estimate</t>
  </si>
  <si>
    <t>Trinity County, California!!Percent Female!!Estimate</t>
  </si>
  <si>
    <t>Tulare County, California!!Male!!Estimate</t>
  </si>
  <si>
    <t>Tulare County, California!!Percent Male!!Estimate</t>
  </si>
  <si>
    <t>Tulare County, California!!Female!!Estimate</t>
  </si>
  <si>
    <t>Tulare County, California!!Percent Female!!Estimate</t>
  </si>
  <si>
    <t>Tuolumne County, California!!Male!!Estimate</t>
  </si>
  <si>
    <t>Tuolumne County, California!!Percent Male!!Estimate</t>
  </si>
  <si>
    <t>Tuolumne County, California!!Female!!Estimate</t>
  </si>
  <si>
    <t>Tuolumne County, California!!Percent Female!!Estimate</t>
  </si>
  <si>
    <t>Ventura County, California!!Male!!Estimate</t>
  </si>
  <si>
    <t>Ventura County, California!!Percent Male!!Estimate</t>
  </si>
  <si>
    <t>Ventura County, California!!Female!!Estimate</t>
  </si>
  <si>
    <t>Ventura County, California!!Percent Female!!Estimate</t>
  </si>
  <si>
    <t>Yolo County, California!!Male!!Estimate</t>
  </si>
  <si>
    <t>Yolo County, California!!Percent Male!!Estimate</t>
  </si>
  <si>
    <t>Yolo County, California!!Female!!Estimate</t>
  </si>
  <si>
    <t>Yolo County, California!!Percent Female!!Estimate</t>
  </si>
  <si>
    <t>Yuba County, California!!Male!!Estimate</t>
  </si>
  <si>
    <t>Yuba County, California!!Percent Male!!Estimate</t>
  </si>
  <si>
    <t>Yuba County, California!!Female!!Estimate</t>
  </si>
  <si>
    <t>Yuba County, California!!Percent Female!!Estimate</t>
  </si>
  <si>
    <t>Popo 25 and older</t>
  </si>
  <si>
    <t>        Less than 9th grade</t>
  </si>
  <si>
    <t>        9th to 12th grade, no diploma</t>
  </si>
  <si>
    <t>        --High school graduate or higher</t>
  </si>
  <si>
    <t>        --Bachelor's degree or higher</t>
  </si>
  <si>
    <t>pop 25 and up</t>
  </si>
  <si>
    <t>High school graduate (includes equivalency)</t>
  </si>
  <si>
    <t>Some college, no degree</t>
  </si>
  <si>
    <t>Associate's degree</t>
  </si>
  <si>
    <t>Bachelor's degree</t>
  </si>
  <si>
    <t>Graduate or professional degree</t>
  </si>
  <si>
    <t>High school graduate or higher</t>
  </si>
  <si>
    <t>Bachelor's degree or higher</t>
  </si>
  <si>
    <t>attain_nohs</t>
  </si>
  <si>
    <t>attain_nohsdiploma</t>
  </si>
  <si>
    <t>attain_hs</t>
  </si>
  <si>
    <t>attain_somecol</t>
  </si>
  <si>
    <t>attain_grad</t>
  </si>
  <si>
    <t>attain_hsup</t>
  </si>
  <si>
    <t>attain_baup</t>
  </si>
  <si>
    <t xml:space="preserve"> Research suggests that individuals with higher levels of education are better able to compete for high quality jobs and more likely to obtain jobs with better working conditions, benefits, and opportunities for advancement.</t>
  </si>
  <si>
    <t>Economic Connectedness</t>
  </si>
  <si>
    <t>Exposure to High SES</t>
  </si>
  <si>
    <t>Friending Bias</t>
  </si>
  <si>
    <t>Child frending bias</t>
  </si>
  <si>
    <t>Clustring by county</t>
  </si>
  <si>
    <t>Volunteering rate</t>
  </si>
  <si>
    <t>Civig organizations</t>
  </si>
  <si>
    <t>Social Cohesion</t>
  </si>
  <si>
    <t>Small business loans to total number of business establishments</t>
  </si>
  <si>
    <t>Participation in education highly correlates with future economic mobility</t>
  </si>
  <si>
    <t>Where are these particular folks at transitional time in their lives</t>
  </si>
  <si>
    <t>Social Capital</t>
  </si>
  <si>
    <t>Children's exposure to High SES families</t>
  </si>
  <si>
    <t>Concentration of R1 universities</t>
  </si>
  <si>
    <t>Concentration of training providers</t>
  </si>
  <si>
    <t>industrial policy and economic competitiveness</t>
  </si>
  <si>
    <t>Access to education and training at 4yr level</t>
  </si>
  <si>
    <t>INDUSTRIAL EMPLOYMENT</t>
  </si>
  <si>
    <t>Industrial activity</t>
  </si>
  <si>
    <t>discon_youth</t>
  </si>
  <si>
    <t>Measure for America</t>
  </si>
  <si>
    <t>2015-2019ACS US Census data (instead of 2014-2018 ACS usual)</t>
  </si>
  <si>
    <t>Critical juncture in their lives to build ed/work and get on path of material gain &amp; quality of life. Inclusion in a part of the economy still affects economic mobility prospects, but mainly wage growth</t>
  </si>
  <si>
    <t xml:space="preserve">Disconnected youth are young people between the ages of 16 and 24 who are not in school and not working. </t>
  </si>
  <si>
    <t>uninsured</t>
  </si>
  <si>
    <t>Association Rate</t>
  </si>
  <si>
    <t>association_rate</t>
  </si>
  <si>
    <t>County Health Rankings</t>
  </si>
  <si>
    <t>Violent Crime rate</t>
  </si>
  <si>
    <t>Average Daily PM2.5</t>
  </si>
  <si>
    <t>Presence of driking water violation</t>
  </si>
  <si>
    <t>% Drive alone to work</t>
  </si>
  <si>
    <t>% Drive alone long commute</t>
  </si>
  <si>
    <t>Location quotients measure the proportion of employment, earnings, or output in one regional sector compared to that sector’s proportion in a reference region, usually the nation</t>
  </si>
  <si>
    <t>LQ &gt; 1 = high local share of an industry; LQ = 1 = equal share of an industry;  LQ &lt; 1 = small local share of an industry</t>
  </si>
  <si>
    <t>County</t>
  </si>
  <si>
    <t>Annual</t>
  </si>
  <si>
    <t>Establishments</t>
  </si>
  <si>
    <t>Average</t>
  </si>
  <si>
    <t>Wages</t>
  </si>
  <si>
    <t>Weekly Wage</t>
  </si>
  <si>
    <t>Wages per</t>
  </si>
  <si>
    <t>Employee</t>
  </si>
  <si>
    <t>Quotient</t>
  </si>
  <si>
    <t>Alameda County, California</t>
  </si>
  <si>
    <t>Alpine County, California</t>
  </si>
  <si>
    <t>Amador County, California</t>
  </si>
  <si>
    <t>Butte County, California</t>
  </si>
  <si>
    <t>Calaveras County, California</t>
  </si>
  <si>
    <t>Colusa County, California</t>
  </si>
  <si>
    <t>Contra Costa County, California</t>
  </si>
  <si>
    <t>Del Norte County, California</t>
  </si>
  <si>
    <t>El Dorado County, California</t>
  </si>
  <si>
    <t>Fresno County, California</t>
  </si>
  <si>
    <t>Glenn County, California</t>
  </si>
  <si>
    <t>Humboldt County, California</t>
  </si>
  <si>
    <t>Imperial County, California</t>
  </si>
  <si>
    <t>Inyo County, California</t>
  </si>
  <si>
    <t>Kern County, California</t>
  </si>
  <si>
    <t>Kings County, California</t>
  </si>
  <si>
    <t>Lake County, California</t>
  </si>
  <si>
    <t>Lassen County, California</t>
  </si>
  <si>
    <t>Los Angeles County, California</t>
  </si>
  <si>
    <t>Madera County, California</t>
  </si>
  <si>
    <t>Marin County, California</t>
  </si>
  <si>
    <t>Mariposa County, California</t>
  </si>
  <si>
    <t>Mendocino County, California</t>
  </si>
  <si>
    <t>Merced County, California</t>
  </si>
  <si>
    <t>Modoc County, California</t>
  </si>
  <si>
    <t>Mono County, California</t>
  </si>
  <si>
    <t>Monterey County, California</t>
  </si>
  <si>
    <t>Napa County, California</t>
  </si>
  <si>
    <t>Nevada County, California</t>
  </si>
  <si>
    <t>Orange County, California</t>
  </si>
  <si>
    <t>Placer County, California</t>
  </si>
  <si>
    <t>Plumas County, California</t>
  </si>
  <si>
    <t>Riverside County, California</t>
  </si>
  <si>
    <t>Sacramento County, California</t>
  </si>
  <si>
    <t>San Benito County, California</t>
  </si>
  <si>
    <t>San Bernardino County, California</t>
  </si>
  <si>
    <t>San Diego County, California</t>
  </si>
  <si>
    <t>San Francisco County, California</t>
  </si>
  <si>
    <t>San Joaquin County, California</t>
  </si>
  <si>
    <t>San Luis Obispo County, California</t>
  </si>
  <si>
    <t>San Mateo County, California</t>
  </si>
  <si>
    <t>Santa Barbara County, California</t>
  </si>
  <si>
    <t>Santa Clara County, California</t>
  </si>
  <si>
    <t>Santa Cruz County, California</t>
  </si>
  <si>
    <t>Shasta County, California</t>
  </si>
  <si>
    <t>Sierra County, California</t>
  </si>
  <si>
    <t>Siskiyou County, California</t>
  </si>
  <si>
    <t>Solano County, California</t>
  </si>
  <si>
    <t>Sonoma County, California</t>
  </si>
  <si>
    <t>Stanislaus County, California</t>
  </si>
  <si>
    <t>Sutter County, California</t>
  </si>
  <si>
    <t>Tehama County, California</t>
  </si>
  <si>
    <t>Trinity County, California</t>
  </si>
  <si>
    <t>Tulare County, California</t>
  </si>
  <si>
    <t>Tuolumne County, California</t>
  </si>
  <si>
    <t>Ventura County, California</t>
  </si>
  <si>
    <t>Yolo County, California</t>
  </si>
  <si>
    <t>Yuba County, California</t>
  </si>
  <si>
    <t>All NAICS</t>
  </si>
  <si>
    <t>Annual Avg emp LQ, Private</t>
  </si>
  <si>
    <t xml:space="preserve"> 101 Goods-producing</t>
  </si>
  <si>
    <t>102- Service providing</t>
  </si>
  <si>
    <t>1021 Trade, transportation, and utilities</t>
  </si>
  <si>
    <t>1022 Information</t>
  </si>
  <si>
    <t>1011 Natural Resources, Mining</t>
  </si>
  <si>
    <t>1012 Construction</t>
  </si>
  <si>
    <t>1013 Manufacturing</t>
  </si>
  <si>
    <t>1023 Financial activities</t>
  </si>
  <si>
    <t>1024 Professional and business services</t>
  </si>
  <si>
    <t>1025 Education and health services</t>
  </si>
  <si>
    <t>1026 Leisure and hospitality</t>
  </si>
  <si>
    <t>1027 Other services</t>
  </si>
  <si>
    <t>severe_housing</t>
  </si>
  <si>
    <t>crime_rate</t>
  </si>
  <si>
    <t>0 = NO, 1 = YES</t>
  </si>
  <si>
    <t>homelessness</t>
  </si>
  <si>
    <t>eviction</t>
  </si>
  <si>
    <t>neigh_seg</t>
  </si>
  <si>
    <t>resid_vacancy</t>
  </si>
  <si>
    <t>Basic Needs</t>
  </si>
  <si>
    <t>Food and Physical Health Security</t>
  </si>
  <si>
    <t>Environmental Health</t>
  </si>
  <si>
    <t>Housing and Neighborhoods</t>
  </si>
  <si>
    <t>Transportation</t>
  </si>
  <si>
    <t>Rent Cost Burden</t>
  </si>
  <si>
    <t>rent_costburden</t>
  </si>
  <si>
    <t>housing_costburden</t>
  </si>
  <si>
    <t>US Census: ACS 5yr, DP04</t>
  </si>
  <si>
    <t>years_lost</t>
  </si>
  <si>
    <t>Years of Potential Life Lost Rate</t>
  </si>
  <si>
    <t>Indicator looking at premature death</t>
  </si>
  <si>
    <t>Homeless Data Integration System (HDIS)</t>
  </si>
  <si>
    <t>Eviction Lab</t>
  </si>
  <si>
    <t>The number of renters that get an eviction filing</t>
  </si>
  <si>
    <t>Proportion of workers who live in a household without a car</t>
  </si>
  <si>
    <t>US Census: ACS 5 yr B28003</t>
  </si>
  <si>
    <t>US Census: ACS 5yr, B08203</t>
  </si>
  <si>
    <t>Shorter commute times can provide more time for residents to be productive at work or home, and can positively impact the quality of life in a region.</t>
  </si>
  <si>
    <t>US Census, ACS 5yr, S0801</t>
  </si>
  <si>
    <t>Residential vacancy rates identify the percent of residential addresses that have been identified as vacant for a given period of time. Long-term residential vacancies can have a negative impact on the safety and quality of neighborhoods.</t>
  </si>
  <si>
    <t>Percent of households that exceed common rent cost benchmarks, paying 30% or more (cost burdened) of their household income on monthly housing costs.</t>
  </si>
  <si>
    <t>Percent of households that exceed common housing cost benchmarks, paying 30% or more (cost burdened) of their household income on monthly housing costs.</t>
  </si>
  <si>
    <t>Severe housing problems percent</t>
  </si>
  <si>
    <t>The number of households with high-speed internet access. Many of the benefits of modernizations in education, jobs, and government services are only available to those with internet access, leading to a growing “digital divide."</t>
  </si>
  <si>
    <t>Life expectancy</t>
  </si>
  <si>
    <t xml:space="preserve">Third-grade reading proficiency measures the percentage of third graders enrolled in school who are meeting state standards for English. Education research shows that reading proficiency by the end of third grade is an important predictor for future academic and life success. </t>
  </si>
  <si>
    <t>Alameda County</t>
  </si>
  <si>
    <t>Alpine County</t>
  </si>
  <si>
    <t>S</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</si>
  <si>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</si>
  <si>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</si>
  <si>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</si>
  <si>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</si>
  <si>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</si>
  <si>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</si>
  <si>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</si>
  <si>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</si>
  <si>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</si>
  <si>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</si>
  <si>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</si>
  <si>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</si>
  <si>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</si>
  <si>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</si>
  <si>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</si>
  <si>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</si>
  <si>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</si>
  <si>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</si>
  <si>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</si>
  <si>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</si>
  <si>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</si>
  <si>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</si>
  <si>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</si>
  <si>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</si>
  <si>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</si>
  <si>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</si>
  <si>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Nevada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</si>
  <si>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</si>
  <si>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</si>
  <si>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</si>
  <si>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</si>
  <si>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</si>
  <si>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</si>
  <si>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</si>
  <si>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</si>
  <si>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</si>
  <si>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</si>
  <si>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</si>
  <si>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</si>
  <si>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</si>
  <si>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</si>
  <si>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</si>
  <si>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</si>
  <si>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</si>
  <si>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</si>
  <si>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</si>
  <si>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</si>
  <si>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</si>
  <si>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</si>
  <si>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</si>
  <si>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</si>
  <si>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</si>
  <si>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</si>
  <si>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</si>
  <si>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</si>
  <si>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</si>
  <si>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thirdgrade_reading</t>
  </si>
  <si>
    <t>CA Dept of Education, "Test Results for California's Assessments" (Feb. 2022)</t>
  </si>
  <si>
    <t>Juvenile Felony Arrest Rate</t>
  </si>
  <si>
    <t>juvenile_felony</t>
  </si>
  <si>
    <t>Number of felony arrests per 1,000 youth ages 10-17</t>
  </si>
  <si>
    <t>Most young people who are arrested are not ultimately convicted of a crime, but those who are detained or incarcerated are at increased risk for a number of negative outcomes that can have long-term consequences, such as mental health problems, dropping out of school, difficulty with employment, and re-arrest (1, 2, 3). Research suggests that any length of youth incarceration is independently associated with a higher likelihood of poor physical and mental health in adulthood</t>
  </si>
  <si>
    <t>Affordable and accessible child care facilitates child development, prepares them for school, and enables parents to seek or maintain employment.</t>
  </si>
  <si>
    <t xml:space="preserve">
Availability of Child Care for Working Families</t>
  </si>
  <si>
    <t>rate per 1000</t>
  </si>
  <si>
    <t>School suspensions and expulsions, especially when overemployed by administrators and/or applied in racially biased ways, are often associated with lower academic performance and lower high school graduation rates.</t>
  </si>
  <si>
    <t>suspensions</t>
  </si>
  <si>
    <t>Third grade math proficiency</t>
  </si>
  <si>
    <t>thirdgrade_maths</t>
  </si>
  <si>
    <t>Third-grade math proficiency measures the percentage of third graders enrolled in school who are meeting state standards for English. Percentage of public school students in grades 3, 4, 5, 6, 7, 8, and 11 scoring in the standard met or standard exceeded achievement level on the CAASPP Smarter Balanced Summative Assessment for mathematics, by grade level (e.g., in 2021, 34.4% of 11th graders in California met or exceeded their grade-level standard in mathematics).</t>
  </si>
  <si>
    <t>N/A</t>
  </si>
  <si>
    <t>College eligibility</t>
  </si>
  <si>
    <t>college_readiness</t>
  </si>
  <si>
    <t>Percentage of public school students graduating with their class (the four-year adjusted cohort) who complete all coursework required for University of California (UC) or California State University (CSU) admission with a grade of C or better.</t>
  </si>
  <si>
    <t>Opportunity Insights</t>
  </si>
  <si>
    <t xml:space="preserve">Certain milestones, experiences, or issues in key periods of children's development </t>
  </si>
  <si>
    <t>n:</t>
  </si>
  <si>
    <t>Transitional/Opportunity Youth</t>
  </si>
  <si>
    <t>Finance and Insurance (NAICS: 52) establishments per 1000 residents</t>
  </si>
  <si>
    <t>Credit Intermediation and Related Activities (NAICS: 522) establishments per 1000 residents. Includes Depository Credit intermediation like Commercial Banks, Savings Institutions, Credit Unions,  and Nondepository Credit Intermediation like Credit Card Issuing and Sales Financing</t>
  </si>
  <si>
    <t>access_finance_insurance</t>
  </si>
  <si>
    <t>access_bankingcredit</t>
  </si>
  <si>
    <t>access_childcare</t>
  </si>
  <si>
    <t>access_broadband</t>
  </si>
  <si>
    <t>General finance and insurance establishments</t>
  </si>
  <si>
    <t>Banking and credit establishments</t>
  </si>
  <si>
    <t>Access</t>
  </si>
  <si>
    <t>Secondary Enablers</t>
  </si>
  <si>
    <t>US Census, 2018 SUSB Annual Data Tables</t>
  </si>
  <si>
    <t>highered_enroll</t>
  </si>
  <si>
    <t>US Census, County Business Patterns 2018</t>
  </si>
  <si>
    <t>Carnegie Classification of Institutions of Higher Education</t>
  </si>
  <si>
    <t>Concentration of R1 and R2 universities</t>
  </si>
  <si>
    <t>r1_univ</t>
  </si>
  <si>
    <t>r1and2_univ</t>
  </si>
  <si>
    <t>Concentration of R&amp;D firms</t>
  </si>
  <si>
    <t>US Census, 2018 County Business Patterns</t>
  </si>
  <si>
    <t>Scientific research and development establishements (NAICS 5417)</t>
  </si>
  <si>
    <t>Mean Years Schooling</t>
  </si>
  <si>
    <t>Educational Attainment, current adults</t>
  </si>
  <si>
    <t>Current Schooling Outcomes</t>
  </si>
  <si>
    <t>Density of Innovative Creation</t>
  </si>
  <si>
    <t>The density of the institutions that produce research and designs speaks to the proximate access of innovation-centered, and high growth, organizations, as well as to  draws for exogenous talent.</t>
  </si>
  <si>
    <t>Community Colleges serving ccounty</t>
  </si>
  <si>
    <t>Number of R&amp;D firms</t>
  </si>
  <si>
    <t>Number of Community colleges serving county</t>
  </si>
  <si>
    <t>Community Colleges Serving County</t>
  </si>
  <si>
    <t>rd_density</t>
  </si>
  <si>
    <t>cc_density</t>
  </si>
  <si>
    <t>California Community Colleges Chancellor's Office</t>
  </si>
  <si>
    <t>Density of Skill-building Centers</t>
  </si>
  <si>
    <t>California State Universities Chancellor's Office</t>
  </si>
  <si>
    <t>US12 51 share</t>
  </si>
  <si>
    <t>US12 54 share</t>
  </si>
  <si>
    <t>US12 62 share</t>
  </si>
  <si>
    <t>2012 Ag forest fish hunt, Mining quar oil gas extract LQ</t>
  </si>
  <si>
    <t>2012 manuf LQ</t>
  </si>
  <si>
    <t>US12 31-33</t>
  </si>
  <si>
    <t>US12 11+21 share</t>
  </si>
  <si>
    <t>2012 Info LQ</t>
  </si>
  <si>
    <t>2012 Prof Sci Tech LQ</t>
  </si>
  <si>
    <t>2012 Health LQ</t>
  </si>
  <si>
    <t>2018 Ag forest fish hunt, Mining quar oil gas extract LQ</t>
  </si>
  <si>
    <t>2018 manuf LQ</t>
  </si>
  <si>
    <t>2018 Info LQ</t>
  </si>
  <si>
    <t>2018 Prof Sci Tech LQ</t>
  </si>
  <si>
    <t>2018 Health LQ</t>
  </si>
  <si>
    <t>County 2012: 11</t>
  </si>
  <si>
    <t>County 2012: 21</t>
  </si>
  <si>
    <t>County 2012: 31-33</t>
  </si>
  <si>
    <t>County 2012: 51</t>
  </si>
  <si>
    <t>County 2012: 54</t>
  </si>
  <si>
    <t>County 2012: 62</t>
  </si>
  <si>
    <t>County 2012: 11+21</t>
  </si>
  <si>
    <t>County 2018: 11</t>
  </si>
  <si>
    <t>County 2018: 21</t>
  </si>
  <si>
    <t>County 2018: 31-33</t>
  </si>
  <si>
    <t>County 2018: 51</t>
  </si>
  <si>
    <t>County 2018: 54</t>
  </si>
  <si>
    <t>County 2018: 62</t>
  </si>
  <si>
    <t>County 2018: 11+21</t>
  </si>
  <si>
    <t>US18 51 share</t>
  </si>
  <si>
    <t>US18 54 share</t>
  </si>
  <si>
    <t>US18 62 share</t>
  </si>
  <si>
    <t>US18 11+21 share</t>
  </si>
  <si>
    <t>US18 31-33</t>
  </si>
  <si>
    <t>JOBS62</t>
  </si>
  <si>
    <t>GROW51</t>
  </si>
  <si>
    <t>GROW54</t>
  </si>
  <si>
    <t>GROW62</t>
  </si>
  <si>
    <t>JOBS11+21</t>
  </si>
  <si>
    <t>JOBS31-33</t>
  </si>
  <si>
    <t>JOBS51</t>
  </si>
  <si>
    <t>JOBS54</t>
  </si>
  <si>
    <t>GROW11+21</t>
  </si>
  <si>
    <t>GROW31-33</t>
  </si>
  <si>
    <t>2018 Ag forest fish hunt, Mining quar oil gas extract LQ perc change</t>
  </si>
  <si>
    <t>2018 manuf LQ perc change</t>
  </si>
  <si>
    <t>2018 Info LQ perc change</t>
  </si>
  <si>
    <t>2018 Prof Sci Tech LQ perc change</t>
  </si>
  <si>
    <t>2018 Health LQ perc change</t>
  </si>
  <si>
    <t>LQ11+21</t>
  </si>
  <si>
    <t>LQ31-33</t>
  </si>
  <si>
    <t>LQ51</t>
  </si>
  <si>
    <t>LQ54</t>
  </si>
  <si>
    <t>LQ62</t>
  </si>
  <si>
    <t>lq_agmine</t>
  </si>
  <si>
    <t>lq_manuf</t>
  </si>
  <si>
    <t>lq_info</t>
  </si>
  <si>
    <t>lq_profscitech</t>
  </si>
  <si>
    <t>lq_health</t>
  </si>
  <si>
    <t>Location Quotient Health (NAICS 62)</t>
  </si>
  <si>
    <t>Location Quotient Manufacturing (NAICS 31-33)</t>
  </si>
  <si>
    <t>Location Quotient Information (NAICS 51)</t>
  </si>
  <si>
    <t>Location Quotient Professional Scientific Technical (NAICS 54)</t>
  </si>
  <si>
    <t>lqgrow_agmine</t>
  </si>
  <si>
    <t>water_violation</t>
  </si>
  <si>
    <t>Location Quotient Agriculture/Mining (NAICS 11 and 22)</t>
  </si>
  <si>
    <t>LQ and job growth, AgMine</t>
  </si>
  <si>
    <t>LQ and job growth, Manuf</t>
  </si>
  <si>
    <t>LQ and job growth, prof sci tech</t>
  </si>
  <si>
    <t>LQ and job growth, health</t>
  </si>
  <si>
    <t>LQ and job growth, info</t>
  </si>
  <si>
    <t>lqgrow_manuf</t>
  </si>
  <si>
    <t>lqgrow_info</t>
  </si>
  <si>
    <t>lqgrow_profscitech</t>
  </si>
  <si>
    <t>lqgrow_health</t>
  </si>
  <si>
    <t xml:space="preserve">Regional Industrial Economy </t>
  </si>
  <si>
    <t>PLACE</t>
  </si>
  <si>
    <t>poverty_under18</t>
  </si>
  <si>
    <t>avg $ amount loaned to small businesses</t>
  </si>
  <si>
    <t>loan_avg</t>
  </si>
  <si>
    <t>vehicle_avail</t>
  </si>
  <si>
    <t>Topic</t>
  </si>
  <si>
    <t>food_insec</t>
  </si>
  <si>
    <t>commute_alone</t>
  </si>
  <si>
    <t>commute_long</t>
  </si>
  <si>
    <t>csu</t>
  </si>
  <si>
    <t>child_exposure</t>
  </si>
  <si>
    <t>bias_grp_mem</t>
  </si>
  <si>
    <t>child_bias</t>
  </si>
  <si>
    <t>clustering</t>
  </si>
  <si>
    <t>support_ratio</t>
  </si>
  <si>
    <t>volunteering_rate</t>
  </si>
  <si>
    <t>civic_orgs</t>
  </si>
  <si>
    <t>Acces to Wealth</t>
  </si>
  <si>
    <t>assist_food</t>
  </si>
  <si>
    <t>assist_income</t>
  </si>
  <si>
    <t>assist_cash</t>
  </si>
  <si>
    <t>commute_time</t>
  </si>
  <si>
    <t>The Share of high income people (over median) in low income people (under median)'s communities</t>
  </si>
  <si>
    <t>Mean exposure to high-parental-SES peers in high school of low-parental-SES individuals</t>
  </si>
  <si>
    <t>The rate at which two friends of one person are also themselves friends</t>
  </si>
  <si>
    <t>patent_5yr</t>
  </si>
  <si>
    <t>% Without Broadband Access</t>
  </si>
  <si>
    <t>Homeless per 10,000 inhabitants</t>
  </si>
  <si>
    <t>Homeless / pop*10,000</t>
  </si>
  <si>
    <t>homeless_number</t>
  </si>
  <si>
    <t>Homeless_number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</si>
</sst>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0.0"/>
    <numFmt numFmtId="166" formatCode="0.0000"/>
    <numFmt numFmtId="167" formatCode="0.00000"/>
    <numFmt numFmtId="168" formatCode="0.000"/>
    <numFmt numFmtId="169" formatCode="0.0%"/>
  </numFmts>
  <fonts count="26">
    <font>
      <sz val="12"/>
      <color theme="1"/>
      <name val="Calibri"/>
      <family val="2"/>
      <scheme val="minor"/>
    </font>
    <font>
      <sz val="12"/>
      <color theme="1"/>
      <name val="Calibri"/>
      <family val="2"/>
      <scheme val="minor"/>
    </font>
    <font>
      <b/>
      <sz val="12"/>
      <color theme="1"/>
      <name val="Calibri"/>
      <family val="2"/>
      <scheme val="minor"/>
    </font>
    <font>
      <sz val="11"/>
      <name val="Calibri"/>
      <family val="2"/>
      <scheme val="minor"/>
    </font>
    <font>
      <u/>
      <sz val="12"/>
      <color theme="10"/>
      <name val="Calibri"/>
      <family val="2"/>
      <scheme val="minor"/>
    </font>
    <font>
      <sz val="12"/>
      <color rgb="FF000000"/>
      <name val="Calibri"/>
      <family val="2"/>
      <scheme val="minor"/>
    </font>
    <font>
      <sz val="12"/>
      <color theme="1"/>
      <name val="Times New Roman"/>
      <family val="1"/>
    </font>
    <font>
      <sz val="9"/>
      <color rgb="FF000000"/>
      <name val="Arial"/>
      <family val="2"/>
    </font>
    <font>
      <sz val="8"/>
      <color rgb="FF000000"/>
      <name val="Arial"/>
      <family val="2"/>
    </font>
    <font>
      <u/>
      <sz val="8"/>
      <color rgb="FF0000FF"/>
      <name val="Arial"/>
      <family val="2"/>
    </font>
    <font>
      <b/>
      <sz val="16"/>
      <color rgb="FFFFFFFF"/>
      <name val="Helvetica Neue"/>
      <family val="2"/>
    </font>
    <font>
      <b/>
      <sz val="9"/>
      <color rgb="FF000000"/>
      <name val="Arial"/>
      <family val="2"/>
    </font>
    <font>
      <sz val="16"/>
      <color theme="0"/>
      <name val="Calibri"/>
      <family val="2"/>
      <scheme val="minor"/>
    </font>
    <font>
      <sz val="10.8"/>
      <color rgb="FF202020"/>
      <name val="Tahoma"/>
      <family val="2"/>
    </font>
    <font>
      <i/>
      <sz val="12"/>
      <color theme="1"/>
      <name val="Calibri"/>
      <family val="2"/>
      <scheme val="minor"/>
    </font>
    <font>
      <b/>
      <sz val="14"/>
      <color theme="1"/>
      <name val="Calibri"/>
      <family val="2"/>
      <scheme val="minor"/>
    </font>
    <font>
      <b/>
      <sz val="12"/>
      <color theme="0"/>
      <name val="Calibri"/>
      <family val="2"/>
      <scheme val="minor"/>
    </font>
    <font>
      <sz val="12"/>
      <color rgb="FF202020"/>
      <name val="Calibri"/>
      <family val="2"/>
      <scheme val="minor"/>
    </font>
    <font>
      <sz val="12"/>
      <name val="Calibri"/>
      <family val="2"/>
      <scheme val="minor"/>
    </font>
    <font>
      <sz val="10"/>
      <color rgb="FF000000"/>
      <name val="Helvetica Neue"/>
      <family val="2"/>
    </font>
    <font>
      <b/>
      <sz val="10"/>
      <color rgb="FF000000"/>
      <name val="Helvetica Neue"/>
      <family val="2"/>
    </font>
    <font>
      <b/>
      <sz val="10"/>
      <color rgb="FF202020"/>
      <name val="Tahoma"/>
      <family val="2"/>
    </font>
    <font>
      <b/>
      <sz val="10"/>
      <name val="Calibri"/>
      <family val="2"/>
      <scheme val="minor"/>
    </font>
    <font>
      <b/>
      <sz val="12"/>
      <color rgb="FF333333"/>
      <name val="Inherit"/>
    </font>
    <font>
      <sz val="12"/>
      <color rgb="FF333333"/>
      <name val="Inherit"/>
    </font>
    <font>
      <b/>
      <sz val="10"/>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00B0F0"/>
        <bgColor indexed="64"/>
      </patternFill>
    </fill>
    <fill>
      <patternFill patternType="solid">
        <fgColor theme="9" tint="-0.499984740745262"/>
        <bgColor indexed="64"/>
      </patternFill>
    </fill>
    <fill>
      <patternFill patternType="solid">
        <fgColor rgb="FF7030A0"/>
        <bgColor indexed="64"/>
      </patternFill>
    </fill>
    <fill>
      <patternFill patternType="solid">
        <fgColor rgb="FF4C206E"/>
        <bgColor indexed="64"/>
      </patternFill>
    </fill>
    <fill>
      <patternFill patternType="solid">
        <fgColor rgb="FFBB80F8"/>
        <bgColor indexed="64"/>
      </patternFill>
    </fill>
    <fill>
      <patternFill patternType="solid">
        <fgColor rgb="FFEBDEF8"/>
        <bgColor indexed="64"/>
      </patternFill>
    </fill>
  </fills>
  <borders count="45">
    <border>
      <left/>
      <right/>
      <top/>
      <bottom/>
      <diagonal/>
    </border>
    <border>
      <left style="thin">
        <color indexed="64"/>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ck">
        <color indexed="64"/>
      </right>
      <top/>
      <bottom/>
      <diagonal/>
    </border>
    <border>
      <left/>
      <right style="thick">
        <color indexed="64"/>
      </right>
      <top style="medium">
        <color indexed="64"/>
      </top>
      <bottom/>
      <diagonal/>
    </border>
    <border>
      <left/>
      <right style="thick">
        <color indexed="64"/>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style="double">
        <color indexed="64"/>
      </top>
      <bottom/>
      <diagonal/>
    </border>
    <border>
      <left style="double">
        <color indexed="64"/>
      </left>
      <right/>
      <top/>
      <bottom style="medium">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top style="thin">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double">
        <color indexed="64"/>
      </top>
      <bottom style="double">
        <color indexed="64"/>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double">
        <color indexed="64"/>
      </top>
      <bottom/>
      <diagonal/>
    </border>
    <border>
      <left/>
      <right style="medium">
        <color indexed="64"/>
      </right>
      <top style="double">
        <color indexed="64"/>
      </top>
      <bottom style="double">
        <color indexed="64"/>
      </bottom>
      <diagonal/>
    </border>
    <border>
      <left/>
      <right style="medium">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medium">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364">
    <xf numFmtId="0" fontId="0" fillId="0" borderId="0" xfId="0"/>
    <xf numFmtId="11" fontId="0" fillId="0" borderId="0" xfId="0" applyNumberFormat="1"/>
    <xf numFmtId="49" fontId="0" fillId="0" borderId="0" xfId="0" applyNumberFormat="1"/>
    <xf numFmtId="165" fontId="3" fillId="0" borderId="0" xfId="0" applyNumberFormat="1" applyFont="1"/>
    <xf numFmtId="0" fontId="5" fillId="0" borderId="0" xfId="0" applyFont="1"/>
    <xf numFmtId="1" fontId="3" fillId="0" borderId="0" xfId="0" applyNumberFormat="1" applyFont="1"/>
    <xf numFmtId="165" fontId="0" fillId="0" borderId="0" xfId="0" applyNumberFormat="1"/>
    <xf numFmtId="1" fontId="3" fillId="0" borderId="1" xfId="0" applyNumberFormat="1" applyFont="1" applyBorder="1"/>
    <xf numFmtId="0" fontId="6" fillId="0" borderId="0" xfId="0" applyFont="1"/>
    <xf numFmtId="0" fontId="7" fillId="0" borderId="0" xfId="0" applyFont="1"/>
    <xf numFmtId="10" fontId="7" fillId="0" borderId="0" xfId="0" applyNumberFormat="1" applyFont="1"/>
    <xf numFmtId="0" fontId="0" fillId="2" borderId="0" xfId="0" applyFill="1"/>
    <xf numFmtId="10" fontId="7" fillId="2" borderId="0" xfId="0" applyNumberFormat="1" applyFont="1" applyFill="1"/>
    <xf numFmtId="0" fontId="10" fillId="0" borderId="0" xfId="0" applyFont="1"/>
    <xf numFmtId="0" fontId="4" fillId="0" borderId="0" xfId="2"/>
    <xf numFmtId="3" fontId="0" fillId="0" borderId="0" xfId="0" applyNumberFormat="1"/>
    <xf numFmtId="49" fontId="0" fillId="2" borderId="0" xfId="0" applyNumberFormat="1" applyFill="1"/>
    <xf numFmtId="0" fontId="8" fillId="2" borderId="0" xfId="0" applyFont="1" applyFill="1"/>
    <xf numFmtId="9" fontId="0" fillId="0" borderId="0" xfId="1" applyFont="1"/>
    <xf numFmtId="2" fontId="0" fillId="0" borderId="0" xfId="1" applyNumberFormat="1" applyFont="1"/>
    <xf numFmtId="0" fontId="0" fillId="0" borderId="0" xfId="0" applyAlignment="1">
      <alignment vertical="center"/>
    </xf>
    <xf numFmtId="0" fontId="10" fillId="2" borderId="0" xfId="0" applyFont="1" applyFill="1"/>
    <xf numFmtId="0" fontId="10" fillId="3" borderId="0" xfId="0" applyFont="1" applyFill="1"/>
    <xf numFmtId="0" fontId="10" fillId="4" borderId="0" xfId="0" applyFont="1" applyFill="1"/>
    <xf numFmtId="0" fontId="0" fillId="4" borderId="0" xfId="0" applyFill="1"/>
    <xf numFmtId="2" fontId="0" fillId="0" borderId="0" xfId="0" applyNumberFormat="1"/>
    <xf numFmtId="10" fontId="4" fillId="0" borderId="0" xfId="2" applyNumberFormat="1" applyFill="1"/>
    <xf numFmtId="0" fontId="0" fillId="3" borderId="0" xfId="0" applyFill="1"/>
    <xf numFmtId="0" fontId="2" fillId="0" borderId="0" xfId="0" applyFont="1"/>
    <xf numFmtId="0" fontId="2" fillId="0" borderId="0" xfId="1" applyNumberFormat="1" applyFont="1"/>
    <xf numFmtId="10" fontId="11" fillId="0" borderId="0" xfId="0" applyNumberFormat="1" applyFont="1"/>
    <xf numFmtId="166" fontId="3" fillId="0" borderId="0" xfId="0" applyNumberFormat="1" applyFont="1"/>
    <xf numFmtId="0" fontId="13" fillId="0" borderId="0" xfId="0" applyFont="1"/>
    <xf numFmtId="0" fontId="14" fillId="0" borderId="0" xfId="0" applyFont="1"/>
    <xf numFmtId="2" fontId="0" fillId="5" borderId="3" xfId="0" applyNumberFormat="1" applyFill="1" applyBorder="1"/>
    <xf numFmtId="0" fontId="14" fillId="5" borderId="0" xfId="0" applyFont="1" applyFill="1"/>
    <xf numFmtId="0" fontId="4" fillId="0" borderId="0" xfId="2" applyBorder="1"/>
    <xf numFmtId="0" fontId="4" fillId="0" borderId="6" xfId="2" applyBorder="1"/>
    <xf numFmtId="0" fontId="14" fillId="0" borderId="8" xfId="0" applyFont="1" applyBorder="1"/>
    <xf numFmtId="0" fontId="14" fillId="0" borderId="9" xfId="0" applyFont="1" applyBorder="1"/>
    <xf numFmtId="0" fontId="0" fillId="0" borderId="9" xfId="0" applyBorder="1"/>
    <xf numFmtId="2" fontId="0" fillId="5" borderId="4" xfId="0" applyNumberFormat="1" applyFill="1" applyBorder="1" applyAlignment="1">
      <alignment vertical="center" wrapText="1"/>
    </xf>
    <xf numFmtId="0" fontId="0" fillId="0" borderId="14" xfId="0" applyBorder="1"/>
    <xf numFmtId="0" fontId="0" fillId="9" borderId="14" xfId="0" applyFill="1" applyBorder="1" applyAlignment="1">
      <alignment vertical="center" wrapText="1"/>
    </xf>
    <xf numFmtId="0" fontId="2" fillId="9" borderId="14" xfId="0" applyFont="1" applyFill="1" applyBorder="1" applyAlignment="1">
      <alignment vertical="center" wrapText="1"/>
    </xf>
    <xf numFmtId="0" fontId="2" fillId="9" borderId="15" xfId="0" applyFont="1" applyFill="1" applyBorder="1" applyAlignment="1">
      <alignment vertical="center" wrapText="1"/>
    </xf>
    <xf numFmtId="0" fontId="0" fillId="9" borderId="0" xfId="0" applyFill="1"/>
    <xf numFmtId="0" fontId="13" fillId="0" borderId="6" xfId="0" applyFont="1" applyBorder="1"/>
    <xf numFmtId="165" fontId="0" fillId="0" borderId="14" xfId="0" applyNumberFormat="1" applyBorder="1"/>
    <xf numFmtId="0" fontId="0" fillId="5" borderId="6" xfId="0" applyFill="1" applyBorder="1"/>
    <xf numFmtId="0" fontId="4" fillId="0" borderId="0" xfId="2" applyBorder="1" applyAlignment="1">
      <alignment wrapText="1"/>
    </xf>
    <xf numFmtId="2" fontId="2" fillId="9" borderId="14" xfId="0" applyNumberFormat="1" applyFont="1" applyFill="1" applyBorder="1" applyAlignment="1">
      <alignment vertical="center" wrapText="1"/>
    </xf>
    <xf numFmtId="2" fontId="2" fillId="9" borderId="15" xfId="0" applyNumberFormat="1" applyFont="1" applyFill="1" applyBorder="1" applyAlignment="1">
      <alignment vertical="center" wrapText="1"/>
    </xf>
    <xf numFmtId="2" fontId="0" fillId="9" borderId="0" xfId="0" applyNumberFormat="1" applyFill="1"/>
    <xf numFmtId="2" fontId="2" fillId="5" borderId="3" xfId="0" applyNumberFormat="1" applyFont="1" applyFill="1" applyBorder="1"/>
    <xf numFmtId="2" fontId="2" fillId="9" borderId="0" xfId="0" applyNumberFormat="1" applyFont="1" applyFill="1"/>
    <xf numFmtId="2" fontId="2" fillId="9" borderId="9" xfId="0" applyNumberFormat="1" applyFont="1" applyFill="1" applyBorder="1"/>
    <xf numFmtId="0" fontId="2" fillId="9" borderId="9" xfId="0" applyFont="1" applyFill="1" applyBorder="1"/>
    <xf numFmtId="0" fontId="2" fillId="9" borderId="0" xfId="0" applyFont="1" applyFill="1"/>
    <xf numFmtId="2" fontId="0" fillId="0" borderId="16" xfId="0" applyNumberFormat="1" applyBorder="1"/>
    <xf numFmtId="0" fontId="0" fillId="5" borderId="17" xfId="0" applyFill="1" applyBorder="1"/>
    <xf numFmtId="0" fontId="0" fillId="5" borderId="16" xfId="0" applyFill="1" applyBorder="1"/>
    <xf numFmtId="2" fontId="0" fillId="5" borderId="16" xfId="0" applyNumberFormat="1" applyFill="1" applyBorder="1" applyAlignment="1">
      <alignment horizontal="right"/>
    </xf>
    <xf numFmtId="2" fontId="0" fillId="5" borderId="18" xfId="0" applyNumberFormat="1" applyFill="1" applyBorder="1" applyAlignment="1">
      <alignment horizontal="right" wrapText="1"/>
    </xf>
    <xf numFmtId="0" fontId="4" fillId="0" borderId="6" xfId="2" applyBorder="1" applyAlignment="1"/>
    <xf numFmtId="0" fontId="2" fillId="9" borderId="8" xfId="0" applyFont="1" applyFill="1" applyBorder="1"/>
    <xf numFmtId="165" fontId="13" fillId="0" borderId="0" xfId="0" applyNumberFormat="1" applyFont="1"/>
    <xf numFmtId="0" fontId="5" fillId="9" borderId="14" xfId="0" applyFont="1" applyFill="1" applyBorder="1" applyAlignment="1">
      <alignment vertical="center" wrapText="1"/>
    </xf>
    <xf numFmtId="1" fontId="0" fillId="0" borderId="0" xfId="0" applyNumberFormat="1"/>
    <xf numFmtId="2" fontId="0" fillId="0" borderId="9" xfId="0" applyNumberFormat="1" applyBorder="1"/>
    <xf numFmtId="0" fontId="0" fillId="0" borderId="8" xfId="0" applyBorder="1"/>
    <xf numFmtId="10" fontId="0" fillId="0" borderId="0" xfId="0" applyNumberFormat="1"/>
    <xf numFmtId="0" fontId="0" fillId="0" borderId="6" xfId="0" applyBorder="1"/>
    <xf numFmtId="165" fontId="18" fillId="0" borderId="0" xfId="0" applyNumberFormat="1" applyFont="1"/>
    <xf numFmtId="166" fontId="18" fillId="0" borderId="8" xfId="0" applyNumberFormat="1" applyFont="1" applyBorder="1"/>
    <xf numFmtId="0" fontId="5" fillId="0" borderId="9" xfId="0" applyFont="1" applyBorder="1"/>
    <xf numFmtId="0" fontId="17" fillId="0" borderId="0" xfId="0" applyFont="1"/>
    <xf numFmtId="3" fontId="17" fillId="0" borderId="0" xfId="0" applyNumberFormat="1" applyFont="1"/>
    <xf numFmtId="10" fontId="17" fillId="0" borderId="0" xfId="0" applyNumberFormat="1" applyFont="1"/>
    <xf numFmtId="0" fontId="17" fillId="0" borderId="6" xfId="0" applyFont="1" applyBorder="1"/>
    <xf numFmtId="0" fontId="17" fillId="0" borderId="5" xfId="0" applyFont="1" applyBorder="1"/>
    <xf numFmtId="0" fontId="17" fillId="0" borderId="8" xfId="0" applyFont="1" applyBorder="1"/>
    <xf numFmtId="0" fontId="0" fillId="5" borderId="2" xfId="0" applyFill="1" applyBorder="1"/>
    <xf numFmtId="0" fontId="0" fillId="5" borderId="19" xfId="0" applyFill="1" applyBorder="1"/>
    <xf numFmtId="0" fontId="0" fillId="5" borderId="0" xfId="0" applyFill="1"/>
    <xf numFmtId="2" fontId="0" fillId="5" borderId="0" xfId="0" applyNumberFormat="1" applyFill="1" applyAlignment="1">
      <alignment horizontal="right"/>
    </xf>
    <xf numFmtId="0" fontId="4" fillId="0" borderId="6" xfId="2" applyBorder="1" applyAlignment="1">
      <alignment wrapText="1"/>
    </xf>
    <xf numFmtId="0" fontId="4" fillId="0" borderId="5" xfId="2" applyBorder="1" applyAlignment="1">
      <alignment wrapText="1"/>
    </xf>
    <xf numFmtId="0" fontId="4" fillId="0" borderId="5" xfId="2" applyBorder="1"/>
    <xf numFmtId="0" fontId="4" fillId="0" borderId="8" xfId="2" applyBorder="1"/>
    <xf numFmtId="0" fontId="4" fillId="0" borderId="9" xfId="2" applyBorder="1"/>
    <xf numFmtId="2" fontId="0" fillId="9" borderId="9" xfId="0" applyNumberFormat="1" applyFill="1" applyBorder="1"/>
    <xf numFmtId="0" fontId="0" fillId="9" borderId="9" xfId="0" applyFill="1" applyBorder="1"/>
    <xf numFmtId="0" fontId="0" fillId="9" borderId="8" xfId="0" applyFill="1" applyBorder="1"/>
    <xf numFmtId="0" fontId="0" fillId="9" borderId="9" xfId="0" applyFill="1" applyBorder="1" applyAlignment="1">
      <alignment wrapText="1"/>
    </xf>
    <xf numFmtId="2" fontId="0" fillId="5" borderId="20" xfId="0" applyNumberFormat="1" applyFill="1" applyBorder="1" applyAlignment="1">
      <alignment horizontal="right" wrapText="1"/>
    </xf>
    <xf numFmtId="0" fontId="0" fillId="0" borderId="14" xfId="0" applyBorder="1" applyAlignment="1">
      <alignment vertical="center" wrapText="1"/>
    </xf>
    <xf numFmtId="0" fontId="0" fillId="0" borderId="0" xfId="0" applyAlignment="1">
      <alignment vertical="center" wrapText="1"/>
    </xf>
    <xf numFmtId="0" fontId="0" fillId="8" borderId="7" xfId="0" applyFill="1" applyBorder="1"/>
    <xf numFmtId="0" fontId="2" fillId="8" borderId="15" xfId="0" applyFont="1" applyFill="1" applyBorder="1" applyAlignment="1">
      <alignment vertical="center" wrapText="1"/>
    </xf>
    <xf numFmtId="0" fontId="2" fillId="9" borderId="13" xfId="0" applyFont="1" applyFill="1" applyBorder="1" applyAlignment="1">
      <alignment vertical="center" wrapText="1"/>
    </xf>
    <xf numFmtId="0" fontId="4" fillId="8" borderId="0" xfId="2" applyFill="1" applyBorder="1" applyAlignment="1">
      <alignment wrapText="1"/>
    </xf>
    <xf numFmtId="0" fontId="14" fillId="8" borderId="9" xfId="0" applyFont="1" applyFill="1" applyBorder="1"/>
    <xf numFmtId="0" fontId="2" fillId="8" borderId="9" xfId="0" applyFont="1" applyFill="1" applyBorder="1"/>
    <xf numFmtId="0" fontId="0" fillId="8" borderId="9" xfId="0" applyFill="1" applyBorder="1" applyAlignment="1">
      <alignment wrapText="1"/>
    </xf>
    <xf numFmtId="0" fontId="0" fillId="8" borderId="9" xfId="0" applyFill="1" applyBorder="1"/>
    <xf numFmtId="0" fontId="0" fillId="8" borderId="0" xfId="0" applyFill="1"/>
    <xf numFmtId="165" fontId="17" fillId="0" borderId="8" xfId="0" applyNumberFormat="1" applyFont="1" applyBorder="1"/>
    <xf numFmtId="0" fontId="4" fillId="0" borderId="9" xfId="2" applyBorder="1" applyAlignment="1">
      <alignment wrapText="1"/>
    </xf>
    <xf numFmtId="0" fontId="14" fillId="0" borderId="3" xfId="0" applyFont="1" applyBorder="1"/>
    <xf numFmtId="1" fontId="0" fillId="0" borderId="20" xfId="0" applyNumberFormat="1" applyBorder="1"/>
    <xf numFmtId="0" fontId="0" fillId="0" borderId="20" xfId="0" applyBorder="1"/>
    <xf numFmtId="0" fontId="20" fillId="0" borderId="0" xfId="0" applyFont="1"/>
    <xf numFmtId="3" fontId="19" fillId="0" borderId="0" xfId="0" applyNumberFormat="1" applyFont="1"/>
    <xf numFmtId="10" fontId="19" fillId="0" borderId="0" xfId="0" applyNumberFormat="1" applyFont="1"/>
    <xf numFmtId="0" fontId="19" fillId="0" borderId="0" xfId="0" applyFont="1"/>
    <xf numFmtId="2" fontId="0" fillId="0" borderId="6" xfId="0" applyNumberFormat="1" applyBorder="1"/>
    <xf numFmtId="0" fontId="1" fillId="0" borderId="0" xfId="0" applyFont="1"/>
    <xf numFmtId="2" fontId="2" fillId="14" borderId="8" xfId="0" applyNumberFormat="1" applyFont="1" applyFill="1" applyBorder="1"/>
    <xf numFmtId="9" fontId="0" fillId="0" borderId="0" xfId="1" applyFont="1" applyBorder="1"/>
    <xf numFmtId="2" fontId="2" fillId="14" borderId="9" xfId="0" applyNumberFormat="1" applyFont="1" applyFill="1" applyBorder="1"/>
    <xf numFmtId="0" fontId="4" fillId="0" borderId="3" xfId="2" applyBorder="1"/>
    <xf numFmtId="2" fontId="2" fillId="14" borderId="3" xfId="0" applyNumberFormat="1" applyFont="1" applyFill="1" applyBorder="1"/>
    <xf numFmtId="0" fontId="0" fillId="0" borderId="3" xfId="0" applyBorder="1"/>
    <xf numFmtId="0" fontId="0" fillId="0" borderId="24" xfId="0" applyBorder="1"/>
    <xf numFmtId="0" fontId="0" fillId="0" borderId="4" xfId="0" applyBorder="1"/>
    <xf numFmtId="0" fontId="0" fillId="0" borderId="23" xfId="0" applyBorder="1"/>
    <xf numFmtId="9" fontId="0" fillId="0" borderId="20" xfId="1" applyFont="1" applyBorder="1"/>
    <xf numFmtId="0" fontId="0" fillId="0" borderId="5" xfId="0" applyBorder="1"/>
    <xf numFmtId="0" fontId="14" fillId="0" borderId="21" xfId="0" applyFont="1" applyBorder="1"/>
    <xf numFmtId="0" fontId="2" fillId="9" borderId="3" xfId="0" applyFont="1" applyFill="1" applyBorder="1"/>
    <xf numFmtId="0" fontId="0" fillId="9" borderId="3" xfId="0" applyFill="1" applyBorder="1"/>
    <xf numFmtId="0" fontId="2" fillId="9" borderId="35" xfId="0" applyFont="1" applyFill="1" applyBorder="1" applyAlignment="1">
      <alignment vertical="center" wrapText="1"/>
    </xf>
    <xf numFmtId="0" fontId="0" fillId="0" borderId="22" xfId="0" applyBorder="1"/>
    <xf numFmtId="165" fontId="0" fillId="0" borderId="20" xfId="0" applyNumberFormat="1" applyBorder="1"/>
    <xf numFmtId="2" fontId="0" fillId="0" borderId="20" xfId="0" applyNumberFormat="1" applyBorder="1"/>
    <xf numFmtId="0" fontId="0" fillId="8" borderId="24" xfId="0" applyFill="1" applyBorder="1"/>
    <xf numFmtId="166" fontId="18" fillId="0" borderId="23" xfId="0" applyNumberFormat="1" applyFont="1" applyBorder="1"/>
    <xf numFmtId="169" fontId="0" fillId="0" borderId="3" xfId="1" applyNumberFormat="1" applyFont="1" applyBorder="1"/>
    <xf numFmtId="169" fontId="0" fillId="0" borderId="4" xfId="1" applyNumberFormat="1" applyFont="1" applyBorder="1"/>
    <xf numFmtId="0" fontId="21" fillId="0" borderId="0" xfId="0" applyFont="1"/>
    <xf numFmtId="3" fontId="13" fillId="0" borderId="0" xfId="0" applyNumberFormat="1" applyFont="1"/>
    <xf numFmtId="164" fontId="13" fillId="0" borderId="0" xfId="0" applyNumberFormat="1" applyFont="1"/>
    <xf numFmtId="0" fontId="13" fillId="15" borderId="0" xfId="0" applyFont="1" applyFill="1"/>
    <xf numFmtId="0" fontId="0" fillId="15" borderId="0" xfId="0" applyFill="1"/>
    <xf numFmtId="0" fontId="0" fillId="16" borderId="0" xfId="0" applyFill="1"/>
    <xf numFmtId="0" fontId="13" fillId="16" borderId="0" xfId="0" applyFont="1" applyFill="1"/>
    <xf numFmtId="0" fontId="0" fillId="0" borderId="21" xfId="0" applyBorder="1"/>
    <xf numFmtId="0" fontId="0" fillId="0" borderId="7" xfId="0" applyBorder="1"/>
    <xf numFmtId="0" fontId="4" fillId="0" borderId="8" xfId="2" applyBorder="1" applyAlignment="1">
      <alignment wrapText="1"/>
    </xf>
    <xf numFmtId="165" fontId="0" fillId="0" borderId="8" xfId="0" applyNumberFormat="1" applyBorder="1"/>
    <xf numFmtId="0" fontId="0" fillId="0" borderId="25" xfId="0" applyBorder="1"/>
    <xf numFmtId="0" fontId="4" fillId="0" borderId="0" xfId="2" applyBorder="1" applyAlignment="1"/>
    <xf numFmtId="0" fontId="0" fillId="14" borderId="8" xfId="0" applyFill="1" applyBorder="1"/>
    <xf numFmtId="0" fontId="0" fillId="14" borderId="21" xfId="0" applyFill="1" applyBorder="1"/>
    <xf numFmtId="2" fontId="0" fillId="14" borderId="3" xfId="0" applyNumberFormat="1" applyFill="1" applyBorder="1"/>
    <xf numFmtId="2" fontId="0" fillId="14" borderId="9" xfId="0" applyNumberFormat="1" applyFill="1" applyBorder="1"/>
    <xf numFmtId="2" fontId="0" fillId="14" borderId="8" xfId="0" applyNumberFormat="1" applyFill="1" applyBorder="1"/>
    <xf numFmtId="0" fontId="0" fillId="5" borderId="3" xfId="0" applyFill="1" applyBorder="1"/>
    <xf numFmtId="0" fontId="14" fillId="5" borderId="3" xfId="0" applyFont="1" applyFill="1" applyBorder="1"/>
    <xf numFmtId="0" fontId="4" fillId="0" borderId="7" xfId="2" applyBorder="1"/>
    <xf numFmtId="165" fontId="3" fillId="0" borderId="9" xfId="0" applyNumberFormat="1" applyFont="1" applyBorder="1"/>
    <xf numFmtId="1" fontId="3" fillId="0" borderId="8" xfId="0" applyNumberFormat="1" applyFont="1" applyBorder="1"/>
    <xf numFmtId="1" fontId="3" fillId="0" borderId="9" xfId="0" applyNumberFormat="1" applyFont="1" applyBorder="1"/>
    <xf numFmtId="0" fontId="22" fillId="15" borderId="14" xfId="0" applyFont="1" applyFill="1" applyBorder="1" applyAlignment="1">
      <alignment vertical="center" wrapText="1"/>
    </xf>
    <xf numFmtId="0" fontId="22" fillId="15" borderId="15" xfId="0" applyFont="1" applyFill="1" applyBorder="1" applyAlignment="1">
      <alignment vertical="center" wrapText="1"/>
    </xf>
    <xf numFmtId="0" fontId="22" fillId="15" borderId="13" xfId="0" applyFont="1" applyFill="1" applyBorder="1" applyAlignment="1">
      <alignment vertical="center" wrapText="1"/>
    </xf>
    <xf numFmtId="0" fontId="0" fillId="15" borderId="3" xfId="0" applyFill="1" applyBorder="1"/>
    <xf numFmtId="0" fontId="0" fillId="15" borderId="9" xfId="0" applyFill="1" applyBorder="1"/>
    <xf numFmtId="0" fontId="0" fillId="15" borderId="21" xfId="0" applyFill="1" applyBorder="1"/>
    <xf numFmtId="0" fontId="17" fillId="0" borderId="7" xfId="0" applyFont="1" applyBorder="1"/>
    <xf numFmtId="0" fontId="0" fillId="2" borderId="6" xfId="0" applyFill="1" applyBorder="1"/>
    <xf numFmtId="165" fontId="0" fillId="0" borderId="9" xfId="0" applyNumberFormat="1" applyBorder="1"/>
    <xf numFmtId="165" fontId="0" fillId="0" borderId="24" xfId="0" applyNumberFormat="1" applyBorder="1"/>
    <xf numFmtId="0" fontId="23" fillId="0" borderId="0" xfId="0" applyFont="1"/>
    <xf numFmtId="10" fontId="24" fillId="0" borderId="0" xfId="0" applyNumberFormat="1" applyFont="1"/>
    <xf numFmtId="0" fontId="24" fillId="0" borderId="0" xfId="0" applyFont="1"/>
    <xf numFmtId="0" fontId="15" fillId="6" borderId="10" xfId="0" applyFont="1" applyFill="1" applyBorder="1" applyAlignment="1">
      <alignment horizontal="center" vertical="center"/>
    </xf>
    <xf numFmtId="0" fontId="4" fillId="0" borderId="21" xfId="2" applyBorder="1"/>
    <xf numFmtId="2" fontId="2" fillId="14" borderId="0" xfId="0" applyNumberFormat="1" applyFont="1" applyFill="1"/>
    <xf numFmtId="0" fontId="2" fillId="14" borderId="0" xfId="0" applyFont="1" applyFill="1"/>
    <xf numFmtId="0" fontId="2" fillId="14" borderId="21" xfId="0" applyFont="1" applyFill="1" applyBorder="1"/>
    <xf numFmtId="2" fontId="0" fillId="14" borderId="0" xfId="0" applyNumberFormat="1" applyFill="1"/>
    <xf numFmtId="0" fontId="0" fillId="14" borderId="0" xfId="0" applyFill="1"/>
    <xf numFmtId="0" fontId="15" fillId="13" borderId="0" xfId="0" applyFont="1" applyFill="1" applyAlignment="1">
      <alignment vertical="center"/>
    </xf>
    <xf numFmtId="0" fontId="0" fillId="14" borderId="3" xfId="0" applyFill="1" applyBorder="1"/>
    <xf numFmtId="0" fontId="0" fillId="2" borderId="0" xfId="0" applyFill="1" applyAlignment="1">
      <alignment horizontal="right"/>
    </xf>
    <xf numFmtId="0" fontId="0" fillId="2" borderId="0" xfId="0" applyFill="1" applyAlignment="1">
      <alignment horizontal="left"/>
    </xf>
    <xf numFmtId="3" fontId="0" fillId="0" borderId="0" xfId="0" applyNumberFormat="1" applyAlignment="1">
      <alignment horizontal="right" vertical="center"/>
    </xf>
    <xf numFmtId="0" fontId="4" fillId="0" borderId="22" xfId="2" applyBorder="1" applyAlignment="1"/>
    <xf numFmtId="0" fontId="14" fillId="2" borderId="0" xfId="0" applyFont="1" applyFill="1"/>
    <xf numFmtId="0" fontId="4" fillId="0" borderId="37" xfId="2" applyBorder="1" applyAlignment="1">
      <alignment wrapText="1"/>
    </xf>
    <xf numFmtId="2" fontId="2" fillId="9" borderId="3" xfId="0" applyNumberFormat="1" applyFont="1" applyFill="1" applyBorder="1"/>
    <xf numFmtId="2" fontId="2" fillId="9" borderId="21" xfId="0" applyNumberFormat="1" applyFont="1" applyFill="1" applyBorder="1"/>
    <xf numFmtId="2" fontId="0" fillId="9" borderId="3" xfId="0" applyNumberFormat="1" applyFill="1" applyBorder="1"/>
    <xf numFmtId="2" fontId="0" fillId="9" borderId="21" xfId="0" applyNumberFormat="1" applyFill="1" applyBorder="1"/>
    <xf numFmtId="2" fontId="2" fillId="9" borderId="35" xfId="0" applyNumberFormat="1" applyFont="1" applyFill="1" applyBorder="1" applyAlignment="1">
      <alignment vertical="center" wrapText="1"/>
    </xf>
    <xf numFmtId="2" fontId="2" fillId="9" borderId="39" xfId="0" applyNumberFormat="1" applyFont="1" applyFill="1" applyBorder="1" applyAlignment="1">
      <alignment vertical="center" wrapText="1"/>
    </xf>
    <xf numFmtId="2" fontId="0" fillId="0" borderId="3" xfId="0" applyNumberFormat="1" applyBorder="1"/>
    <xf numFmtId="2" fontId="0" fillId="0" borderId="37" xfId="0" applyNumberFormat="1" applyBorder="1"/>
    <xf numFmtId="1" fontId="0" fillId="0" borderId="3" xfId="0" applyNumberFormat="1" applyBorder="1"/>
    <xf numFmtId="2" fontId="17" fillId="0" borderId="0" xfId="0" applyNumberFormat="1" applyFont="1"/>
    <xf numFmtId="165" fontId="17" fillId="0" borderId="0" xfId="0" applyNumberFormat="1" applyFont="1"/>
    <xf numFmtId="168" fontId="0" fillId="0" borderId="0" xfId="0" applyNumberFormat="1"/>
    <xf numFmtId="3" fontId="0" fillId="0" borderId="21" xfId="0" applyNumberFormat="1" applyBorder="1" applyAlignment="1">
      <alignment horizontal="left" vertical="center"/>
    </xf>
    <xf numFmtId="1" fontId="0" fillId="0" borderId="0" xfId="0" applyNumberFormat="1" applyAlignment="1">
      <alignment horizontal="right"/>
    </xf>
    <xf numFmtId="167" fontId="0" fillId="0" borderId="0" xfId="0" applyNumberFormat="1"/>
    <xf numFmtId="1" fontId="0" fillId="0" borderId="4" xfId="0" applyNumberFormat="1" applyBorder="1"/>
    <xf numFmtId="2" fontId="0" fillId="0" borderId="24" xfId="0" applyNumberFormat="1" applyBorder="1"/>
    <xf numFmtId="2" fontId="17" fillId="0" borderId="20" xfId="0" applyNumberFormat="1" applyFont="1" applyBorder="1"/>
    <xf numFmtId="2" fontId="17" fillId="0" borderId="24" xfId="0" applyNumberFormat="1" applyFont="1" applyBorder="1"/>
    <xf numFmtId="0" fontId="5" fillId="0" borderId="24" xfId="0" applyFont="1" applyBorder="1"/>
    <xf numFmtId="3" fontId="0" fillId="0" borderId="20" xfId="0" applyNumberFormat="1" applyBorder="1" applyAlignment="1">
      <alignment horizontal="right" vertical="center"/>
    </xf>
    <xf numFmtId="168" fontId="0" fillId="0" borderId="20" xfId="0" applyNumberFormat="1" applyBorder="1"/>
    <xf numFmtId="3" fontId="0" fillId="0" borderId="25" xfId="0" applyNumberFormat="1" applyBorder="1" applyAlignment="1">
      <alignment horizontal="left" vertical="center"/>
    </xf>
    <xf numFmtId="0" fontId="4" fillId="0" borderId="37" xfId="2" applyBorder="1"/>
    <xf numFmtId="0" fontId="2" fillId="9" borderId="21" xfId="0" applyFont="1" applyFill="1" applyBorder="1"/>
    <xf numFmtId="0" fontId="0" fillId="9" borderId="21" xfId="0" applyFill="1" applyBorder="1"/>
    <xf numFmtId="0" fontId="2" fillId="9" borderId="39" xfId="0" applyFont="1" applyFill="1" applyBorder="1" applyAlignment="1">
      <alignment vertical="center" wrapText="1"/>
    </xf>
    <xf numFmtId="0" fontId="0" fillId="5" borderId="37" xfId="0" applyFill="1" applyBorder="1"/>
    <xf numFmtId="2" fontId="0" fillId="0" borderId="21" xfId="0" applyNumberFormat="1" applyBorder="1"/>
    <xf numFmtId="2" fontId="0" fillId="0" borderId="25" xfId="0" applyNumberFormat="1" applyBorder="1"/>
    <xf numFmtId="165" fontId="18" fillId="0" borderId="21" xfId="0" applyNumberFormat="1" applyFont="1" applyBorder="1"/>
    <xf numFmtId="165" fontId="18" fillId="0" borderId="25" xfId="0" applyNumberFormat="1" applyFont="1" applyBorder="1"/>
    <xf numFmtId="2" fontId="2" fillId="14" borderId="35" xfId="0" applyNumberFormat="1" applyFont="1" applyFill="1" applyBorder="1" applyAlignment="1">
      <alignment vertical="center" wrapText="1"/>
    </xf>
    <xf numFmtId="2" fontId="2" fillId="14" borderId="14" xfId="0" applyNumberFormat="1" applyFont="1" applyFill="1" applyBorder="1" applyAlignment="1">
      <alignment vertical="center" wrapText="1"/>
    </xf>
    <xf numFmtId="2" fontId="2" fillId="14" borderId="15" xfId="0" applyNumberFormat="1" applyFont="1" applyFill="1" applyBorder="1" applyAlignment="1">
      <alignment vertical="center" wrapText="1"/>
    </xf>
    <xf numFmtId="0" fontId="2" fillId="14" borderId="14" xfId="0" applyFont="1" applyFill="1" applyBorder="1" applyAlignment="1">
      <alignment vertical="center" wrapText="1"/>
    </xf>
    <xf numFmtId="2" fontId="2" fillId="14" borderId="13" xfId="0" applyNumberFormat="1" applyFont="1" applyFill="1" applyBorder="1" applyAlignment="1">
      <alignment vertical="center" wrapText="1"/>
    </xf>
    <xf numFmtId="2" fontId="2" fillId="14" borderId="39" xfId="0" applyNumberFormat="1" applyFont="1" applyFill="1" applyBorder="1" applyAlignment="1">
      <alignment vertical="center" wrapText="1"/>
    </xf>
    <xf numFmtId="0" fontId="15" fillId="13" borderId="3" xfId="0" applyFont="1" applyFill="1" applyBorder="1" applyAlignment="1">
      <alignment vertical="center"/>
    </xf>
    <xf numFmtId="0" fontId="15" fillId="13" borderId="21" xfId="0" applyFont="1" applyFill="1" applyBorder="1" applyAlignment="1">
      <alignment vertical="center"/>
    </xf>
    <xf numFmtId="0" fontId="2" fillId="14" borderId="3" xfId="0" applyFont="1" applyFill="1" applyBorder="1"/>
    <xf numFmtId="168" fontId="0" fillId="0" borderId="3" xfId="0" applyNumberFormat="1" applyBorder="1"/>
    <xf numFmtId="168" fontId="0" fillId="0" borderId="4" xfId="0" applyNumberFormat="1" applyBorder="1"/>
    <xf numFmtId="166" fontId="0" fillId="0" borderId="20" xfId="0" applyNumberFormat="1" applyBorder="1"/>
    <xf numFmtId="0" fontId="4" fillId="0" borderId="22" xfId="2" applyBorder="1"/>
    <xf numFmtId="0" fontId="22" fillId="15" borderId="35" xfId="0" applyFont="1" applyFill="1" applyBorder="1" applyAlignment="1">
      <alignment vertical="center" wrapText="1"/>
    </xf>
    <xf numFmtId="0" fontId="22" fillId="15" borderId="39" xfId="0" applyFont="1" applyFill="1" applyBorder="1" applyAlignment="1">
      <alignment vertical="center" wrapText="1"/>
    </xf>
    <xf numFmtId="0" fontId="0" fillId="0" borderId="37" xfId="0" applyBorder="1"/>
    <xf numFmtId="0" fontId="3" fillId="0" borderId="3" xfId="0" applyFont="1" applyBorder="1" applyAlignment="1">
      <alignment horizontal="right"/>
    </xf>
    <xf numFmtId="0" fontId="0" fillId="0" borderId="0" xfId="0" applyAlignment="1">
      <alignment wrapText="1"/>
    </xf>
    <xf numFmtId="1" fontId="3" fillId="0" borderId="21" xfId="0" applyNumberFormat="1" applyFont="1" applyBorder="1"/>
    <xf numFmtId="0" fontId="3" fillId="0" borderId="4" xfId="0" applyFont="1" applyBorder="1" applyAlignment="1">
      <alignment horizontal="right"/>
    </xf>
    <xf numFmtId="165" fontId="3" fillId="0" borderId="24" xfId="0" applyNumberFormat="1" applyFont="1" applyBorder="1"/>
    <xf numFmtId="165" fontId="0" fillId="0" borderId="23" xfId="0" applyNumberFormat="1" applyBorder="1"/>
    <xf numFmtId="1" fontId="3" fillId="0" borderId="23" xfId="0" applyNumberFormat="1" applyFont="1" applyBorder="1"/>
    <xf numFmtId="1" fontId="3" fillId="0" borderId="24" xfId="0" applyNumberFormat="1" applyFont="1" applyBorder="1"/>
    <xf numFmtId="1" fontId="3" fillId="0" borderId="20" xfId="0" applyNumberFormat="1" applyFont="1" applyBorder="1"/>
    <xf numFmtId="1" fontId="3" fillId="0" borderId="25" xfId="0" applyNumberFormat="1" applyFont="1" applyBorder="1"/>
    <xf numFmtId="0" fontId="25" fillId="15" borderId="35" xfId="0" applyFont="1" applyFill="1" applyBorder="1" applyAlignment="1">
      <alignment vertical="center" wrapText="1"/>
    </xf>
    <xf numFmtId="0" fontId="25" fillId="15" borderId="14" xfId="0" applyFont="1" applyFill="1" applyBorder="1" applyAlignment="1">
      <alignment vertical="center" wrapText="1"/>
    </xf>
    <xf numFmtId="0" fontId="25" fillId="15" borderId="15" xfId="0" applyFont="1" applyFill="1" applyBorder="1" applyAlignment="1">
      <alignment vertical="center" wrapText="1"/>
    </xf>
    <xf numFmtId="0" fontId="0" fillId="0" borderId="7" xfId="0" applyBorder="1" applyAlignment="1">
      <alignment vertical="center"/>
    </xf>
    <xf numFmtId="0" fontId="25" fillId="15" borderId="13" xfId="0" applyFont="1" applyFill="1" applyBorder="1" applyAlignment="1">
      <alignment vertical="center" wrapText="1"/>
    </xf>
    <xf numFmtId="2" fontId="18" fillId="0" borderId="9" xfId="1" applyNumberFormat="1" applyFont="1" applyBorder="1"/>
    <xf numFmtId="2" fontId="18" fillId="0" borderId="24" xfId="1" applyNumberFormat="1" applyFont="1" applyBorder="1"/>
    <xf numFmtId="0" fontId="0" fillId="2" borderId="21" xfId="0" applyFill="1" applyBorder="1"/>
    <xf numFmtId="0" fontId="0" fillId="19" borderId="0" xfId="0" applyFill="1"/>
    <xf numFmtId="0" fontId="2" fillId="15" borderId="9" xfId="0" applyFont="1" applyFill="1" applyBorder="1"/>
    <xf numFmtId="0" fontId="2" fillId="15" borderId="3" xfId="0" applyFont="1" applyFill="1" applyBorder="1"/>
    <xf numFmtId="0" fontId="2" fillId="15" borderId="8" xfId="0" applyFont="1" applyFill="1" applyBorder="1"/>
    <xf numFmtId="0" fontId="2" fillId="15" borderId="0" xfId="0" applyFont="1" applyFill="1"/>
    <xf numFmtId="0" fontId="2" fillId="15" borderId="21" xfId="0" applyFont="1" applyFill="1" applyBorder="1"/>
    <xf numFmtId="0" fontId="0" fillId="15" borderId="8" xfId="0" applyFill="1" applyBorder="1"/>
    <xf numFmtId="166" fontId="0" fillId="0" borderId="0" xfId="0" applyNumberFormat="1"/>
    <xf numFmtId="0" fontId="4" fillId="0" borderId="21" xfId="2" applyBorder="1" applyAlignment="1">
      <alignment wrapText="1"/>
    </xf>
    <xf numFmtId="0" fontId="0" fillId="0" borderId="3" xfId="0" applyBorder="1" applyAlignment="1">
      <alignment vertical="center"/>
    </xf>
    <xf numFmtId="0" fontId="0" fillId="5" borderId="0" xfId="0" applyFill="1" applyAlignment="1">
      <alignment horizontal="right"/>
    </xf>
    <xf numFmtId="0" fontId="4" fillId="0" borderId="7" xfId="2" applyBorder="1" applyAlignment="1"/>
    <xf numFmtId="0" fontId="4" fillId="0" borderId="42" xfId="2" applyBorder="1"/>
    <xf numFmtId="0" fontId="14" fillId="0" borderId="43" xfId="0" applyFont="1" applyBorder="1"/>
    <xf numFmtId="2" fontId="2" fillId="9" borderId="43" xfId="0" applyNumberFormat="1" applyFont="1" applyFill="1" applyBorder="1"/>
    <xf numFmtId="2" fontId="0" fillId="9" borderId="43" xfId="0" applyNumberFormat="1" applyFill="1" applyBorder="1"/>
    <xf numFmtId="2" fontId="2" fillId="9" borderId="41" xfId="0" applyNumberFormat="1" applyFont="1" applyFill="1" applyBorder="1" applyAlignment="1">
      <alignment vertical="center" wrapText="1"/>
    </xf>
    <xf numFmtId="0" fontId="15" fillId="6" borderId="40" xfId="0" applyFont="1" applyFill="1" applyBorder="1" applyAlignment="1">
      <alignment horizontal="center" vertical="center"/>
    </xf>
    <xf numFmtId="2" fontId="0" fillId="0" borderId="42" xfId="0" applyNumberFormat="1" applyBorder="1"/>
    <xf numFmtId="1" fontId="0" fillId="0" borderId="43" xfId="0" applyNumberFormat="1" applyBorder="1"/>
    <xf numFmtId="1" fontId="0" fillId="0" borderId="44" xfId="0" applyNumberFormat="1" applyBorder="1"/>
    <xf numFmtId="0" fontId="14" fillId="0" borderId="0" xfId="0" applyFont="1" applyAlignment="1">
      <alignment wrapText="1"/>
    </xf>
    <xf numFmtId="0" fontId="0" fillId="2" borderId="2" xfId="0" applyFill="1" applyBorder="1" applyAlignment="1">
      <alignment horizontal="right"/>
    </xf>
    <xf numFmtId="0" fontId="0" fillId="2" borderId="31" xfId="0" applyFill="1" applyBorder="1" applyAlignment="1">
      <alignment horizontal="left"/>
    </xf>
    <xf numFmtId="0" fontId="0" fillId="5" borderId="31" xfId="0" applyFill="1" applyBorder="1"/>
    <xf numFmtId="0" fontId="0" fillId="5" borderId="21" xfId="0" applyFill="1" applyBorder="1" applyAlignment="1">
      <alignment horizontal="right"/>
    </xf>
    <xf numFmtId="2" fontId="0" fillId="5" borderId="21" xfId="0" applyNumberFormat="1" applyFill="1" applyBorder="1" applyAlignment="1">
      <alignment horizontal="right"/>
    </xf>
    <xf numFmtId="2" fontId="0" fillId="5" borderId="25" xfId="0" applyNumberFormat="1" applyFill="1" applyBorder="1" applyAlignment="1">
      <alignment horizontal="right" wrapText="1"/>
    </xf>
    <xf numFmtId="49" fontId="0" fillId="0" borderId="3" xfId="0" applyNumberFormat="1" applyBorder="1"/>
    <xf numFmtId="49" fontId="0" fillId="0" borderId="4" xfId="0" applyNumberFormat="1" applyBorder="1"/>
    <xf numFmtId="0" fontId="0" fillId="15" borderId="39" xfId="0" applyFill="1" applyBorder="1"/>
    <xf numFmtId="0" fontId="2" fillId="24" borderId="3" xfId="0" applyFont="1" applyFill="1" applyBorder="1"/>
    <xf numFmtId="0" fontId="2" fillId="24" borderId="0" xfId="0" applyFont="1" applyFill="1"/>
    <xf numFmtId="0" fontId="2" fillId="24" borderId="8" xfId="0" applyFont="1" applyFill="1" applyBorder="1"/>
    <xf numFmtId="0" fontId="2" fillId="24" borderId="21" xfId="0" applyFont="1" applyFill="1" applyBorder="1"/>
    <xf numFmtId="0" fontId="0" fillId="24" borderId="3" xfId="0" applyFill="1" applyBorder="1"/>
    <xf numFmtId="0" fontId="0" fillId="24" borderId="0" xfId="0" applyFill="1"/>
    <xf numFmtId="0" fontId="0" fillId="24" borderId="8" xfId="0" applyFill="1" applyBorder="1"/>
    <xf numFmtId="0" fontId="0" fillId="24" borderId="21" xfId="0" applyFill="1" applyBorder="1"/>
    <xf numFmtId="0" fontId="25" fillId="24" borderId="35" xfId="0" applyFont="1" applyFill="1" applyBorder="1" applyAlignment="1">
      <alignment vertical="center" wrapText="1"/>
    </xf>
    <xf numFmtId="0" fontId="2" fillId="24" borderId="14" xfId="0" applyFont="1" applyFill="1" applyBorder="1" applyAlignment="1">
      <alignment vertical="center" wrapText="1"/>
    </xf>
    <xf numFmtId="0" fontId="2" fillId="24" borderId="15" xfId="0" applyFont="1" applyFill="1" applyBorder="1" applyAlignment="1">
      <alignment vertical="center" wrapText="1"/>
    </xf>
    <xf numFmtId="0" fontId="2" fillId="24" borderId="13" xfId="0" applyFont="1" applyFill="1" applyBorder="1" applyAlignment="1">
      <alignment vertical="center" wrapText="1"/>
    </xf>
    <xf numFmtId="0" fontId="2" fillId="24" borderId="39" xfId="0" applyFont="1" applyFill="1" applyBorder="1" applyAlignment="1">
      <alignment vertical="center" wrapText="1"/>
    </xf>
    <xf numFmtId="2" fontId="0" fillId="0" borderId="3" xfId="1" applyNumberFormat="1" applyFont="1" applyBorder="1"/>
    <xf numFmtId="2" fontId="18" fillId="0" borderId="0" xfId="1" applyNumberFormat="1" applyFont="1" applyBorder="1"/>
    <xf numFmtId="2" fontId="0" fillId="0" borderId="0" xfId="1" applyNumberFormat="1" applyFont="1" applyBorder="1"/>
    <xf numFmtId="2" fontId="0" fillId="0" borderId="8" xfId="1" applyNumberFormat="1" applyFont="1" applyBorder="1"/>
    <xf numFmtId="2" fontId="18" fillId="0" borderId="0" xfId="0" applyNumberFormat="1" applyFont="1"/>
    <xf numFmtId="2" fontId="0" fillId="0" borderId="21" xfId="1" applyNumberFormat="1" applyFont="1" applyBorder="1"/>
    <xf numFmtId="2" fontId="0" fillId="0" borderId="4" xfId="1" applyNumberFormat="1" applyFont="1" applyBorder="1"/>
    <xf numFmtId="2" fontId="18" fillId="0" borderId="20" xfId="1" applyNumberFormat="1" applyFont="1" applyBorder="1"/>
    <xf numFmtId="2" fontId="0" fillId="0" borderId="20" xfId="1" applyNumberFormat="1" applyFont="1" applyBorder="1"/>
    <xf numFmtId="2" fontId="0" fillId="0" borderId="23" xfId="1" applyNumberFormat="1" applyFont="1" applyBorder="1"/>
    <xf numFmtId="2" fontId="18" fillId="0" borderId="20" xfId="0" applyNumberFormat="1" applyFont="1" applyBorder="1"/>
    <xf numFmtId="2" fontId="0" fillId="0" borderId="25" xfId="1" applyNumberFormat="1" applyFont="1" applyBorder="1"/>
    <xf numFmtId="49" fontId="0" fillId="2" borderId="0" xfId="0" applyNumberFormat="1" applyFill="1" applyAlignment="1">
      <alignment horizontal="left"/>
    </xf>
    <xf numFmtId="0" fontId="12" fillId="18" borderId="2" xfId="0" applyFont="1" applyFill="1" applyBorder="1" applyAlignment="1">
      <alignment horizontal="center" vertical="center"/>
    </xf>
    <xf numFmtId="0" fontId="12" fillId="18" borderId="19" xfId="0" applyFont="1" applyFill="1" applyBorder="1" applyAlignment="1">
      <alignment horizontal="center" vertical="center"/>
    </xf>
    <xf numFmtId="0" fontId="12" fillId="18" borderId="31" xfId="0" applyFont="1" applyFill="1" applyBorder="1" applyAlignment="1">
      <alignment horizontal="center" vertical="center"/>
    </xf>
    <xf numFmtId="0" fontId="15" fillId="17" borderId="34" xfId="0" applyFont="1" applyFill="1" applyBorder="1" applyAlignment="1">
      <alignment horizontal="center" vertical="center"/>
    </xf>
    <xf numFmtId="0" fontId="15" fillId="17" borderId="11" xfId="0" applyFont="1" applyFill="1" applyBorder="1" applyAlignment="1">
      <alignment horizontal="center" vertical="center"/>
    </xf>
    <xf numFmtId="0" fontId="15" fillId="17" borderId="12" xfId="0" applyFont="1" applyFill="1" applyBorder="1" applyAlignment="1">
      <alignment horizontal="center" vertical="center"/>
    </xf>
    <xf numFmtId="0" fontId="15" fillId="17" borderId="10" xfId="0" applyFont="1" applyFill="1" applyBorder="1" applyAlignment="1">
      <alignment horizontal="center" vertical="center"/>
    </xf>
    <xf numFmtId="0" fontId="15" fillId="17" borderId="38" xfId="0" applyFont="1" applyFill="1" applyBorder="1" applyAlignment="1">
      <alignment horizontal="center" vertical="center"/>
    </xf>
    <xf numFmtId="0" fontId="16" fillId="20" borderId="20" xfId="0" applyFont="1" applyFill="1" applyBorder="1" applyAlignment="1">
      <alignment horizontal="center"/>
    </xf>
    <xf numFmtId="0" fontId="16" fillId="22" borderId="36" xfId="0" applyFont="1" applyFill="1" applyBorder="1" applyAlignment="1">
      <alignment horizontal="center"/>
    </xf>
    <xf numFmtId="0" fontId="16" fillId="22" borderId="32" xfId="0" applyFont="1" applyFill="1" applyBorder="1" applyAlignment="1">
      <alignment horizontal="center"/>
    </xf>
    <xf numFmtId="0" fontId="16" fillId="22" borderId="33" xfId="0" applyFont="1" applyFill="1" applyBorder="1" applyAlignment="1">
      <alignment horizontal="center"/>
    </xf>
    <xf numFmtId="0" fontId="15" fillId="23" borderId="34" xfId="0" applyFont="1" applyFill="1" applyBorder="1" applyAlignment="1">
      <alignment horizontal="center" vertical="center"/>
    </xf>
    <xf numFmtId="0" fontId="15" fillId="23" borderId="11" xfId="0" applyFont="1" applyFill="1" applyBorder="1" applyAlignment="1">
      <alignment horizontal="center" vertical="center"/>
    </xf>
    <xf numFmtId="0" fontId="15" fillId="23" borderId="12" xfId="0" applyFont="1" applyFill="1" applyBorder="1" applyAlignment="1">
      <alignment horizontal="center" vertical="center"/>
    </xf>
    <xf numFmtId="0" fontId="15" fillId="23" borderId="10" xfId="0" applyFont="1" applyFill="1" applyBorder="1" applyAlignment="1">
      <alignment horizontal="center" vertical="center"/>
    </xf>
    <xf numFmtId="0" fontId="15" fillId="23" borderId="38" xfId="0" applyFont="1" applyFill="1" applyBorder="1" applyAlignment="1">
      <alignment horizontal="center" vertical="center"/>
    </xf>
    <xf numFmtId="0" fontId="12" fillId="21" borderId="28" xfId="0" applyFont="1" applyFill="1" applyBorder="1" applyAlignment="1">
      <alignment horizontal="center" vertical="center"/>
    </xf>
    <xf numFmtId="0" fontId="12" fillId="21" borderId="29" xfId="0" applyFont="1" applyFill="1" applyBorder="1" applyAlignment="1">
      <alignment horizontal="center" vertical="center"/>
    </xf>
    <xf numFmtId="0" fontId="12" fillId="21" borderId="30" xfId="0" applyFont="1" applyFill="1" applyBorder="1" applyAlignment="1">
      <alignment horizontal="center" vertical="center"/>
    </xf>
    <xf numFmtId="0" fontId="21" fillId="0" borderId="0" xfId="0" applyFont="1"/>
    <xf numFmtId="0" fontId="16" fillId="11" borderId="27" xfId="0" applyFont="1" applyFill="1" applyBorder="1" applyAlignment="1">
      <alignment horizontal="center"/>
    </xf>
    <xf numFmtId="0" fontId="16" fillId="11" borderId="26" xfId="0" applyFont="1" applyFill="1" applyBorder="1" applyAlignment="1">
      <alignment horizontal="center"/>
    </xf>
    <xf numFmtId="0" fontId="15" fillId="13" borderId="34" xfId="0" applyFont="1" applyFill="1" applyBorder="1" applyAlignment="1">
      <alignment horizontal="center" vertical="center"/>
    </xf>
    <xf numFmtId="0" fontId="15" fillId="13" borderId="11" xfId="0" applyFont="1" applyFill="1" applyBorder="1" applyAlignment="1">
      <alignment horizontal="center" vertical="center"/>
    </xf>
    <xf numFmtId="0" fontId="15" fillId="13" borderId="12" xfId="0" applyFont="1" applyFill="1" applyBorder="1" applyAlignment="1">
      <alignment horizontal="center" vertical="center"/>
    </xf>
    <xf numFmtId="0" fontId="15" fillId="13" borderId="10" xfId="0" applyFont="1" applyFill="1" applyBorder="1" applyAlignment="1">
      <alignment horizontal="center" vertical="center"/>
    </xf>
    <xf numFmtId="0" fontId="15" fillId="13" borderId="38"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19" xfId="0" applyFont="1" applyFill="1" applyBorder="1" applyAlignment="1">
      <alignment horizontal="center" vertical="center"/>
    </xf>
    <xf numFmtId="0" fontId="12" fillId="12" borderId="31" xfId="0" applyFont="1" applyFill="1" applyBorder="1" applyAlignment="1">
      <alignment horizontal="center" vertical="center"/>
    </xf>
    <xf numFmtId="0" fontId="12" fillId="12" borderId="36" xfId="0" applyFont="1" applyFill="1" applyBorder="1" applyAlignment="1">
      <alignment horizontal="center" vertical="center"/>
    </xf>
    <xf numFmtId="0" fontId="12" fillId="12" borderId="32" xfId="0" applyFont="1" applyFill="1" applyBorder="1" applyAlignment="1">
      <alignment horizontal="center" vertical="center"/>
    </xf>
    <xf numFmtId="0" fontId="12" fillId="12" borderId="33" xfId="0" applyFont="1" applyFill="1" applyBorder="1" applyAlignment="1">
      <alignment horizontal="center" vertical="center"/>
    </xf>
    <xf numFmtId="0" fontId="15" fillId="6" borderId="34"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38"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31" xfId="0" applyFont="1" applyFill="1" applyBorder="1" applyAlignment="1">
      <alignment horizontal="center" vertical="center"/>
    </xf>
    <xf numFmtId="0" fontId="16" fillId="10" borderId="36" xfId="0" applyFont="1" applyFill="1" applyBorder="1" applyAlignment="1">
      <alignment horizontal="center"/>
    </xf>
    <xf numFmtId="0" fontId="16" fillId="10" borderId="32" xfId="0" applyFont="1" applyFill="1" applyBorder="1" applyAlignment="1">
      <alignment horizontal="center"/>
    </xf>
    <xf numFmtId="0" fontId="16" fillId="10" borderId="33" xfId="0" applyFont="1" applyFill="1" applyBorder="1" applyAlignment="1">
      <alignment horizontal="center"/>
    </xf>
    <xf numFmtId="0" fontId="12" fillId="7" borderId="2" xfId="0" applyFont="1" applyFill="1" applyBorder="1" applyAlignment="1">
      <alignment horizontal="center" vertical="center"/>
    </xf>
    <xf numFmtId="0" fontId="12" fillId="7" borderId="28" xfId="0" applyFont="1" applyFill="1" applyBorder="1" applyAlignment="1">
      <alignment horizontal="center" vertical="center"/>
    </xf>
    <xf numFmtId="0" fontId="12" fillId="7" borderId="29" xfId="0" applyFont="1" applyFill="1" applyBorder="1" applyAlignment="1">
      <alignment horizontal="center" vertical="center"/>
    </xf>
    <xf numFmtId="0" fontId="12" fillId="7" borderId="30" xfId="0" applyFont="1" applyFill="1" applyBorder="1" applyAlignment="1">
      <alignment horizontal="center" vertical="center"/>
    </xf>
    <xf numFmtId="0" fontId="25" fillId="15" borderId="0" xfId="0" applyFont="1" applyFill="1" applyBorder="1" applyAlignment="1">
      <alignment vertical="center" wrapText="1"/>
    </xf>
  </cellXfs>
  <cellStyles count="3">
    <cellStyle name="Hyperlink" xfId="2" builtinId="8"/>
    <cellStyle name="Normal" xfId="0" builtinId="0"/>
    <cellStyle name="Per 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BDEF8"/>
      <color rgb="FFBB80F8"/>
      <color rgb="FFA746F8"/>
      <color rgb="FFE7CEF8"/>
      <color rgb="FFD4AFF8"/>
      <color rgb="FFA647F0"/>
      <color rgb="FF9A42DF"/>
      <color rgb="FF4C2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LQ per Job Growth, INFORMATION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176632849373172E-2"/>
          <c:y val="5.8431060479142236E-3"/>
          <c:w val="0.94917268159536305"/>
          <c:h val="0.960420170882895"/>
        </c:manualLayout>
      </c:layout>
      <c:bubbleChart>
        <c:varyColors val="1"/>
        <c:ser>
          <c:idx val="1"/>
          <c:order val="0"/>
          <c:invertIfNegative val="0"/>
          <c:dPt>
            <c:idx val="0"/>
            <c:invertIfNegative val="0"/>
            <c:bubble3D val="0"/>
            <c:spPr>
              <a:solidFill>
                <a:schemeClr val="accent1">
                  <a:alpha val="75000"/>
                </a:schemeClr>
              </a:solidFill>
              <a:ln>
                <a:noFill/>
              </a:ln>
              <a:effectLst/>
            </c:spPr>
            <c:extLst>
              <c:ext xmlns:c16="http://schemas.microsoft.com/office/drawing/2014/chart" uri="{C3380CC4-5D6E-409C-BE32-E72D297353CC}">
                <c16:uniqueId val="{00000001-DA46-7448-B61C-67C1C5C117DA}"/>
              </c:ext>
            </c:extLst>
          </c:dPt>
          <c:dPt>
            <c:idx val="1"/>
            <c:invertIfNegative val="0"/>
            <c:bubble3D val="0"/>
            <c:spPr>
              <a:solidFill>
                <a:schemeClr val="accent2">
                  <a:alpha val="75000"/>
                </a:schemeClr>
              </a:solidFill>
              <a:ln>
                <a:noFill/>
              </a:ln>
              <a:effectLst/>
            </c:spPr>
            <c:extLst>
              <c:ext xmlns:c16="http://schemas.microsoft.com/office/drawing/2014/chart" uri="{C3380CC4-5D6E-409C-BE32-E72D297353CC}">
                <c16:uniqueId val="{00000003-DA46-7448-B61C-67C1C5C117DA}"/>
              </c:ext>
            </c:extLst>
          </c:dPt>
          <c:dPt>
            <c:idx val="2"/>
            <c:invertIfNegative val="0"/>
            <c:bubble3D val="0"/>
            <c:spPr>
              <a:solidFill>
                <a:schemeClr val="accent3">
                  <a:alpha val="75000"/>
                </a:schemeClr>
              </a:solidFill>
              <a:ln>
                <a:noFill/>
              </a:ln>
              <a:effectLst/>
            </c:spPr>
            <c:extLst>
              <c:ext xmlns:c16="http://schemas.microsoft.com/office/drawing/2014/chart" uri="{C3380CC4-5D6E-409C-BE32-E72D297353CC}">
                <c16:uniqueId val="{0000009F-C008-CD46-B504-8E5880BA714A}"/>
              </c:ext>
            </c:extLst>
          </c:dPt>
          <c:dPt>
            <c:idx val="3"/>
            <c:invertIfNegative val="0"/>
            <c:bubble3D val="0"/>
            <c:spPr>
              <a:solidFill>
                <a:schemeClr val="accent4">
                  <a:alpha val="75000"/>
                </a:schemeClr>
              </a:solidFill>
              <a:ln>
                <a:noFill/>
              </a:ln>
              <a:effectLst/>
            </c:spPr>
            <c:extLst>
              <c:ext xmlns:c16="http://schemas.microsoft.com/office/drawing/2014/chart" uri="{C3380CC4-5D6E-409C-BE32-E72D297353CC}">
                <c16:uniqueId val="{000000A0-C008-CD46-B504-8E5880BA714A}"/>
              </c:ext>
            </c:extLst>
          </c:dPt>
          <c:dPt>
            <c:idx val="4"/>
            <c:invertIfNegative val="0"/>
            <c:bubble3D val="0"/>
            <c:spPr>
              <a:solidFill>
                <a:schemeClr val="accent5">
                  <a:alpha val="75000"/>
                </a:schemeClr>
              </a:solidFill>
              <a:ln>
                <a:noFill/>
              </a:ln>
              <a:effectLst/>
            </c:spPr>
            <c:extLst>
              <c:ext xmlns:c16="http://schemas.microsoft.com/office/drawing/2014/chart" uri="{C3380CC4-5D6E-409C-BE32-E72D297353CC}">
                <c16:uniqueId val="{000000A1-C008-CD46-B504-8E5880BA714A}"/>
              </c:ext>
            </c:extLst>
          </c:dPt>
          <c:dPt>
            <c:idx val="5"/>
            <c:invertIfNegative val="0"/>
            <c:bubble3D val="0"/>
            <c:spPr>
              <a:solidFill>
                <a:schemeClr val="accent6">
                  <a:alpha val="75000"/>
                </a:schemeClr>
              </a:solidFill>
              <a:ln>
                <a:noFill/>
              </a:ln>
              <a:effectLst/>
            </c:spPr>
            <c:extLst>
              <c:ext xmlns:c16="http://schemas.microsoft.com/office/drawing/2014/chart" uri="{C3380CC4-5D6E-409C-BE32-E72D297353CC}">
                <c16:uniqueId val="{000000A2-C008-CD46-B504-8E5880BA714A}"/>
              </c:ext>
            </c:extLst>
          </c:dPt>
          <c:dPt>
            <c:idx val="6"/>
            <c:invertIfNegative val="0"/>
            <c:bubble3D val="0"/>
            <c:spPr>
              <a:solidFill>
                <a:schemeClr val="accent1">
                  <a:lumMod val="60000"/>
                  <a:alpha val="75000"/>
                </a:schemeClr>
              </a:solidFill>
              <a:ln>
                <a:noFill/>
              </a:ln>
              <a:effectLst/>
            </c:spPr>
            <c:extLst>
              <c:ext xmlns:c16="http://schemas.microsoft.com/office/drawing/2014/chart" uri="{C3380CC4-5D6E-409C-BE32-E72D297353CC}">
                <c16:uniqueId val="{000000A3-C008-CD46-B504-8E5880BA714A}"/>
              </c:ext>
            </c:extLst>
          </c:dPt>
          <c:dPt>
            <c:idx val="7"/>
            <c:invertIfNegative val="0"/>
            <c:bubble3D val="0"/>
            <c:spPr>
              <a:solidFill>
                <a:schemeClr val="accent2">
                  <a:lumMod val="60000"/>
                  <a:alpha val="75000"/>
                </a:schemeClr>
              </a:solidFill>
              <a:ln>
                <a:noFill/>
              </a:ln>
              <a:effectLst/>
            </c:spPr>
            <c:extLst>
              <c:ext xmlns:c16="http://schemas.microsoft.com/office/drawing/2014/chart" uri="{C3380CC4-5D6E-409C-BE32-E72D297353CC}">
                <c16:uniqueId val="{000000A4-C008-CD46-B504-8E5880BA714A}"/>
              </c:ext>
            </c:extLst>
          </c:dPt>
          <c:dPt>
            <c:idx val="8"/>
            <c:invertIfNegative val="0"/>
            <c:bubble3D val="0"/>
            <c:spPr>
              <a:solidFill>
                <a:schemeClr val="accent3">
                  <a:lumMod val="60000"/>
                  <a:alpha val="75000"/>
                </a:schemeClr>
              </a:solidFill>
              <a:ln>
                <a:noFill/>
              </a:ln>
              <a:effectLst/>
            </c:spPr>
            <c:extLst>
              <c:ext xmlns:c16="http://schemas.microsoft.com/office/drawing/2014/chart" uri="{C3380CC4-5D6E-409C-BE32-E72D297353CC}">
                <c16:uniqueId val="{000000A5-C008-CD46-B504-8E5880BA714A}"/>
              </c:ext>
            </c:extLst>
          </c:dPt>
          <c:dPt>
            <c:idx val="9"/>
            <c:invertIfNegative val="0"/>
            <c:bubble3D val="0"/>
            <c:spPr>
              <a:solidFill>
                <a:schemeClr val="accent4">
                  <a:lumMod val="60000"/>
                  <a:alpha val="75000"/>
                </a:schemeClr>
              </a:solidFill>
              <a:ln>
                <a:noFill/>
              </a:ln>
              <a:effectLst/>
            </c:spPr>
            <c:extLst>
              <c:ext xmlns:c16="http://schemas.microsoft.com/office/drawing/2014/chart" uri="{C3380CC4-5D6E-409C-BE32-E72D297353CC}">
                <c16:uniqueId val="{000000A6-C008-CD46-B504-8E5880BA714A}"/>
              </c:ext>
            </c:extLst>
          </c:dPt>
          <c:dPt>
            <c:idx val="10"/>
            <c:invertIfNegative val="0"/>
            <c:bubble3D val="0"/>
            <c:spPr>
              <a:solidFill>
                <a:schemeClr val="accent5">
                  <a:lumMod val="60000"/>
                  <a:alpha val="75000"/>
                </a:schemeClr>
              </a:solidFill>
              <a:ln>
                <a:noFill/>
              </a:ln>
              <a:effectLst/>
            </c:spPr>
            <c:extLst>
              <c:ext xmlns:c16="http://schemas.microsoft.com/office/drawing/2014/chart" uri="{C3380CC4-5D6E-409C-BE32-E72D297353CC}">
                <c16:uniqueId val="{000000A7-C008-CD46-B504-8E5880BA714A}"/>
              </c:ext>
            </c:extLst>
          </c:dPt>
          <c:dPt>
            <c:idx val="11"/>
            <c:invertIfNegative val="0"/>
            <c:bubble3D val="0"/>
            <c:spPr>
              <a:solidFill>
                <a:schemeClr val="accent6">
                  <a:lumMod val="60000"/>
                  <a:alpha val="75000"/>
                </a:schemeClr>
              </a:solidFill>
              <a:ln>
                <a:noFill/>
              </a:ln>
              <a:effectLst/>
            </c:spPr>
            <c:extLst>
              <c:ext xmlns:c16="http://schemas.microsoft.com/office/drawing/2014/chart" uri="{C3380CC4-5D6E-409C-BE32-E72D297353CC}">
                <c16:uniqueId val="{000000A8-C008-CD46-B504-8E5880BA714A}"/>
              </c:ext>
            </c:extLst>
          </c:dPt>
          <c:dPt>
            <c:idx val="12"/>
            <c:invertIfNegative val="0"/>
            <c:bubble3D val="0"/>
            <c:spPr>
              <a:solidFill>
                <a:schemeClr val="accent1">
                  <a:lumMod val="80000"/>
                  <a:lumOff val="20000"/>
                  <a:alpha val="75000"/>
                </a:schemeClr>
              </a:solidFill>
              <a:ln>
                <a:noFill/>
              </a:ln>
              <a:effectLst/>
            </c:spPr>
            <c:extLst>
              <c:ext xmlns:c16="http://schemas.microsoft.com/office/drawing/2014/chart" uri="{C3380CC4-5D6E-409C-BE32-E72D297353CC}">
                <c16:uniqueId val="{000000A9-C008-CD46-B504-8E5880BA714A}"/>
              </c:ext>
            </c:extLst>
          </c:dPt>
          <c:dPt>
            <c:idx val="13"/>
            <c:invertIfNegative val="0"/>
            <c:bubble3D val="0"/>
            <c:spPr>
              <a:solidFill>
                <a:schemeClr val="accent2">
                  <a:lumMod val="80000"/>
                  <a:lumOff val="20000"/>
                  <a:alpha val="75000"/>
                </a:schemeClr>
              </a:solidFill>
              <a:ln>
                <a:noFill/>
              </a:ln>
              <a:effectLst/>
            </c:spPr>
            <c:extLst>
              <c:ext xmlns:c16="http://schemas.microsoft.com/office/drawing/2014/chart" uri="{C3380CC4-5D6E-409C-BE32-E72D297353CC}">
                <c16:uniqueId val="{000000AA-C008-CD46-B504-8E5880BA714A}"/>
              </c:ext>
            </c:extLst>
          </c:dPt>
          <c:dPt>
            <c:idx val="14"/>
            <c:invertIfNegative val="0"/>
            <c:bubble3D val="0"/>
            <c:spPr>
              <a:solidFill>
                <a:schemeClr val="accent3">
                  <a:lumMod val="80000"/>
                  <a:lumOff val="20000"/>
                  <a:alpha val="75000"/>
                </a:schemeClr>
              </a:solidFill>
              <a:ln>
                <a:noFill/>
              </a:ln>
              <a:effectLst/>
            </c:spPr>
            <c:extLst>
              <c:ext xmlns:c16="http://schemas.microsoft.com/office/drawing/2014/chart" uri="{C3380CC4-5D6E-409C-BE32-E72D297353CC}">
                <c16:uniqueId val="{000000AB-C008-CD46-B504-8E5880BA714A}"/>
              </c:ext>
            </c:extLst>
          </c:dPt>
          <c:dPt>
            <c:idx val="15"/>
            <c:invertIfNegative val="0"/>
            <c:bubble3D val="0"/>
            <c:spPr>
              <a:solidFill>
                <a:schemeClr val="accent4">
                  <a:lumMod val="80000"/>
                  <a:lumOff val="20000"/>
                  <a:alpha val="75000"/>
                </a:schemeClr>
              </a:solidFill>
              <a:ln>
                <a:noFill/>
              </a:ln>
              <a:effectLst/>
            </c:spPr>
            <c:extLst>
              <c:ext xmlns:c16="http://schemas.microsoft.com/office/drawing/2014/chart" uri="{C3380CC4-5D6E-409C-BE32-E72D297353CC}">
                <c16:uniqueId val="{000000AC-C008-CD46-B504-8E5880BA714A}"/>
              </c:ext>
            </c:extLst>
          </c:dPt>
          <c:dPt>
            <c:idx val="16"/>
            <c:invertIfNegative val="0"/>
            <c:bubble3D val="0"/>
            <c:spPr>
              <a:solidFill>
                <a:schemeClr val="accent5">
                  <a:lumMod val="80000"/>
                  <a:lumOff val="20000"/>
                  <a:alpha val="75000"/>
                </a:schemeClr>
              </a:solidFill>
              <a:ln>
                <a:noFill/>
              </a:ln>
              <a:effectLst/>
            </c:spPr>
            <c:extLst>
              <c:ext xmlns:c16="http://schemas.microsoft.com/office/drawing/2014/chart" uri="{C3380CC4-5D6E-409C-BE32-E72D297353CC}">
                <c16:uniqueId val="{000000AD-C008-CD46-B504-8E5880BA714A}"/>
              </c:ext>
            </c:extLst>
          </c:dPt>
          <c:dPt>
            <c:idx val="17"/>
            <c:invertIfNegative val="0"/>
            <c:bubble3D val="0"/>
            <c:spPr>
              <a:solidFill>
                <a:schemeClr val="accent6">
                  <a:lumMod val="80000"/>
                  <a:lumOff val="20000"/>
                  <a:alpha val="75000"/>
                </a:schemeClr>
              </a:solidFill>
              <a:ln>
                <a:noFill/>
              </a:ln>
              <a:effectLst/>
            </c:spPr>
            <c:extLst>
              <c:ext xmlns:c16="http://schemas.microsoft.com/office/drawing/2014/chart" uri="{C3380CC4-5D6E-409C-BE32-E72D297353CC}">
                <c16:uniqueId val="{000000AE-C008-CD46-B504-8E5880BA714A}"/>
              </c:ext>
            </c:extLst>
          </c:dPt>
          <c:dPt>
            <c:idx val="18"/>
            <c:invertIfNegative val="0"/>
            <c:bubble3D val="0"/>
            <c:spPr>
              <a:solidFill>
                <a:schemeClr val="accent1">
                  <a:lumMod val="80000"/>
                  <a:alpha val="75000"/>
                </a:schemeClr>
              </a:solidFill>
              <a:ln>
                <a:noFill/>
              </a:ln>
              <a:effectLst/>
            </c:spPr>
            <c:extLst>
              <c:ext xmlns:c16="http://schemas.microsoft.com/office/drawing/2014/chart" uri="{C3380CC4-5D6E-409C-BE32-E72D297353CC}">
                <c16:uniqueId val="{000000AF-C008-CD46-B504-8E5880BA714A}"/>
              </c:ext>
            </c:extLst>
          </c:dPt>
          <c:dPt>
            <c:idx val="19"/>
            <c:invertIfNegative val="0"/>
            <c:bubble3D val="0"/>
            <c:spPr>
              <a:solidFill>
                <a:schemeClr val="accent2">
                  <a:lumMod val="80000"/>
                  <a:alpha val="75000"/>
                </a:schemeClr>
              </a:solidFill>
              <a:ln>
                <a:noFill/>
              </a:ln>
              <a:effectLst/>
            </c:spPr>
            <c:extLst>
              <c:ext xmlns:c16="http://schemas.microsoft.com/office/drawing/2014/chart" uri="{C3380CC4-5D6E-409C-BE32-E72D297353CC}">
                <c16:uniqueId val="{000000B0-C008-CD46-B504-8E5880BA714A}"/>
              </c:ext>
            </c:extLst>
          </c:dPt>
          <c:dPt>
            <c:idx val="20"/>
            <c:invertIfNegative val="0"/>
            <c:bubble3D val="0"/>
            <c:spPr>
              <a:solidFill>
                <a:schemeClr val="accent3">
                  <a:lumMod val="80000"/>
                  <a:alpha val="75000"/>
                </a:schemeClr>
              </a:solidFill>
              <a:ln>
                <a:noFill/>
              </a:ln>
              <a:effectLst/>
            </c:spPr>
            <c:extLst>
              <c:ext xmlns:c16="http://schemas.microsoft.com/office/drawing/2014/chart" uri="{C3380CC4-5D6E-409C-BE32-E72D297353CC}">
                <c16:uniqueId val="{000000B1-C008-CD46-B504-8E5880BA714A}"/>
              </c:ext>
            </c:extLst>
          </c:dPt>
          <c:dPt>
            <c:idx val="21"/>
            <c:invertIfNegative val="0"/>
            <c:bubble3D val="0"/>
            <c:spPr>
              <a:solidFill>
                <a:schemeClr val="accent4">
                  <a:lumMod val="80000"/>
                  <a:alpha val="75000"/>
                </a:schemeClr>
              </a:solidFill>
              <a:ln>
                <a:noFill/>
              </a:ln>
              <a:effectLst/>
            </c:spPr>
            <c:extLst>
              <c:ext xmlns:c16="http://schemas.microsoft.com/office/drawing/2014/chart" uri="{C3380CC4-5D6E-409C-BE32-E72D297353CC}">
                <c16:uniqueId val="{000000B2-C008-CD46-B504-8E5880BA714A}"/>
              </c:ext>
            </c:extLst>
          </c:dPt>
          <c:dPt>
            <c:idx val="22"/>
            <c:invertIfNegative val="0"/>
            <c:bubble3D val="0"/>
            <c:spPr>
              <a:solidFill>
                <a:schemeClr val="accent5">
                  <a:lumMod val="80000"/>
                  <a:alpha val="75000"/>
                </a:schemeClr>
              </a:solidFill>
              <a:ln>
                <a:noFill/>
              </a:ln>
              <a:effectLst/>
            </c:spPr>
            <c:extLst>
              <c:ext xmlns:c16="http://schemas.microsoft.com/office/drawing/2014/chart" uri="{C3380CC4-5D6E-409C-BE32-E72D297353CC}">
                <c16:uniqueId val="{000000B3-C008-CD46-B504-8E5880BA714A}"/>
              </c:ext>
            </c:extLst>
          </c:dPt>
          <c:dPt>
            <c:idx val="23"/>
            <c:invertIfNegative val="0"/>
            <c:bubble3D val="0"/>
            <c:spPr>
              <a:solidFill>
                <a:schemeClr val="accent6">
                  <a:lumMod val="80000"/>
                  <a:alpha val="75000"/>
                </a:schemeClr>
              </a:solidFill>
              <a:ln>
                <a:noFill/>
              </a:ln>
              <a:effectLst/>
            </c:spPr>
            <c:extLst>
              <c:ext xmlns:c16="http://schemas.microsoft.com/office/drawing/2014/chart" uri="{C3380CC4-5D6E-409C-BE32-E72D297353CC}">
                <c16:uniqueId val="{000000B4-C008-CD46-B504-8E5880BA714A}"/>
              </c:ext>
            </c:extLst>
          </c:dPt>
          <c:dPt>
            <c:idx val="24"/>
            <c:invertIfNegative val="0"/>
            <c:bubble3D val="0"/>
            <c:spPr>
              <a:solidFill>
                <a:schemeClr val="accent1">
                  <a:lumMod val="60000"/>
                  <a:lumOff val="40000"/>
                  <a:alpha val="75000"/>
                </a:schemeClr>
              </a:solidFill>
              <a:ln>
                <a:noFill/>
              </a:ln>
              <a:effectLst/>
            </c:spPr>
            <c:extLst>
              <c:ext xmlns:c16="http://schemas.microsoft.com/office/drawing/2014/chart" uri="{C3380CC4-5D6E-409C-BE32-E72D297353CC}">
                <c16:uniqueId val="{000000B5-C008-CD46-B504-8E5880BA714A}"/>
              </c:ext>
            </c:extLst>
          </c:dPt>
          <c:dPt>
            <c:idx val="25"/>
            <c:invertIfNegative val="0"/>
            <c:bubble3D val="0"/>
            <c:spPr>
              <a:solidFill>
                <a:schemeClr val="accent2">
                  <a:lumMod val="60000"/>
                  <a:lumOff val="40000"/>
                  <a:alpha val="75000"/>
                </a:schemeClr>
              </a:solidFill>
              <a:ln>
                <a:noFill/>
              </a:ln>
              <a:effectLst/>
            </c:spPr>
            <c:extLst>
              <c:ext xmlns:c16="http://schemas.microsoft.com/office/drawing/2014/chart" uri="{C3380CC4-5D6E-409C-BE32-E72D297353CC}">
                <c16:uniqueId val="{000000B6-C008-CD46-B504-8E5880BA714A}"/>
              </c:ext>
            </c:extLst>
          </c:dPt>
          <c:dPt>
            <c:idx val="26"/>
            <c:invertIfNegative val="0"/>
            <c:bubble3D val="0"/>
            <c:spPr>
              <a:solidFill>
                <a:schemeClr val="accent3">
                  <a:lumMod val="60000"/>
                  <a:lumOff val="40000"/>
                  <a:alpha val="75000"/>
                </a:schemeClr>
              </a:solidFill>
              <a:ln>
                <a:noFill/>
              </a:ln>
              <a:effectLst/>
            </c:spPr>
            <c:extLst>
              <c:ext xmlns:c16="http://schemas.microsoft.com/office/drawing/2014/chart" uri="{C3380CC4-5D6E-409C-BE32-E72D297353CC}">
                <c16:uniqueId val="{000000B7-C008-CD46-B504-8E5880BA714A}"/>
              </c:ext>
            </c:extLst>
          </c:dPt>
          <c:dPt>
            <c:idx val="27"/>
            <c:invertIfNegative val="0"/>
            <c:bubble3D val="0"/>
            <c:spPr>
              <a:solidFill>
                <a:schemeClr val="accent4">
                  <a:lumMod val="60000"/>
                  <a:lumOff val="40000"/>
                  <a:alpha val="75000"/>
                </a:schemeClr>
              </a:solidFill>
              <a:ln>
                <a:noFill/>
              </a:ln>
              <a:effectLst/>
            </c:spPr>
            <c:extLst>
              <c:ext xmlns:c16="http://schemas.microsoft.com/office/drawing/2014/chart" uri="{C3380CC4-5D6E-409C-BE32-E72D297353CC}">
                <c16:uniqueId val="{000000B8-C008-CD46-B504-8E5880BA714A}"/>
              </c:ext>
            </c:extLst>
          </c:dPt>
          <c:dPt>
            <c:idx val="28"/>
            <c:invertIfNegative val="0"/>
            <c:bubble3D val="0"/>
            <c:spPr>
              <a:solidFill>
                <a:schemeClr val="accent5">
                  <a:lumMod val="60000"/>
                  <a:lumOff val="40000"/>
                  <a:alpha val="75000"/>
                </a:schemeClr>
              </a:solidFill>
              <a:ln>
                <a:noFill/>
              </a:ln>
              <a:effectLst/>
            </c:spPr>
            <c:extLst>
              <c:ext xmlns:c16="http://schemas.microsoft.com/office/drawing/2014/chart" uri="{C3380CC4-5D6E-409C-BE32-E72D297353CC}">
                <c16:uniqueId val="{000000B9-C008-CD46-B504-8E5880BA714A}"/>
              </c:ext>
            </c:extLst>
          </c:dPt>
          <c:dPt>
            <c:idx val="29"/>
            <c:invertIfNegative val="0"/>
            <c:bubble3D val="0"/>
            <c:spPr>
              <a:solidFill>
                <a:schemeClr val="accent6">
                  <a:lumMod val="60000"/>
                  <a:lumOff val="40000"/>
                  <a:alpha val="75000"/>
                </a:schemeClr>
              </a:solidFill>
              <a:ln>
                <a:noFill/>
              </a:ln>
              <a:effectLst/>
            </c:spPr>
            <c:extLst>
              <c:ext xmlns:c16="http://schemas.microsoft.com/office/drawing/2014/chart" uri="{C3380CC4-5D6E-409C-BE32-E72D297353CC}">
                <c16:uniqueId val="{000000BA-C008-CD46-B504-8E5880BA714A}"/>
              </c:ext>
            </c:extLst>
          </c:dPt>
          <c:dPt>
            <c:idx val="30"/>
            <c:invertIfNegative val="0"/>
            <c:bubble3D val="0"/>
            <c:spPr>
              <a:solidFill>
                <a:schemeClr val="accent1">
                  <a:lumMod val="50000"/>
                  <a:alpha val="75000"/>
                </a:schemeClr>
              </a:solidFill>
              <a:ln>
                <a:noFill/>
              </a:ln>
              <a:effectLst/>
            </c:spPr>
            <c:extLst>
              <c:ext xmlns:c16="http://schemas.microsoft.com/office/drawing/2014/chart" uri="{C3380CC4-5D6E-409C-BE32-E72D297353CC}">
                <c16:uniqueId val="{000000BB-C008-CD46-B504-8E5880BA714A}"/>
              </c:ext>
            </c:extLst>
          </c:dPt>
          <c:dPt>
            <c:idx val="31"/>
            <c:invertIfNegative val="0"/>
            <c:bubble3D val="0"/>
            <c:spPr>
              <a:solidFill>
                <a:schemeClr val="accent2">
                  <a:lumMod val="50000"/>
                  <a:alpha val="75000"/>
                </a:schemeClr>
              </a:solidFill>
              <a:ln>
                <a:noFill/>
              </a:ln>
              <a:effectLst/>
            </c:spPr>
            <c:extLst>
              <c:ext xmlns:c16="http://schemas.microsoft.com/office/drawing/2014/chart" uri="{C3380CC4-5D6E-409C-BE32-E72D297353CC}">
                <c16:uniqueId val="{000000BC-C008-CD46-B504-8E5880BA714A}"/>
              </c:ext>
            </c:extLst>
          </c:dPt>
          <c:dPt>
            <c:idx val="32"/>
            <c:invertIfNegative val="0"/>
            <c:bubble3D val="0"/>
            <c:spPr>
              <a:solidFill>
                <a:schemeClr val="accent3">
                  <a:lumMod val="50000"/>
                  <a:alpha val="75000"/>
                </a:schemeClr>
              </a:solidFill>
              <a:ln>
                <a:noFill/>
              </a:ln>
              <a:effectLst/>
            </c:spPr>
            <c:extLst>
              <c:ext xmlns:c16="http://schemas.microsoft.com/office/drawing/2014/chart" uri="{C3380CC4-5D6E-409C-BE32-E72D297353CC}">
                <c16:uniqueId val="{000000BD-C008-CD46-B504-8E5880BA714A}"/>
              </c:ext>
            </c:extLst>
          </c:dPt>
          <c:dPt>
            <c:idx val="33"/>
            <c:invertIfNegative val="0"/>
            <c:bubble3D val="0"/>
            <c:spPr>
              <a:solidFill>
                <a:schemeClr val="accent4">
                  <a:lumMod val="50000"/>
                  <a:alpha val="75000"/>
                </a:schemeClr>
              </a:solidFill>
              <a:ln>
                <a:noFill/>
              </a:ln>
              <a:effectLst/>
            </c:spPr>
            <c:extLst>
              <c:ext xmlns:c16="http://schemas.microsoft.com/office/drawing/2014/chart" uri="{C3380CC4-5D6E-409C-BE32-E72D297353CC}">
                <c16:uniqueId val="{000000BE-C008-CD46-B504-8E5880BA714A}"/>
              </c:ext>
            </c:extLst>
          </c:dPt>
          <c:dPt>
            <c:idx val="34"/>
            <c:invertIfNegative val="0"/>
            <c:bubble3D val="0"/>
            <c:spPr>
              <a:solidFill>
                <a:schemeClr val="accent5">
                  <a:lumMod val="50000"/>
                  <a:alpha val="75000"/>
                </a:schemeClr>
              </a:solidFill>
              <a:ln>
                <a:noFill/>
              </a:ln>
              <a:effectLst/>
            </c:spPr>
            <c:extLst>
              <c:ext xmlns:c16="http://schemas.microsoft.com/office/drawing/2014/chart" uri="{C3380CC4-5D6E-409C-BE32-E72D297353CC}">
                <c16:uniqueId val="{000000BF-C008-CD46-B504-8E5880BA714A}"/>
              </c:ext>
            </c:extLst>
          </c:dPt>
          <c:dPt>
            <c:idx val="35"/>
            <c:invertIfNegative val="0"/>
            <c:bubble3D val="0"/>
            <c:spPr>
              <a:solidFill>
                <a:schemeClr val="accent6">
                  <a:lumMod val="50000"/>
                  <a:alpha val="75000"/>
                </a:schemeClr>
              </a:solidFill>
              <a:ln>
                <a:noFill/>
              </a:ln>
              <a:effectLst/>
            </c:spPr>
            <c:extLst>
              <c:ext xmlns:c16="http://schemas.microsoft.com/office/drawing/2014/chart" uri="{C3380CC4-5D6E-409C-BE32-E72D297353CC}">
                <c16:uniqueId val="{000000C0-C008-CD46-B504-8E5880BA714A}"/>
              </c:ext>
            </c:extLst>
          </c:dPt>
          <c:dPt>
            <c:idx val="36"/>
            <c:invertIfNegative val="0"/>
            <c:bubble3D val="0"/>
            <c:spPr>
              <a:solidFill>
                <a:schemeClr val="accent1">
                  <a:lumMod val="70000"/>
                  <a:lumOff val="30000"/>
                  <a:alpha val="75000"/>
                </a:schemeClr>
              </a:solidFill>
              <a:ln>
                <a:noFill/>
              </a:ln>
              <a:effectLst/>
            </c:spPr>
            <c:extLst>
              <c:ext xmlns:c16="http://schemas.microsoft.com/office/drawing/2014/chart" uri="{C3380CC4-5D6E-409C-BE32-E72D297353CC}">
                <c16:uniqueId val="{000000C1-C008-CD46-B504-8E5880BA714A}"/>
              </c:ext>
            </c:extLst>
          </c:dPt>
          <c:dPt>
            <c:idx val="37"/>
            <c:invertIfNegative val="0"/>
            <c:bubble3D val="0"/>
            <c:spPr>
              <a:solidFill>
                <a:schemeClr val="accent2">
                  <a:lumMod val="70000"/>
                  <a:lumOff val="30000"/>
                  <a:alpha val="75000"/>
                </a:schemeClr>
              </a:solidFill>
              <a:ln>
                <a:noFill/>
              </a:ln>
              <a:effectLst/>
            </c:spPr>
            <c:extLst>
              <c:ext xmlns:c16="http://schemas.microsoft.com/office/drawing/2014/chart" uri="{C3380CC4-5D6E-409C-BE32-E72D297353CC}">
                <c16:uniqueId val="{000000C2-C008-CD46-B504-8E5880BA714A}"/>
              </c:ext>
            </c:extLst>
          </c:dPt>
          <c:dPt>
            <c:idx val="38"/>
            <c:invertIfNegative val="0"/>
            <c:bubble3D val="0"/>
            <c:spPr>
              <a:solidFill>
                <a:schemeClr val="accent3">
                  <a:lumMod val="70000"/>
                  <a:lumOff val="30000"/>
                  <a:alpha val="75000"/>
                </a:schemeClr>
              </a:solidFill>
              <a:ln>
                <a:noFill/>
              </a:ln>
              <a:effectLst/>
            </c:spPr>
            <c:extLst>
              <c:ext xmlns:c16="http://schemas.microsoft.com/office/drawing/2014/chart" uri="{C3380CC4-5D6E-409C-BE32-E72D297353CC}">
                <c16:uniqueId val="{000000C3-C008-CD46-B504-8E5880BA714A}"/>
              </c:ext>
            </c:extLst>
          </c:dPt>
          <c:dPt>
            <c:idx val="39"/>
            <c:invertIfNegative val="0"/>
            <c:bubble3D val="0"/>
            <c:spPr>
              <a:solidFill>
                <a:schemeClr val="accent4">
                  <a:lumMod val="70000"/>
                  <a:lumOff val="30000"/>
                  <a:alpha val="75000"/>
                </a:schemeClr>
              </a:solidFill>
              <a:ln>
                <a:noFill/>
              </a:ln>
              <a:effectLst/>
            </c:spPr>
            <c:extLst>
              <c:ext xmlns:c16="http://schemas.microsoft.com/office/drawing/2014/chart" uri="{C3380CC4-5D6E-409C-BE32-E72D297353CC}">
                <c16:uniqueId val="{000000C4-C008-CD46-B504-8E5880BA714A}"/>
              </c:ext>
            </c:extLst>
          </c:dPt>
          <c:dPt>
            <c:idx val="40"/>
            <c:invertIfNegative val="0"/>
            <c:bubble3D val="0"/>
            <c:spPr>
              <a:solidFill>
                <a:schemeClr val="accent5">
                  <a:lumMod val="70000"/>
                  <a:lumOff val="30000"/>
                  <a:alpha val="75000"/>
                </a:schemeClr>
              </a:solidFill>
              <a:ln>
                <a:noFill/>
              </a:ln>
              <a:effectLst/>
            </c:spPr>
            <c:extLst>
              <c:ext xmlns:c16="http://schemas.microsoft.com/office/drawing/2014/chart" uri="{C3380CC4-5D6E-409C-BE32-E72D297353CC}">
                <c16:uniqueId val="{000000C5-C008-CD46-B504-8E5880BA714A}"/>
              </c:ext>
            </c:extLst>
          </c:dPt>
          <c:dPt>
            <c:idx val="41"/>
            <c:invertIfNegative val="0"/>
            <c:bubble3D val="0"/>
            <c:spPr>
              <a:solidFill>
                <a:schemeClr val="accent6">
                  <a:lumMod val="70000"/>
                  <a:lumOff val="30000"/>
                  <a:alpha val="75000"/>
                </a:schemeClr>
              </a:solidFill>
              <a:ln>
                <a:noFill/>
              </a:ln>
              <a:effectLst/>
            </c:spPr>
            <c:extLst>
              <c:ext xmlns:c16="http://schemas.microsoft.com/office/drawing/2014/chart" uri="{C3380CC4-5D6E-409C-BE32-E72D297353CC}">
                <c16:uniqueId val="{000000C6-C008-CD46-B504-8E5880BA714A}"/>
              </c:ext>
            </c:extLst>
          </c:dPt>
          <c:dPt>
            <c:idx val="42"/>
            <c:invertIfNegative val="0"/>
            <c:bubble3D val="0"/>
            <c:spPr>
              <a:solidFill>
                <a:schemeClr val="accent1">
                  <a:lumMod val="70000"/>
                  <a:alpha val="75000"/>
                </a:schemeClr>
              </a:solidFill>
              <a:ln>
                <a:noFill/>
              </a:ln>
              <a:effectLst/>
            </c:spPr>
            <c:extLst>
              <c:ext xmlns:c16="http://schemas.microsoft.com/office/drawing/2014/chart" uri="{C3380CC4-5D6E-409C-BE32-E72D297353CC}">
                <c16:uniqueId val="{000000C7-C008-CD46-B504-8E5880BA714A}"/>
              </c:ext>
            </c:extLst>
          </c:dPt>
          <c:dPt>
            <c:idx val="43"/>
            <c:invertIfNegative val="0"/>
            <c:bubble3D val="0"/>
            <c:spPr>
              <a:solidFill>
                <a:schemeClr val="accent2">
                  <a:lumMod val="70000"/>
                  <a:alpha val="75000"/>
                </a:schemeClr>
              </a:solidFill>
              <a:ln>
                <a:noFill/>
              </a:ln>
              <a:effectLst/>
            </c:spPr>
            <c:extLst>
              <c:ext xmlns:c16="http://schemas.microsoft.com/office/drawing/2014/chart" uri="{C3380CC4-5D6E-409C-BE32-E72D297353CC}">
                <c16:uniqueId val="{000000C8-C008-CD46-B504-8E5880BA714A}"/>
              </c:ext>
            </c:extLst>
          </c:dPt>
          <c:dPt>
            <c:idx val="44"/>
            <c:invertIfNegative val="0"/>
            <c:bubble3D val="0"/>
            <c:spPr>
              <a:solidFill>
                <a:schemeClr val="accent3">
                  <a:lumMod val="70000"/>
                  <a:alpha val="75000"/>
                </a:schemeClr>
              </a:solidFill>
              <a:ln>
                <a:noFill/>
              </a:ln>
              <a:effectLst/>
            </c:spPr>
            <c:extLst>
              <c:ext xmlns:c16="http://schemas.microsoft.com/office/drawing/2014/chart" uri="{C3380CC4-5D6E-409C-BE32-E72D297353CC}">
                <c16:uniqueId val="{000000C9-C008-CD46-B504-8E5880BA714A}"/>
              </c:ext>
            </c:extLst>
          </c:dPt>
          <c:dPt>
            <c:idx val="45"/>
            <c:invertIfNegative val="0"/>
            <c:bubble3D val="0"/>
            <c:spPr>
              <a:solidFill>
                <a:schemeClr val="accent4">
                  <a:lumMod val="70000"/>
                  <a:alpha val="75000"/>
                </a:schemeClr>
              </a:solidFill>
              <a:ln>
                <a:noFill/>
              </a:ln>
              <a:effectLst/>
            </c:spPr>
            <c:extLst>
              <c:ext xmlns:c16="http://schemas.microsoft.com/office/drawing/2014/chart" uri="{C3380CC4-5D6E-409C-BE32-E72D297353CC}">
                <c16:uniqueId val="{000000CA-C008-CD46-B504-8E5880BA714A}"/>
              </c:ext>
            </c:extLst>
          </c:dPt>
          <c:dPt>
            <c:idx val="46"/>
            <c:invertIfNegative val="0"/>
            <c:bubble3D val="0"/>
            <c:spPr>
              <a:solidFill>
                <a:schemeClr val="accent5">
                  <a:lumMod val="70000"/>
                  <a:alpha val="75000"/>
                </a:schemeClr>
              </a:solidFill>
              <a:ln>
                <a:noFill/>
              </a:ln>
              <a:effectLst/>
            </c:spPr>
            <c:extLst>
              <c:ext xmlns:c16="http://schemas.microsoft.com/office/drawing/2014/chart" uri="{C3380CC4-5D6E-409C-BE32-E72D297353CC}">
                <c16:uniqueId val="{000000CB-C008-CD46-B504-8E5880BA714A}"/>
              </c:ext>
            </c:extLst>
          </c:dPt>
          <c:dPt>
            <c:idx val="47"/>
            <c:invertIfNegative val="0"/>
            <c:bubble3D val="0"/>
            <c:spPr>
              <a:solidFill>
                <a:schemeClr val="accent6">
                  <a:lumMod val="70000"/>
                  <a:alpha val="75000"/>
                </a:schemeClr>
              </a:solidFill>
              <a:ln>
                <a:noFill/>
              </a:ln>
              <a:effectLst/>
            </c:spPr>
            <c:extLst>
              <c:ext xmlns:c16="http://schemas.microsoft.com/office/drawing/2014/chart" uri="{C3380CC4-5D6E-409C-BE32-E72D297353CC}">
                <c16:uniqueId val="{000000CC-C008-CD46-B504-8E5880BA714A}"/>
              </c:ext>
            </c:extLst>
          </c:dPt>
          <c:dPt>
            <c:idx val="48"/>
            <c:invertIfNegative val="0"/>
            <c:bubble3D val="0"/>
            <c:spPr>
              <a:solidFill>
                <a:schemeClr val="accent1">
                  <a:lumMod val="50000"/>
                  <a:lumOff val="50000"/>
                  <a:alpha val="75000"/>
                </a:schemeClr>
              </a:solidFill>
              <a:ln>
                <a:noFill/>
              </a:ln>
              <a:effectLst/>
            </c:spPr>
            <c:extLst>
              <c:ext xmlns:c16="http://schemas.microsoft.com/office/drawing/2014/chart" uri="{C3380CC4-5D6E-409C-BE32-E72D297353CC}">
                <c16:uniqueId val="{000000CD-C008-CD46-B504-8E5880BA714A}"/>
              </c:ext>
            </c:extLst>
          </c:dPt>
          <c:dPt>
            <c:idx val="49"/>
            <c:invertIfNegative val="0"/>
            <c:bubble3D val="0"/>
            <c:spPr>
              <a:solidFill>
                <a:schemeClr val="accent2">
                  <a:lumMod val="50000"/>
                  <a:lumOff val="50000"/>
                  <a:alpha val="75000"/>
                </a:schemeClr>
              </a:solidFill>
              <a:ln>
                <a:noFill/>
              </a:ln>
              <a:effectLst/>
            </c:spPr>
            <c:extLst>
              <c:ext xmlns:c16="http://schemas.microsoft.com/office/drawing/2014/chart" uri="{C3380CC4-5D6E-409C-BE32-E72D297353CC}">
                <c16:uniqueId val="{000000CE-C008-CD46-B504-8E5880BA714A}"/>
              </c:ext>
            </c:extLst>
          </c:dPt>
          <c:dPt>
            <c:idx val="50"/>
            <c:invertIfNegative val="0"/>
            <c:bubble3D val="0"/>
            <c:spPr>
              <a:solidFill>
                <a:schemeClr val="accent3">
                  <a:lumMod val="50000"/>
                  <a:lumOff val="50000"/>
                  <a:alpha val="75000"/>
                </a:schemeClr>
              </a:solidFill>
              <a:ln>
                <a:noFill/>
              </a:ln>
              <a:effectLst/>
            </c:spPr>
            <c:extLst>
              <c:ext xmlns:c16="http://schemas.microsoft.com/office/drawing/2014/chart" uri="{C3380CC4-5D6E-409C-BE32-E72D297353CC}">
                <c16:uniqueId val="{000000CF-C008-CD46-B504-8E5880BA714A}"/>
              </c:ext>
            </c:extLst>
          </c:dPt>
          <c:dPt>
            <c:idx val="51"/>
            <c:invertIfNegative val="0"/>
            <c:bubble3D val="0"/>
            <c:spPr>
              <a:solidFill>
                <a:schemeClr val="accent4">
                  <a:lumMod val="50000"/>
                  <a:lumOff val="50000"/>
                  <a:alpha val="75000"/>
                </a:schemeClr>
              </a:solidFill>
              <a:ln>
                <a:noFill/>
              </a:ln>
              <a:effectLst/>
            </c:spPr>
            <c:extLst>
              <c:ext xmlns:c16="http://schemas.microsoft.com/office/drawing/2014/chart" uri="{C3380CC4-5D6E-409C-BE32-E72D297353CC}">
                <c16:uniqueId val="{000000D0-C008-CD46-B504-8E5880BA714A}"/>
              </c:ext>
            </c:extLst>
          </c:dPt>
          <c:dPt>
            <c:idx val="52"/>
            <c:invertIfNegative val="0"/>
            <c:bubble3D val="0"/>
            <c:spPr>
              <a:solidFill>
                <a:schemeClr val="accent5">
                  <a:lumMod val="50000"/>
                  <a:lumOff val="50000"/>
                  <a:alpha val="75000"/>
                </a:schemeClr>
              </a:solidFill>
              <a:ln>
                <a:noFill/>
              </a:ln>
              <a:effectLst/>
            </c:spPr>
            <c:extLst>
              <c:ext xmlns:c16="http://schemas.microsoft.com/office/drawing/2014/chart" uri="{C3380CC4-5D6E-409C-BE32-E72D297353CC}">
                <c16:uniqueId val="{000000D1-C008-CD46-B504-8E5880BA714A}"/>
              </c:ext>
            </c:extLst>
          </c:dPt>
          <c:dPt>
            <c:idx val="53"/>
            <c:invertIfNegative val="0"/>
            <c:bubble3D val="0"/>
            <c:spPr>
              <a:solidFill>
                <a:schemeClr val="accent6">
                  <a:lumMod val="50000"/>
                  <a:lumOff val="50000"/>
                  <a:alpha val="75000"/>
                </a:schemeClr>
              </a:solidFill>
              <a:ln>
                <a:noFill/>
              </a:ln>
              <a:effectLst/>
            </c:spPr>
            <c:extLst>
              <c:ext xmlns:c16="http://schemas.microsoft.com/office/drawing/2014/chart" uri="{C3380CC4-5D6E-409C-BE32-E72D297353CC}">
                <c16:uniqueId val="{000000D2-C008-CD46-B504-8E5880BA714A}"/>
              </c:ext>
            </c:extLst>
          </c:dPt>
          <c:dPt>
            <c:idx val="54"/>
            <c:invertIfNegative val="0"/>
            <c:bubble3D val="0"/>
            <c:spPr>
              <a:solidFill>
                <a:schemeClr val="accent1">
                  <a:alpha val="75000"/>
                </a:schemeClr>
              </a:solidFill>
              <a:ln>
                <a:noFill/>
              </a:ln>
              <a:effectLst/>
            </c:spPr>
            <c:extLst>
              <c:ext xmlns:c16="http://schemas.microsoft.com/office/drawing/2014/chart" uri="{C3380CC4-5D6E-409C-BE32-E72D297353CC}">
                <c16:uniqueId val="{000000D3-C008-CD46-B504-8E5880BA714A}"/>
              </c:ext>
            </c:extLst>
          </c:dPt>
          <c:dPt>
            <c:idx val="55"/>
            <c:invertIfNegative val="0"/>
            <c:bubble3D val="0"/>
            <c:spPr>
              <a:solidFill>
                <a:schemeClr val="accent2">
                  <a:alpha val="75000"/>
                </a:schemeClr>
              </a:solidFill>
              <a:ln>
                <a:noFill/>
              </a:ln>
              <a:effectLst/>
            </c:spPr>
            <c:extLst>
              <c:ext xmlns:c16="http://schemas.microsoft.com/office/drawing/2014/chart" uri="{C3380CC4-5D6E-409C-BE32-E72D297353CC}">
                <c16:uniqueId val="{000000D4-C008-CD46-B504-8E5880BA714A}"/>
              </c:ext>
            </c:extLst>
          </c:dPt>
          <c:dPt>
            <c:idx val="56"/>
            <c:invertIfNegative val="0"/>
            <c:bubble3D val="0"/>
            <c:spPr>
              <a:solidFill>
                <a:schemeClr val="accent3">
                  <a:alpha val="75000"/>
                </a:schemeClr>
              </a:solidFill>
              <a:ln>
                <a:noFill/>
              </a:ln>
              <a:effectLst/>
            </c:spPr>
            <c:extLst>
              <c:ext xmlns:c16="http://schemas.microsoft.com/office/drawing/2014/chart" uri="{C3380CC4-5D6E-409C-BE32-E72D297353CC}">
                <c16:uniqueId val="{000000D5-C008-CD46-B504-8E5880BA714A}"/>
              </c:ext>
            </c:extLst>
          </c:dPt>
          <c:dPt>
            <c:idx val="57"/>
            <c:invertIfNegative val="0"/>
            <c:bubble3D val="0"/>
            <c:spPr>
              <a:solidFill>
                <a:schemeClr val="accent4">
                  <a:alpha val="75000"/>
                </a:schemeClr>
              </a:solidFill>
              <a:ln>
                <a:noFill/>
              </a:ln>
              <a:effectLst/>
            </c:spPr>
            <c:extLst>
              <c:ext xmlns:c16="http://schemas.microsoft.com/office/drawing/2014/chart" uri="{C3380CC4-5D6E-409C-BE32-E72D297353CC}">
                <c16:uniqueId val="{000000D6-C008-CD46-B504-8E5880BA714A}"/>
              </c:ext>
            </c:extLst>
          </c:dPt>
          <c:dLbls>
            <c:dLbl>
              <c:idx val="0"/>
              <c:tx>
                <c:rich>
                  <a:bodyPr/>
                  <a:lstStyle/>
                  <a:p>
                    <a:r>
                      <a:rPr lang="en-US"/>
                      <a:t>Add text</a:t>
                    </a:r>
                  </a:p>
                </c:rich>
              </c:tx>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DA46-7448-B61C-67C1C5C117DA}"/>
                </c:ext>
              </c:extLst>
            </c:dLbl>
            <c:dLbl>
              <c:idx val="1"/>
              <c:tx>
                <c:rich>
                  <a:bodyPr/>
                  <a:lstStyle/>
                  <a:p>
                    <a:r>
                      <a:rPr lang="en-US"/>
                      <a:t>Add text</a:t>
                    </a:r>
                  </a:p>
                </c:rich>
              </c:tx>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3-DA46-7448-B61C-67C1C5C117DA}"/>
                </c:ext>
              </c:extLst>
            </c:dLbl>
            <c:dLbl>
              <c:idx val="2"/>
              <c:tx>
                <c:rich>
                  <a:bodyPr/>
                  <a:lstStyle/>
                  <a:p>
                    <a:r>
                      <a:rPr lang="en-US"/>
                      <a:t>Add text</a:t>
                    </a:r>
                  </a:p>
                </c:rich>
              </c:tx>
              <c:showLegendKey val="0"/>
              <c:showVal val="1"/>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9F-C008-CD46-B504-8E5880BA714A}"/>
                </c:ext>
              </c:extLst>
            </c:dLbl>
            <c:dLbl>
              <c:idx val="3"/>
              <c:tx>
                <c:rich>
                  <a:bodyPr/>
                  <a:lstStyle/>
                  <a:p>
                    <a:fld id="{9569C143-1E4B-264F-B7DE-DF1CD3AA2D15}" type="CELLRANGE">
                      <a:rPr lang="en-GB"/>
                      <a:pPr/>
                      <a:t>[CELLRANGE]</a:t>
                    </a:fld>
                    <a:r>
                      <a:rPr lang="en-GB" baseline="0"/>
                      <a:t>, </a:t>
                    </a:r>
                    <a:fld id="{4374AAE0-39B1-184B-9A48-032EB6B7B4C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0-C008-CD46-B504-8E5880BA714A}"/>
                </c:ext>
              </c:extLst>
            </c:dLbl>
            <c:dLbl>
              <c:idx val="4"/>
              <c:tx>
                <c:rich>
                  <a:bodyPr/>
                  <a:lstStyle/>
                  <a:p>
                    <a:fld id="{7EDBF040-1BBF-8841-B9BB-826A202B05B0}" type="CELLRANGE">
                      <a:rPr lang="en-GB"/>
                      <a:pPr/>
                      <a:t>[CELLRANGE]</a:t>
                    </a:fld>
                    <a:r>
                      <a:rPr lang="en-GB" baseline="0"/>
                      <a:t>, </a:t>
                    </a:r>
                    <a:fld id="{E5007A26-E7AF-924B-9023-CE4C3CA7BD1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1-C008-CD46-B504-8E5880BA714A}"/>
                </c:ext>
              </c:extLst>
            </c:dLbl>
            <c:dLbl>
              <c:idx val="5"/>
              <c:tx>
                <c:rich>
                  <a:bodyPr/>
                  <a:lstStyle/>
                  <a:p>
                    <a:fld id="{589A0C54-FFAF-3D48-819B-714EDBD7BED3}" type="CELLRANGE">
                      <a:rPr lang="en-GB"/>
                      <a:pPr/>
                      <a:t>[CELLRANGE]</a:t>
                    </a:fld>
                    <a:r>
                      <a:rPr lang="en-GB" baseline="0"/>
                      <a:t>, </a:t>
                    </a:r>
                    <a:fld id="{A45D2A4F-ACB3-B545-A59C-D2CEB07DF6B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2-C008-CD46-B504-8E5880BA714A}"/>
                </c:ext>
              </c:extLst>
            </c:dLbl>
            <c:dLbl>
              <c:idx val="6"/>
              <c:tx>
                <c:rich>
                  <a:bodyPr/>
                  <a:lstStyle/>
                  <a:p>
                    <a:fld id="{222C8720-398A-8541-AE23-CE5E2ACAC244}" type="CELLRANGE">
                      <a:rPr lang="en-GB"/>
                      <a:pPr/>
                      <a:t>[CELLRANGE]</a:t>
                    </a:fld>
                    <a:r>
                      <a:rPr lang="en-GB" baseline="0"/>
                      <a:t>, </a:t>
                    </a:r>
                    <a:fld id="{B392F3B0-B3A4-9349-8A64-C8A0DA00836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3-C008-CD46-B504-8E5880BA714A}"/>
                </c:ext>
              </c:extLst>
            </c:dLbl>
            <c:dLbl>
              <c:idx val="7"/>
              <c:tx>
                <c:rich>
                  <a:bodyPr/>
                  <a:lstStyle/>
                  <a:p>
                    <a:fld id="{04216E0B-C55A-E245-83B6-05F66573FBFA}" type="CELLRANGE">
                      <a:rPr lang="en-GB"/>
                      <a:pPr/>
                      <a:t>[CELLRANGE]</a:t>
                    </a:fld>
                    <a:r>
                      <a:rPr lang="en-GB" baseline="0"/>
                      <a:t>, </a:t>
                    </a:r>
                    <a:fld id="{B57549D3-9A34-3644-AC3D-E31A8EFA4DB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4-C008-CD46-B504-8E5880BA714A}"/>
                </c:ext>
              </c:extLst>
            </c:dLbl>
            <c:dLbl>
              <c:idx val="8"/>
              <c:tx>
                <c:rich>
                  <a:bodyPr/>
                  <a:lstStyle/>
                  <a:p>
                    <a:fld id="{B66E890B-EC01-5E4C-91D4-A7CA839D59B2}" type="CELLRANGE">
                      <a:rPr lang="en-GB"/>
                      <a:pPr/>
                      <a:t>[CELLRANGE]</a:t>
                    </a:fld>
                    <a:r>
                      <a:rPr lang="en-GB" baseline="0"/>
                      <a:t>, </a:t>
                    </a:r>
                    <a:fld id="{A301C0F2-3932-0F4B-8B9C-0D049E9B876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5-C008-CD46-B504-8E5880BA714A}"/>
                </c:ext>
              </c:extLst>
            </c:dLbl>
            <c:dLbl>
              <c:idx val="9"/>
              <c:tx>
                <c:rich>
                  <a:bodyPr/>
                  <a:lstStyle/>
                  <a:p>
                    <a:fld id="{B7FCEBB7-412C-9544-9C27-BF9F404D9034}" type="CELLRANGE">
                      <a:rPr lang="en-GB"/>
                      <a:pPr/>
                      <a:t>[CELLRANGE]</a:t>
                    </a:fld>
                    <a:r>
                      <a:rPr lang="en-GB" baseline="0"/>
                      <a:t>, </a:t>
                    </a:r>
                    <a:fld id="{A480D0AE-C349-A34B-835A-4E98AF489C3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6-C008-CD46-B504-8E5880BA714A}"/>
                </c:ext>
              </c:extLst>
            </c:dLbl>
            <c:dLbl>
              <c:idx val="10"/>
              <c:tx>
                <c:rich>
                  <a:bodyPr/>
                  <a:lstStyle/>
                  <a:p>
                    <a:fld id="{75A839C0-49C2-1D4F-BB26-A739C843E202}" type="CELLRANGE">
                      <a:rPr lang="en-GB"/>
                      <a:pPr/>
                      <a:t>[CELLRANGE]</a:t>
                    </a:fld>
                    <a:r>
                      <a:rPr lang="en-GB" baseline="0"/>
                      <a:t>, </a:t>
                    </a:r>
                    <a:fld id="{6F120500-18CA-5B41-B83F-9BB349EDAA2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7-C008-CD46-B504-8E5880BA714A}"/>
                </c:ext>
              </c:extLst>
            </c:dLbl>
            <c:dLbl>
              <c:idx val="11"/>
              <c:tx>
                <c:rich>
                  <a:bodyPr/>
                  <a:lstStyle/>
                  <a:p>
                    <a:fld id="{B3138A56-8545-1841-8F9E-87460B9C7D57}" type="CELLRANGE">
                      <a:rPr lang="en-GB"/>
                      <a:pPr/>
                      <a:t>[CELLRANGE]</a:t>
                    </a:fld>
                    <a:r>
                      <a:rPr lang="en-GB" baseline="0"/>
                      <a:t>, </a:t>
                    </a:r>
                    <a:fld id="{0407B80B-EFC6-654D-92DD-EE4336E49C6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8-C008-CD46-B504-8E5880BA714A}"/>
                </c:ext>
              </c:extLst>
            </c:dLbl>
            <c:dLbl>
              <c:idx val="12"/>
              <c:tx>
                <c:rich>
                  <a:bodyPr/>
                  <a:lstStyle/>
                  <a:p>
                    <a:fld id="{ED51F320-3A0D-E543-A70A-46287BD79B3D}" type="CELLRANGE">
                      <a:rPr lang="en-GB"/>
                      <a:pPr/>
                      <a:t>[CELLRANGE]</a:t>
                    </a:fld>
                    <a:r>
                      <a:rPr lang="en-GB" baseline="0"/>
                      <a:t>, </a:t>
                    </a:r>
                    <a:fld id="{0A8933DF-7283-A740-B2F6-465EBEFEE43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9-C008-CD46-B504-8E5880BA714A}"/>
                </c:ext>
              </c:extLst>
            </c:dLbl>
            <c:dLbl>
              <c:idx val="13"/>
              <c:tx>
                <c:rich>
                  <a:bodyPr/>
                  <a:lstStyle/>
                  <a:p>
                    <a:fld id="{A67EB915-00EE-864C-8CBA-1917C05150A7}" type="CELLRANGE">
                      <a:rPr lang="en-GB"/>
                      <a:pPr/>
                      <a:t>[CELLRANGE]</a:t>
                    </a:fld>
                    <a:r>
                      <a:rPr lang="en-GB" baseline="0"/>
                      <a:t>, </a:t>
                    </a:r>
                    <a:fld id="{E066E920-1095-0547-A664-18FCA538529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A-C008-CD46-B504-8E5880BA714A}"/>
                </c:ext>
              </c:extLst>
            </c:dLbl>
            <c:dLbl>
              <c:idx val="14"/>
              <c:tx>
                <c:rich>
                  <a:bodyPr/>
                  <a:lstStyle/>
                  <a:p>
                    <a:fld id="{98D78BA2-F00C-2540-A6A9-6C3500E57508}" type="CELLRANGE">
                      <a:rPr lang="en-GB"/>
                      <a:pPr/>
                      <a:t>[CELLRANGE]</a:t>
                    </a:fld>
                    <a:r>
                      <a:rPr lang="en-GB" baseline="0"/>
                      <a:t>, </a:t>
                    </a:r>
                    <a:fld id="{C68E27AD-4440-A247-8BD1-2A00EEDAF6A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B-C008-CD46-B504-8E5880BA714A}"/>
                </c:ext>
              </c:extLst>
            </c:dLbl>
            <c:dLbl>
              <c:idx val="15"/>
              <c:tx>
                <c:rich>
                  <a:bodyPr/>
                  <a:lstStyle/>
                  <a:p>
                    <a:fld id="{A06B908D-6767-E14A-BC59-0D50E6B0E0EA}" type="CELLRANGE">
                      <a:rPr lang="en-GB"/>
                      <a:pPr/>
                      <a:t>[CELLRANGE]</a:t>
                    </a:fld>
                    <a:r>
                      <a:rPr lang="en-GB" baseline="0"/>
                      <a:t>, </a:t>
                    </a:r>
                    <a:fld id="{B1C6C0B0-4150-784F-81FF-8D43101E84B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C-C008-CD46-B504-8E5880BA714A}"/>
                </c:ext>
              </c:extLst>
            </c:dLbl>
            <c:dLbl>
              <c:idx val="16"/>
              <c:tx>
                <c:rich>
                  <a:bodyPr/>
                  <a:lstStyle/>
                  <a:p>
                    <a:fld id="{F6E2B448-087C-4A4F-BC95-4E6FC99E6151}" type="CELLRANGE">
                      <a:rPr lang="en-GB"/>
                      <a:pPr/>
                      <a:t>[CELLRANGE]</a:t>
                    </a:fld>
                    <a:r>
                      <a:rPr lang="en-GB" baseline="0"/>
                      <a:t>, </a:t>
                    </a:r>
                    <a:fld id="{EFB12D59-3DBC-ED40-9192-E397CB722F4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D-C008-CD46-B504-8E5880BA714A}"/>
                </c:ext>
              </c:extLst>
            </c:dLbl>
            <c:dLbl>
              <c:idx val="17"/>
              <c:tx>
                <c:rich>
                  <a:bodyPr/>
                  <a:lstStyle/>
                  <a:p>
                    <a:fld id="{AEEA29D2-4B18-2B42-80B6-A44889CDC63A}" type="CELLRANGE">
                      <a:rPr lang="en-GB"/>
                      <a:pPr/>
                      <a:t>[CELLRANGE]</a:t>
                    </a:fld>
                    <a:r>
                      <a:rPr lang="en-GB" baseline="0"/>
                      <a:t>, </a:t>
                    </a:r>
                    <a:fld id="{D248DF20-7B8F-1C45-8040-58DDF47C47E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E-C008-CD46-B504-8E5880BA714A}"/>
                </c:ext>
              </c:extLst>
            </c:dLbl>
            <c:dLbl>
              <c:idx val="18"/>
              <c:tx>
                <c:rich>
                  <a:bodyPr/>
                  <a:lstStyle/>
                  <a:p>
                    <a:fld id="{694B9CB7-8985-7A42-A859-363EEBEFC9E5}" type="CELLRANGE">
                      <a:rPr lang="en-GB"/>
                      <a:pPr/>
                      <a:t>[CELLRANGE]</a:t>
                    </a:fld>
                    <a:r>
                      <a:rPr lang="en-GB" baseline="0"/>
                      <a:t>, </a:t>
                    </a:r>
                    <a:fld id="{A0CA6D3B-B77D-314E-902E-FC6BBD04CDF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AF-C008-CD46-B504-8E5880BA714A}"/>
                </c:ext>
              </c:extLst>
            </c:dLbl>
            <c:dLbl>
              <c:idx val="19"/>
              <c:tx>
                <c:rich>
                  <a:bodyPr/>
                  <a:lstStyle/>
                  <a:p>
                    <a:fld id="{7C25E49F-3BA1-B84D-85BD-AEDD8C36D5F2}" type="CELLRANGE">
                      <a:rPr lang="en-GB"/>
                      <a:pPr/>
                      <a:t>[CELLRANGE]</a:t>
                    </a:fld>
                    <a:r>
                      <a:rPr lang="en-GB" baseline="0"/>
                      <a:t>, </a:t>
                    </a:r>
                    <a:fld id="{D7D146EA-E260-754D-B37E-CFA59F0B71B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0-C008-CD46-B504-8E5880BA714A}"/>
                </c:ext>
              </c:extLst>
            </c:dLbl>
            <c:dLbl>
              <c:idx val="20"/>
              <c:tx>
                <c:rich>
                  <a:bodyPr/>
                  <a:lstStyle/>
                  <a:p>
                    <a:fld id="{8072474B-C68A-F44E-99DA-3B6C3C000AE3}" type="CELLRANGE">
                      <a:rPr lang="en-GB"/>
                      <a:pPr/>
                      <a:t>[CELLRANGE]</a:t>
                    </a:fld>
                    <a:r>
                      <a:rPr lang="en-GB" baseline="0"/>
                      <a:t>, </a:t>
                    </a:r>
                    <a:fld id="{0A1A9A80-4D4D-BE4C-9064-3BA1F85B459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1-C008-CD46-B504-8E5880BA714A}"/>
                </c:ext>
              </c:extLst>
            </c:dLbl>
            <c:dLbl>
              <c:idx val="21"/>
              <c:tx>
                <c:rich>
                  <a:bodyPr/>
                  <a:lstStyle/>
                  <a:p>
                    <a:fld id="{C0AF379F-E64D-8A44-B9D7-9AC89BAB5459}" type="CELLRANGE">
                      <a:rPr lang="en-GB"/>
                      <a:pPr/>
                      <a:t>[CELLRANGE]</a:t>
                    </a:fld>
                    <a:r>
                      <a:rPr lang="en-GB" baseline="0"/>
                      <a:t>, </a:t>
                    </a:r>
                    <a:fld id="{1D2CA2A6-6A37-1B45-B72D-86BCA9157CB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2-C008-CD46-B504-8E5880BA714A}"/>
                </c:ext>
              </c:extLst>
            </c:dLbl>
            <c:dLbl>
              <c:idx val="22"/>
              <c:tx>
                <c:rich>
                  <a:bodyPr/>
                  <a:lstStyle/>
                  <a:p>
                    <a:fld id="{7EEB69EB-B467-7148-9B74-9BB08AD4CA5A}" type="CELLRANGE">
                      <a:rPr lang="en-GB"/>
                      <a:pPr/>
                      <a:t>[CELLRANGE]</a:t>
                    </a:fld>
                    <a:r>
                      <a:rPr lang="en-GB" baseline="0"/>
                      <a:t>, </a:t>
                    </a:r>
                    <a:fld id="{7D134D98-D855-4C4D-8BAC-7E905F846A9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3-C008-CD46-B504-8E5880BA714A}"/>
                </c:ext>
              </c:extLst>
            </c:dLbl>
            <c:dLbl>
              <c:idx val="23"/>
              <c:tx>
                <c:rich>
                  <a:bodyPr/>
                  <a:lstStyle/>
                  <a:p>
                    <a:fld id="{1DD10BD1-94BB-474D-AA8C-62D5EE6DA5B5}" type="CELLRANGE">
                      <a:rPr lang="en-GB"/>
                      <a:pPr/>
                      <a:t>[CELLRANGE]</a:t>
                    </a:fld>
                    <a:r>
                      <a:rPr lang="en-GB" baseline="0"/>
                      <a:t>, </a:t>
                    </a:r>
                    <a:fld id="{41CD99B6-D497-0249-A3F5-B444B406FBC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4-C008-CD46-B504-8E5880BA714A}"/>
                </c:ext>
              </c:extLst>
            </c:dLbl>
            <c:dLbl>
              <c:idx val="24"/>
              <c:tx>
                <c:rich>
                  <a:bodyPr/>
                  <a:lstStyle/>
                  <a:p>
                    <a:fld id="{E4D505D9-5AAE-F542-8265-B256E574481D}" type="CELLRANGE">
                      <a:rPr lang="en-GB"/>
                      <a:pPr/>
                      <a:t>[CELLRANGE]</a:t>
                    </a:fld>
                    <a:r>
                      <a:rPr lang="en-GB" baseline="0"/>
                      <a:t>, </a:t>
                    </a:r>
                    <a:fld id="{EF0D76B2-5529-9940-8302-EB3AF72D03E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5-C008-CD46-B504-8E5880BA714A}"/>
                </c:ext>
              </c:extLst>
            </c:dLbl>
            <c:dLbl>
              <c:idx val="25"/>
              <c:tx>
                <c:rich>
                  <a:bodyPr/>
                  <a:lstStyle/>
                  <a:p>
                    <a:fld id="{C61C709E-9992-474C-B31F-06276209AB4D}" type="CELLRANGE">
                      <a:rPr lang="en-GB"/>
                      <a:pPr/>
                      <a:t>[CELLRANGE]</a:t>
                    </a:fld>
                    <a:r>
                      <a:rPr lang="en-GB" baseline="0"/>
                      <a:t>, </a:t>
                    </a:r>
                    <a:fld id="{9996F677-8965-2647-9FA0-33053B0109B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6-C008-CD46-B504-8E5880BA714A}"/>
                </c:ext>
              </c:extLst>
            </c:dLbl>
            <c:dLbl>
              <c:idx val="26"/>
              <c:tx>
                <c:rich>
                  <a:bodyPr/>
                  <a:lstStyle/>
                  <a:p>
                    <a:fld id="{D2140F7E-3F2E-9744-B29E-B7C629970FC7}" type="CELLRANGE">
                      <a:rPr lang="en-GB"/>
                      <a:pPr/>
                      <a:t>[CELLRANGE]</a:t>
                    </a:fld>
                    <a:r>
                      <a:rPr lang="en-GB" baseline="0"/>
                      <a:t>, </a:t>
                    </a:r>
                    <a:fld id="{0B28DC7B-0BFA-5A49-BD58-4E2BBAC31E0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7-C008-CD46-B504-8E5880BA714A}"/>
                </c:ext>
              </c:extLst>
            </c:dLbl>
            <c:dLbl>
              <c:idx val="27"/>
              <c:tx>
                <c:rich>
                  <a:bodyPr/>
                  <a:lstStyle/>
                  <a:p>
                    <a:fld id="{1A619CD4-B1F4-374F-B60D-840D536B2F94}" type="CELLRANGE">
                      <a:rPr lang="en-GB"/>
                      <a:pPr/>
                      <a:t>[CELLRANGE]</a:t>
                    </a:fld>
                    <a:r>
                      <a:rPr lang="en-GB" baseline="0"/>
                      <a:t>, </a:t>
                    </a:r>
                    <a:fld id="{E11C6D50-F9A9-B345-A701-CA6EEA7E1F2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8-C008-CD46-B504-8E5880BA714A}"/>
                </c:ext>
              </c:extLst>
            </c:dLbl>
            <c:dLbl>
              <c:idx val="28"/>
              <c:tx>
                <c:rich>
                  <a:bodyPr/>
                  <a:lstStyle/>
                  <a:p>
                    <a:fld id="{19B851A8-C3B0-874F-BFEA-419C63A1AFC8}" type="CELLRANGE">
                      <a:rPr lang="en-GB"/>
                      <a:pPr/>
                      <a:t>[CELLRANGE]</a:t>
                    </a:fld>
                    <a:r>
                      <a:rPr lang="en-GB" baseline="0"/>
                      <a:t>, </a:t>
                    </a:r>
                    <a:fld id="{F5C2727D-24E3-3B42-AC4B-FD1D74C6A96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9-C008-CD46-B504-8E5880BA714A}"/>
                </c:ext>
              </c:extLst>
            </c:dLbl>
            <c:dLbl>
              <c:idx val="29"/>
              <c:tx>
                <c:rich>
                  <a:bodyPr/>
                  <a:lstStyle/>
                  <a:p>
                    <a:fld id="{A4D8ABB0-367D-B643-9FEB-989B25243394}" type="CELLRANGE">
                      <a:rPr lang="en-GB"/>
                      <a:pPr/>
                      <a:t>[CELLRANGE]</a:t>
                    </a:fld>
                    <a:r>
                      <a:rPr lang="en-GB" baseline="0"/>
                      <a:t>, </a:t>
                    </a:r>
                    <a:fld id="{DE34CB1C-079D-6D45-AE87-964235517F8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A-C008-CD46-B504-8E5880BA714A}"/>
                </c:ext>
              </c:extLst>
            </c:dLbl>
            <c:dLbl>
              <c:idx val="30"/>
              <c:tx>
                <c:rich>
                  <a:bodyPr/>
                  <a:lstStyle/>
                  <a:p>
                    <a:fld id="{76BC2CA9-074F-F14D-9497-2D5F4AF4D7DE}" type="CELLRANGE">
                      <a:rPr lang="en-GB"/>
                      <a:pPr/>
                      <a:t>[CELLRANGE]</a:t>
                    </a:fld>
                    <a:r>
                      <a:rPr lang="en-GB" baseline="0"/>
                      <a:t>, </a:t>
                    </a:r>
                    <a:fld id="{BD4463D8-2F87-B148-8F34-4C112112472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C008-CD46-B504-8E5880BA714A}"/>
                </c:ext>
              </c:extLst>
            </c:dLbl>
            <c:dLbl>
              <c:idx val="31"/>
              <c:tx>
                <c:rich>
                  <a:bodyPr/>
                  <a:lstStyle/>
                  <a:p>
                    <a:fld id="{2A480EAF-06D2-C444-9A12-E76CAD5154B2}" type="CELLRANGE">
                      <a:rPr lang="en-GB"/>
                      <a:pPr/>
                      <a:t>[CELLRANGE]</a:t>
                    </a:fld>
                    <a:r>
                      <a:rPr lang="en-GB" baseline="0"/>
                      <a:t>, </a:t>
                    </a:r>
                    <a:fld id="{2F32E8A9-1647-294C-A967-2AF61832F2B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C-C008-CD46-B504-8E5880BA714A}"/>
                </c:ext>
              </c:extLst>
            </c:dLbl>
            <c:dLbl>
              <c:idx val="32"/>
              <c:tx>
                <c:rich>
                  <a:bodyPr/>
                  <a:lstStyle/>
                  <a:p>
                    <a:fld id="{68BB56CE-42EC-904F-896F-10A3AC94A7FF}" type="CELLRANGE">
                      <a:rPr lang="en-GB"/>
                      <a:pPr/>
                      <a:t>[CELLRANGE]</a:t>
                    </a:fld>
                    <a:r>
                      <a:rPr lang="en-GB" baseline="0"/>
                      <a:t>, </a:t>
                    </a:r>
                    <a:fld id="{CFC3122F-76FA-6348-9EC3-40952A8C9B7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D-C008-CD46-B504-8E5880BA714A}"/>
                </c:ext>
              </c:extLst>
            </c:dLbl>
            <c:dLbl>
              <c:idx val="33"/>
              <c:tx>
                <c:rich>
                  <a:bodyPr/>
                  <a:lstStyle/>
                  <a:p>
                    <a:fld id="{A1AC705E-C1B8-5546-B123-79AF31A96545}" type="CELLRANGE">
                      <a:rPr lang="en-GB"/>
                      <a:pPr/>
                      <a:t>[CELLRANGE]</a:t>
                    </a:fld>
                    <a:r>
                      <a:rPr lang="en-GB" baseline="0"/>
                      <a:t>, </a:t>
                    </a:r>
                    <a:fld id="{0C65C2E3-39CA-5148-B8B9-97D7797CD59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E-C008-CD46-B504-8E5880BA714A}"/>
                </c:ext>
              </c:extLst>
            </c:dLbl>
            <c:dLbl>
              <c:idx val="34"/>
              <c:tx>
                <c:rich>
                  <a:bodyPr/>
                  <a:lstStyle/>
                  <a:p>
                    <a:fld id="{3775D5C5-7BBC-C442-94DF-5D20A60DE9CD}" type="CELLRANGE">
                      <a:rPr lang="en-GB"/>
                      <a:pPr/>
                      <a:t>[CELLRANGE]</a:t>
                    </a:fld>
                    <a:r>
                      <a:rPr lang="en-GB" baseline="0"/>
                      <a:t>, </a:t>
                    </a:r>
                    <a:fld id="{141666E0-03C7-114B-B96C-80347383CCF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F-C008-CD46-B504-8E5880BA714A}"/>
                </c:ext>
              </c:extLst>
            </c:dLbl>
            <c:dLbl>
              <c:idx val="35"/>
              <c:tx>
                <c:rich>
                  <a:bodyPr/>
                  <a:lstStyle/>
                  <a:p>
                    <a:fld id="{8195D404-F3C1-3C44-AF06-5403807F3C30}" type="CELLRANGE">
                      <a:rPr lang="en-GB"/>
                      <a:pPr/>
                      <a:t>[CELLRANGE]</a:t>
                    </a:fld>
                    <a:r>
                      <a:rPr lang="en-GB" baseline="0"/>
                      <a:t>, </a:t>
                    </a:r>
                    <a:fld id="{C730896D-E64C-5342-BC37-73989259383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0-C008-CD46-B504-8E5880BA714A}"/>
                </c:ext>
              </c:extLst>
            </c:dLbl>
            <c:dLbl>
              <c:idx val="36"/>
              <c:tx>
                <c:rich>
                  <a:bodyPr/>
                  <a:lstStyle/>
                  <a:p>
                    <a:fld id="{01CAE8D6-80F2-6B40-BA98-2A9FF1D5A6E9}" type="CELLRANGE">
                      <a:rPr lang="en-GB"/>
                      <a:pPr/>
                      <a:t>[CELLRANGE]</a:t>
                    </a:fld>
                    <a:r>
                      <a:rPr lang="en-GB" baseline="0"/>
                      <a:t>, </a:t>
                    </a:r>
                    <a:fld id="{0DCB11DE-3AC3-6545-9495-0B39E9F5CA0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1-C008-CD46-B504-8E5880BA714A}"/>
                </c:ext>
              </c:extLst>
            </c:dLbl>
            <c:dLbl>
              <c:idx val="37"/>
              <c:tx>
                <c:rich>
                  <a:bodyPr/>
                  <a:lstStyle/>
                  <a:p>
                    <a:fld id="{B7E6917B-4740-8F4F-B17F-6D70087792B1}" type="CELLRANGE">
                      <a:rPr lang="en-GB"/>
                      <a:pPr/>
                      <a:t>[CELLRANGE]</a:t>
                    </a:fld>
                    <a:r>
                      <a:rPr lang="en-GB" baseline="0"/>
                      <a:t>, </a:t>
                    </a:r>
                    <a:fld id="{981BE340-EC38-0E49-AFD9-498D7D2D85B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2-C008-CD46-B504-8E5880BA714A}"/>
                </c:ext>
              </c:extLst>
            </c:dLbl>
            <c:dLbl>
              <c:idx val="38"/>
              <c:tx>
                <c:rich>
                  <a:bodyPr/>
                  <a:lstStyle/>
                  <a:p>
                    <a:fld id="{36F92FC8-C115-EC4E-A3D6-1B9FFFB815BD}" type="CELLRANGE">
                      <a:rPr lang="en-GB"/>
                      <a:pPr/>
                      <a:t>[CELLRANGE]</a:t>
                    </a:fld>
                    <a:r>
                      <a:rPr lang="en-GB" baseline="0"/>
                      <a:t>, </a:t>
                    </a:r>
                    <a:fld id="{14554259-E5A0-6E45-BAA4-4CD6740492C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3-C008-CD46-B504-8E5880BA714A}"/>
                </c:ext>
              </c:extLst>
            </c:dLbl>
            <c:dLbl>
              <c:idx val="39"/>
              <c:tx>
                <c:rich>
                  <a:bodyPr/>
                  <a:lstStyle/>
                  <a:p>
                    <a:fld id="{8C65B03D-F5C6-A349-AF85-0C9103F8C43F}" type="CELLRANGE">
                      <a:rPr lang="en-GB"/>
                      <a:pPr/>
                      <a:t>[CELLRANGE]</a:t>
                    </a:fld>
                    <a:r>
                      <a:rPr lang="en-GB" baseline="0"/>
                      <a:t>, </a:t>
                    </a:r>
                    <a:fld id="{618A58B5-71A3-EA46-8AF4-80D8E0FA7F4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4-C008-CD46-B504-8E5880BA714A}"/>
                </c:ext>
              </c:extLst>
            </c:dLbl>
            <c:dLbl>
              <c:idx val="40"/>
              <c:tx>
                <c:rich>
                  <a:bodyPr/>
                  <a:lstStyle/>
                  <a:p>
                    <a:fld id="{C0F4EE66-18FD-8C42-B4FA-E615BF371848}" type="CELLRANGE">
                      <a:rPr lang="en-GB"/>
                      <a:pPr/>
                      <a:t>[CELLRANGE]</a:t>
                    </a:fld>
                    <a:r>
                      <a:rPr lang="en-GB" baseline="0"/>
                      <a:t>, </a:t>
                    </a:r>
                    <a:fld id="{EC4D41BC-FF80-E648-BA13-6A40BE359B2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5-C008-CD46-B504-8E5880BA714A}"/>
                </c:ext>
              </c:extLst>
            </c:dLbl>
            <c:dLbl>
              <c:idx val="41"/>
              <c:tx>
                <c:rich>
                  <a:bodyPr/>
                  <a:lstStyle/>
                  <a:p>
                    <a:fld id="{0532C680-1523-D04C-B77C-39E5A1480AB9}" type="CELLRANGE">
                      <a:rPr lang="en-GB"/>
                      <a:pPr/>
                      <a:t>[CELLRANGE]</a:t>
                    </a:fld>
                    <a:r>
                      <a:rPr lang="en-GB" baseline="0"/>
                      <a:t>, </a:t>
                    </a:r>
                    <a:fld id="{88F93A3E-A942-C54D-94D9-AC7716B8F38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6-C008-CD46-B504-8E5880BA714A}"/>
                </c:ext>
              </c:extLst>
            </c:dLbl>
            <c:dLbl>
              <c:idx val="42"/>
              <c:tx>
                <c:rich>
                  <a:bodyPr/>
                  <a:lstStyle/>
                  <a:p>
                    <a:fld id="{697A8BAD-4FA7-CB4E-9598-962D2C25CD44}" type="CELLRANGE">
                      <a:rPr lang="en-GB"/>
                      <a:pPr/>
                      <a:t>[CELLRANGE]</a:t>
                    </a:fld>
                    <a:r>
                      <a:rPr lang="en-GB" baseline="0"/>
                      <a:t>, </a:t>
                    </a:r>
                    <a:fld id="{88FE48FF-D17A-064B-80F2-FE7B9CD5C08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7-C008-CD46-B504-8E5880BA714A}"/>
                </c:ext>
              </c:extLst>
            </c:dLbl>
            <c:dLbl>
              <c:idx val="43"/>
              <c:tx>
                <c:rich>
                  <a:bodyPr/>
                  <a:lstStyle/>
                  <a:p>
                    <a:fld id="{92BE9BE9-2E0B-A347-98D0-73EB84694184}" type="CELLRANGE">
                      <a:rPr lang="en-GB"/>
                      <a:pPr/>
                      <a:t>[CELLRANGE]</a:t>
                    </a:fld>
                    <a:r>
                      <a:rPr lang="en-GB" baseline="0"/>
                      <a:t>, </a:t>
                    </a:r>
                    <a:fld id="{9EFE2E1B-6D1E-2847-A742-B635E2271E5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8-C008-CD46-B504-8E5880BA714A}"/>
                </c:ext>
              </c:extLst>
            </c:dLbl>
            <c:dLbl>
              <c:idx val="44"/>
              <c:tx>
                <c:rich>
                  <a:bodyPr/>
                  <a:lstStyle/>
                  <a:p>
                    <a:fld id="{FFA1757B-84FF-1B42-8100-35958F4FFB41}" type="CELLRANGE">
                      <a:rPr lang="en-GB"/>
                      <a:pPr/>
                      <a:t>[CELLRANGE]</a:t>
                    </a:fld>
                    <a:r>
                      <a:rPr lang="en-GB" baseline="0"/>
                      <a:t>, </a:t>
                    </a:r>
                    <a:fld id="{07B4C9D8-3C0A-0D4E-ADB7-4394DD762A1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9-C008-CD46-B504-8E5880BA714A}"/>
                </c:ext>
              </c:extLst>
            </c:dLbl>
            <c:dLbl>
              <c:idx val="45"/>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A-C008-CD46-B504-8E5880BA714A}"/>
                </c:ext>
              </c:extLst>
            </c:dLbl>
            <c:dLbl>
              <c:idx val="46"/>
              <c:tx>
                <c:rich>
                  <a:bodyPr/>
                  <a:lstStyle/>
                  <a:p>
                    <a:fld id="{9F9267D8-C480-674F-8FF9-74CE0111FB85}" type="CELLRANGE">
                      <a:rPr lang="en-GB"/>
                      <a:pPr/>
                      <a:t>[CELLRANGE]</a:t>
                    </a:fld>
                    <a:r>
                      <a:rPr lang="en-GB" baseline="0"/>
                      <a:t>, </a:t>
                    </a:r>
                    <a:fld id="{FBFBE3A3-4C1A-B34D-A56F-E97F19B84BE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B-C008-CD46-B504-8E5880BA714A}"/>
                </c:ext>
              </c:extLst>
            </c:dLbl>
            <c:dLbl>
              <c:idx val="47"/>
              <c:tx>
                <c:rich>
                  <a:bodyPr/>
                  <a:lstStyle/>
                  <a:p>
                    <a:fld id="{84AA3F8B-B1A6-A545-BC1D-03696C282C03}" type="CELLRANGE">
                      <a:rPr lang="en-GB"/>
                      <a:pPr/>
                      <a:t>[CELLRANGE]</a:t>
                    </a:fld>
                    <a:r>
                      <a:rPr lang="en-GB" baseline="0"/>
                      <a:t>, </a:t>
                    </a:r>
                    <a:fld id="{F6F4A9B6-27F8-DB40-933D-DB98FDA9A00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C-C008-CD46-B504-8E5880BA714A}"/>
                </c:ext>
              </c:extLst>
            </c:dLbl>
            <c:dLbl>
              <c:idx val="48"/>
              <c:tx>
                <c:rich>
                  <a:bodyPr/>
                  <a:lstStyle/>
                  <a:p>
                    <a:fld id="{B2E4E16A-BAD3-CE4C-AA85-BFD7507F502B}" type="CELLRANGE">
                      <a:rPr lang="en-GB"/>
                      <a:pPr/>
                      <a:t>[CELLRANGE]</a:t>
                    </a:fld>
                    <a:r>
                      <a:rPr lang="en-GB" baseline="0"/>
                      <a:t>, </a:t>
                    </a:r>
                    <a:fld id="{A6FDF82F-AEEA-1042-A1C2-1EDD52BB3B5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D-C008-CD46-B504-8E5880BA714A}"/>
                </c:ext>
              </c:extLst>
            </c:dLbl>
            <c:dLbl>
              <c:idx val="49"/>
              <c:tx>
                <c:rich>
                  <a:bodyPr/>
                  <a:lstStyle/>
                  <a:p>
                    <a:fld id="{42408326-1866-3340-A8E6-BC7D2634F6E6}" type="CELLRANGE">
                      <a:rPr lang="en-GB"/>
                      <a:pPr/>
                      <a:t>[CELLRANGE]</a:t>
                    </a:fld>
                    <a:r>
                      <a:rPr lang="en-GB" baseline="0"/>
                      <a:t>, </a:t>
                    </a:r>
                    <a:fld id="{36DDFBFA-E2D8-464D-BC7B-21A0E4E397E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E-C008-CD46-B504-8E5880BA714A}"/>
                </c:ext>
              </c:extLst>
            </c:dLbl>
            <c:dLbl>
              <c:idx val="50"/>
              <c:tx>
                <c:rich>
                  <a:bodyPr/>
                  <a:lstStyle/>
                  <a:p>
                    <a:fld id="{C230DF94-BD81-A34F-A516-67B0BC8AD46D}" type="CELLRANGE">
                      <a:rPr lang="en-GB"/>
                      <a:pPr/>
                      <a:t>[CELLRANGE]</a:t>
                    </a:fld>
                    <a:r>
                      <a:rPr lang="en-GB" baseline="0"/>
                      <a:t>, </a:t>
                    </a:r>
                    <a:fld id="{ECD9FE02-47B9-E34A-9D36-53B63FEC15A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CF-C008-CD46-B504-8E5880BA714A}"/>
                </c:ext>
              </c:extLst>
            </c:dLbl>
            <c:dLbl>
              <c:idx val="51"/>
              <c:tx>
                <c:rich>
                  <a:bodyPr/>
                  <a:lstStyle/>
                  <a:p>
                    <a:fld id="{F33E91B8-CB14-C045-9274-AFBAA4987A8B}" type="CELLRANGE">
                      <a:rPr lang="en-GB"/>
                      <a:pPr/>
                      <a:t>[CELLRANGE]</a:t>
                    </a:fld>
                    <a:r>
                      <a:rPr lang="en-GB" baseline="0"/>
                      <a:t>, </a:t>
                    </a:r>
                    <a:fld id="{DB11D9AC-39CE-FE4C-9D60-44CBF2B9B82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0-C008-CD46-B504-8E5880BA714A}"/>
                </c:ext>
              </c:extLst>
            </c:dLbl>
            <c:dLbl>
              <c:idx val="52"/>
              <c:tx>
                <c:rich>
                  <a:bodyPr/>
                  <a:lstStyle/>
                  <a:p>
                    <a:fld id="{AEF4E876-59FD-704A-9C7F-4939453A2594}" type="CELLRANGE">
                      <a:rPr lang="en-GB"/>
                      <a:pPr/>
                      <a:t>[CELLRANGE]</a:t>
                    </a:fld>
                    <a:r>
                      <a:rPr lang="en-GB" baseline="0"/>
                      <a:t>, </a:t>
                    </a:r>
                    <a:fld id="{82944F5D-01F4-BF49-91CF-54594490157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1-C008-CD46-B504-8E5880BA714A}"/>
                </c:ext>
              </c:extLst>
            </c:dLbl>
            <c:dLbl>
              <c:idx val="53"/>
              <c:tx>
                <c:rich>
                  <a:bodyPr/>
                  <a:lstStyle/>
                  <a:p>
                    <a:fld id="{BCD7DEFD-E4C6-8D4C-A3F5-80F565DA238D}" type="CELLRANGE">
                      <a:rPr lang="en-GB"/>
                      <a:pPr/>
                      <a:t>[CELLRANGE]</a:t>
                    </a:fld>
                    <a:r>
                      <a:rPr lang="en-GB" baseline="0"/>
                      <a:t>, </a:t>
                    </a:r>
                    <a:fld id="{159ABCBF-5FF7-7148-84B0-10AAABE65EF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2-C008-CD46-B504-8E5880BA714A}"/>
                </c:ext>
              </c:extLst>
            </c:dLbl>
            <c:dLbl>
              <c:idx val="54"/>
              <c:tx>
                <c:rich>
                  <a:bodyPr/>
                  <a:lstStyle/>
                  <a:p>
                    <a:fld id="{17050D2B-26D1-1D43-B10D-D893563457B2}" type="CELLRANGE">
                      <a:rPr lang="en-GB"/>
                      <a:pPr/>
                      <a:t>[CELLRANGE]</a:t>
                    </a:fld>
                    <a:r>
                      <a:rPr lang="en-GB" baseline="0"/>
                      <a:t>, </a:t>
                    </a:r>
                    <a:fld id="{E2F56922-D60F-A648-8D4E-B1EDC865E12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3-C008-CD46-B504-8E5880BA714A}"/>
                </c:ext>
              </c:extLst>
            </c:dLbl>
            <c:dLbl>
              <c:idx val="55"/>
              <c:tx>
                <c:rich>
                  <a:bodyPr/>
                  <a:lstStyle/>
                  <a:p>
                    <a:fld id="{8D97B98C-BE39-E244-8AEE-523E3E4E77A7}" type="CELLRANGE">
                      <a:rPr lang="en-GB"/>
                      <a:pPr/>
                      <a:t>[CELLRANGE]</a:t>
                    </a:fld>
                    <a:r>
                      <a:rPr lang="en-GB" baseline="0"/>
                      <a:t>, </a:t>
                    </a:r>
                    <a:fld id="{B3F2C749-0737-3C41-8889-47B6C2B9C7B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4-C008-CD46-B504-8E5880BA714A}"/>
                </c:ext>
              </c:extLst>
            </c:dLbl>
            <c:dLbl>
              <c:idx val="56"/>
              <c:tx>
                <c:rich>
                  <a:bodyPr/>
                  <a:lstStyle/>
                  <a:p>
                    <a:fld id="{06EBED9F-6A06-B746-83C0-C1A10C421C74}" type="CELLRANGE">
                      <a:rPr lang="en-GB"/>
                      <a:pPr/>
                      <a:t>[CELLRANGE]</a:t>
                    </a:fld>
                    <a:r>
                      <a:rPr lang="en-GB" baseline="0"/>
                      <a:t>, </a:t>
                    </a:r>
                    <a:fld id="{A4768F88-96FA-444B-8081-7E181608E06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5-C008-CD46-B504-8E5880BA714A}"/>
                </c:ext>
              </c:extLst>
            </c:dLbl>
            <c:dLbl>
              <c:idx val="57"/>
              <c:tx>
                <c:rich>
                  <a:bodyPr/>
                  <a:lstStyle/>
                  <a:p>
                    <a:fld id="{D8F1A57B-D240-6D4F-B73C-0F5FA9B302F6}" type="CELLRANGE">
                      <a:rPr lang="en-GB"/>
                      <a:pPr/>
                      <a:t>[CELLRANGE]</a:t>
                    </a:fld>
                    <a:r>
                      <a:rPr lang="en-GB" baseline="0"/>
                      <a:t>, </a:t>
                    </a:r>
                    <a:fld id="{559B1009-3F27-7144-91BA-6C9B11FD662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D6-C008-CD46-B504-8E5880BA71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'LQ graphs'!$AB$2:$AB$59</c:f>
              <c:numCache>
                <c:formatCode>General</c:formatCode>
                <c:ptCount val="58"/>
                <c:pt idx="0">
                  <c:v>1.5738187793762994</c:v>
                </c:pt>
                <c:pt idx="1">
                  <c:v>0</c:v>
                </c:pt>
                <c:pt idx="2">
                  <c:v>0.87710929123295045</c:v>
                </c:pt>
                <c:pt idx="3">
                  <c:v>0.58186824835519668</c:v>
                </c:pt>
                <c:pt idx="4">
                  <c:v>0.61575886498963484</c:v>
                </c:pt>
                <c:pt idx="5">
                  <c:v>0.20615984741997814</c:v>
                </c:pt>
                <c:pt idx="6">
                  <c:v>1.2453197511127849</c:v>
                </c:pt>
                <c:pt idx="7">
                  <c:v>0.82971517000474959</c:v>
                </c:pt>
                <c:pt idx="8">
                  <c:v>0.62090796968174811</c:v>
                </c:pt>
                <c:pt idx="9">
                  <c:v>0.60289151228407478</c:v>
                </c:pt>
                <c:pt idx="10">
                  <c:v>0</c:v>
                </c:pt>
                <c:pt idx="11">
                  <c:v>0.45811516196095481</c:v>
                </c:pt>
                <c:pt idx="12">
                  <c:v>0.43820749769021244</c:v>
                </c:pt>
                <c:pt idx="13">
                  <c:v>0.43420161883100195</c:v>
                </c:pt>
                <c:pt idx="14">
                  <c:v>0.68757184746464461</c:v>
                </c:pt>
                <c:pt idx="15">
                  <c:v>0.39364849220907766</c:v>
                </c:pt>
                <c:pt idx="16">
                  <c:v>0.45657317665692948</c:v>
                </c:pt>
                <c:pt idx="17">
                  <c:v>0.95044995623699446</c:v>
                </c:pt>
                <c:pt idx="18">
                  <c:v>1.9465269178092013</c:v>
                </c:pt>
                <c:pt idx="19">
                  <c:v>0.62406119488758904</c:v>
                </c:pt>
                <c:pt idx="20">
                  <c:v>1.8862465504490968</c:v>
                </c:pt>
                <c:pt idx="21">
                  <c:v>0.30193213069359237</c:v>
                </c:pt>
                <c:pt idx="22">
                  <c:v>0.45734786468339489</c:v>
                </c:pt>
                <c:pt idx="23">
                  <c:v>0.40952672199273199</c:v>
                </c:pt>
                <c:pt idx="24">
                  <c:v>0.3836082052485999</c:v>
                </c:pt>
                <c:pt idx="25">
                  <c:v>0.15497531600613207</c:v>
                </c:pt>
                <c:pt idx="26">
                  <c:v>0.49716997566447896</c:v>
                </c:pt>
                <c:pt idx="27">
                  <c:v>0.28213567467068701</c:v>
                </c:pt>
                <c:pt idx="28">
                  <c:v>0.43518121422170775</c:v>
                </c:pt>
                <c:pt idx="29">
                  <c:v>0.97457643941010996</c:v>
                </c:pt>
                <c:pt idx="30">
                  <c:v>0.79874013206273586</c:v>
                </c:pt>
                <c:pt idx="31">
                  <c:v>0.75802621920197522</c:v>
                </c:pt>
                <c:pt idx="32">
                  <c:v>0.47282111534283278</c:v>
                </c:pt>
                <c:pt idx="33">
                  <c:v>0.96845940597613922</c:v>
                </c:pt>
                <c:pt idx="34">
                  <c:v>0.25264279968006143</c:v>
                </c:pt>
                <c:pt idx="35">
                  <c:v>0.60442035468384392</c:v>
                </c:pt>
                <c:pt idx="36">
                  <c:v>0.97905647830024611</c:v>
                </c:pt>
                <c:pt idx="37">
                  <c:v>3.9674659318927956</c:v>
                </c:pt>
                <c:pt idx="38">
                  <c:v>0.42851016242697265</c:v>
                </c:pt>
                <c:pt idx="39">
                  <c:v>1.0355944547552951</c:v>
                </c:pt>
                <c:pt idx="40">
                  <c:v>4.944441564493391</c:v>
                </c:pt>
                <c:pt idx="41">
                  <c:v>1.7353142782096962</c:v>
                </c:pt>
                <c:pt idx="42">
                  <c:v>4.534951350818309</c:v>
                </c:pt>
                <c:pt idx="43">
                  <c:v>0.62478968402406199</c:v>
                </c:pt>
                <c:pt idx="44">
                  <c:v>0.50783630794884504</c:v>
                </c:pt>
                <c:pt idx="46">
                  <c:v>0.68410653133225141</c:v>
                </c:pt>
                <c:pt idx="47">
                  <c:v>0.50571868712743728</c:v>
                </c:pt>
                <c:pt idx="48">
                  <c:v>0.67175286631785869</c:v>
                </c:pt>
                <c:pt idx="49">
                  <c:v>0.39995322981707604</c:v>
                </c:pt>
                <c:pt idx="50">
                  <c:v>0.42647857966400915</c:v>
                </c:pt>
                <c:pt idx="51">
                  <c:v>0.40666209882703408</c:v>
                </c:pt>
                <c:pt idx="52">
                  <c:v>0.54390252523618177</c:v>
                </c:pt>
                <c:pt idx="53">
                  <c:v>0.46081678526912695</c:v>
                </c:pt>
                <c:pt idx="54">
                  <c:v>0.62189932371968104</c:v>
                </c:pt>
                <c:pt idx="55">
                  <c:v>0.78494712296705249</c:v>
                </c:pt>
                <c:pt idx="56">
                  <c:v>0.77605349535584933</c:v>
                </c:pt>
                <c:pt idx="57">
                  <c:v>0.44641568972521789</c:v>
                </c:pt>
              </c:numCache>
            </c:numRef>
          </c:xVal>
          <c:yVal>
            <c:numRef>
              <c:f>'LQ graphs'!$AC$2:$AC$59</c:f>
              <c:numCache>
                <c:formatCode>0%</c:formatCode>
                <c:ptCount val="58"/>
                <c:pt idx="0">
                  <c:v>0.45530175522962252</c:v>
                </c:pt>
                <c:pt idx="1">
                  <c:v>0</c:v>
                </c:pt>
                <c:pt idx="2">
                  <c:v>0.15789473684210525</c:v>
                </c:pt>
                <c:pt idx="3">
                  <c:v>-0.13804713804713806</c:v>
                </c:pt>
                <c:pt idx="4">
                  <c:v>-0.38285714285714284</c:v>
                </c:pt>
                <c:pt idx="5">
                  <c:v>-0.6166666666666667</c:v>
                </c:pt>
                <c:pt idx="6">
                  <c:v>7.2431836959515286E-2</c:v>
                </c:pt>
                <c:pt idx="7">
                  <c:v>-7.9207920792079209E-2</c:v>
                </c:pt>
                <c:pt idx="8">
                  <c:v>0.14511494252873564</c:v>
                </c:pt>
                <c:pt idx="9">
                  <c:v>2.2551252847380406E-2</c:v>
                </c:pt>
                <c:pt idx="10">
                  <c:v>0</c:v>
                </c:pt>
                <c:pt idx="11">
                  <c:v>-3.0368763557483729E-2</c:v>
                </c:pt>
                <c:pt idx="12">
                  <c:v>0.15451895043731778</c:v>
                </c:pt>
                <c:pt idx="13">
                  <c:v>3.3333333333333333E-2</c:v>
                </c:pt>
                <c:pt idx="14">
                  <c:v>0.10361160449970397</c:v>
                </c:pt>
                <c:pt idx="15">
                  <c:v>7.1428571428571425E-2</c:v>
                </c:pt>
                <c:pt idx="16">
                  <c:v>-0.2857142857142857</c:v>
                </c:pt>
                <c:pt idx="17">
                  <c:v>0.51666666666666672</c:v>
                </c:pt>
                <c:pt idx="18">
                  <c:v>3.0009743100294282E-2</c:v>
                </c:pt>
                <c:pt idx="19">
                  <c:v>3.325942350332594E-2</c:v>
                </c:pt>
                <c:pt idx="20">
                  <c:v>0.22972972972972974</c:v>
                </c:pt>
                <c:pt idx="21">
                  <c:v>-8.6956521739130432E-2</c:v>
                </c:pt>
                <c:pt idx="22">
                  <c:v>0.192</c:v>
                </c:pt>
                <c:pt idx="23">
                  <c:v>-0.47681451612903225</c:v>
                </c:pt>
                <c:pt idx="24">
                  <c:v>0.2</c:v>
                </c:pt>
                <c:pt idx="25">
                  <c:v>-9.0909090909090912E-2</c:v>
                </c:pt>
                <c:pt idx="26">
                  <c:v>-0.12637362637362637</c:v>
                </c:pt>
                <c:pt idx="27">
                  <c:v>-1.1881188118811881E-2</c:v>
                </c:pt>
                <c:pt idx="28">
                  <c:v>0.15359477124183007</c:v>
                </c:pt>
                <c:pt idx="29">
                  <c:v>0.16803232047342664</c:v>
                </c:pt>
                <c:pt idx="30">
                  <c:v>-8.7466666666666665E-2</c:v>
                </c:pt>
                <c:pt idx="31">
                  <c:v>0.31666666666666665</c:v>
                </c:pt>
                <c:pt idx="32">
                  <c:v>2.5460814215621269E-2</c:v>
                </c:pt>
                <c:pt idx="33">
                  <c:v>-0.11593033420751798</c:v>
                </c:pt>
                <c:pt idx="34">
                  <c:v>-6.25E-2</c:v>
                </c:pt>
                <c:pt idx="35">
                  <c:v>0.22411533420707733</c:v>
                </c:pt>
                <c:pt idx="36">
                  <c:v>-2.4471603969277344E-2</c:v>
                </c:pt>
                <c:pt idx="37">
                  <c:v>0.69389400921658995</c:v>
                </c:pt>
                <c:pt idx="38">
                  <c:v>5.7063966866083754E-2</c:v>
                </c:pt>
                <c:pt idx="39">
                  <c:v>0.5615474794841735</c:v>
                </c:pt>
                <c:pt idx="40">
                  <c:v>0.53032865437736065</c:v>
                </c:pt>
                <c:pt idx="41">
                  <c:v>0.44394088669950738</c:v>
                </c:pt>
                <c:pt idx="42">
                  <c:v>0.80524869249653108</c:v>
                </c:pt>
                <c:pt idx="43">
                  <c:v>0.27586206896551724</c:v>
                </c:pt>
                <c:pt idx="44">
                  <c:v>-3.4106412005457026E-2</c:v>
                </c:pt>
                <c:pt idx="46">
                  <c:v>-0.11049723756906077</c:v>
                </c:pt>
                <c:pt idx="47">
                  <c:v>5.8668424522083068E-2</c:v>
                </c:pt>
                <c:pt idx="48">
                  <c:v>0.18109668109668109</c:v>
                </c:pt>
                <c:pt idx="49">
                  <c:v>0.25768321513002362</c:v>
                </c:pt>
                <c:pt idx="50">
                  <c:v>3.5019455252918288E-2</c:v>
                </c:pt>
                <c:pt idx="51">
                  <c:v>1.333333333333333</c:v>
                </c:pt>
                <c:pt idx="52">
                  <c:v>-0.6166666666666667</c:v>
                </c:pt>
                <c:pt idx="53">
                  <c:v>0.32655246252676662</c:v>
                </c:pt>
                <c:pt idx="54">
                  <c:v>1.8691588785046728E-2</c:v>
                </c:pt>
                <c:pt idx="55">
                  <c:v>2.203906110016126E-2</c:v>
                </c:pt>
                <c:pt idx="56">
                  <c:v>0.92133333333333345</c:v>
                </c:pt>
                <c:pt idx="57">
                  <c:v>-0.27058823529411763</c:v>
                </c:pt>
              </c:numCache>
            </c:numRef>
          </c:yVal>
          <c:bubbleSize>
            <c:numRef>
              <c:f>'LQ graphs'!$AD$2:$AD$59</c:f>
              <c:numCache>
                <c:formatCode>0.00</c:formatCode>
                <c:ptCount val="58"/>
                <c:pt idx="0">
                  <c:v>30263</c:v>
                </c:pt>
                <c:pt idx="2">
                  <c:v>198</c:v>
                </c:pt>
                <c:pt idx="3">
                  <c:v>1024</c:v>
                </c:pt>
                <c:pt idx="4">
                  <c:v>108</c:v>
                </c:pt>
                <c:pt idx="5">
                  <c:v>23</c:v>
                </c:pt>
                <c:pt idx="6">
                  <c:v>11682</c:v>
                </c:pt>
                <c:pt idx="7">
                  <c:v>93</c:v>
                </c:pt>
                <c:pt idx="8">
                  <c:v>797</c:v>
                </c:pt>
                <c:pt idx="9">
                  <c:v>4489</c:v>
                </c:pt>
                <c:pt idx="11">
                  <c:v>447</c:v>
                </c:pt>
                <c:pt idx="12">
                  <c:v>396</c:v>
                </c:pt>
                <c:pt idx="13">
                  <c:v>62</c:v>
                </c:pt>
                <c:pt idx="14">
                  <c:v>3728</c:v>
                </c:pt>
                <c:pt idx="15">
                  <c:v>285</c:v>
                </c:pt>
                <c:pt idx="16">
                  <c:v>125</c:v>
                </c:pt>
                <c:pt idx="17">
                  <c:v>91</c:v>
                </c:pt>
                <c:pt idx="18">
                  <c:v>207205</c:v>
                </c:pt>
                <c:pt idx="19">
                  <c:v>466</c:v>
                </c:pt>
                <c:pt idx="20">
                  <c:v>5278</c:v>
                </c:pt>
                <c:pt idx="21">
                  <c:v>21</c:v>
                </c:pt>
                <c:pt idx="22">
                  <c:v>298</c:v>
                </c:pt>
                <c:pt idx="23">
                  <c:v>519</c:v>
                </c:pt>
                <c:pt idx="24">
                  <c:v>12</c:v>
                </c:pt>
                <c:pt idx="25">
                  <c:v>30</c:v>
                </c:pt>
                <c:pt idx="26">
                  <c:v>1590</c:v>
                </c:pt>
                <c:pt idx="27">
                  <c:v>499</c:v>
                </c:pt>
                <c:pt idx="28">
                  <c:v>353</c:v>
                </c:pt>
                <c:pt idx="29">
                  <c:v>41054</c:v>
                </c:pt>
                <c:pt idx="30">
                  <c:v>3422</c:v>
                </c:pt>
                <c:pt idx="31">
                  <c:v>79</c:v>
                </c:pt>
                <c:pt idx="32">
                  <c:v>7733</c:v>
                </c:pt>
                <c:pt idx="33">
                  <c:v>13147</c:v>
                </c:pt>
                <c:pt idx="34">
                  <c:v>90</c:v>
                </c:pt>
                <c:pt idx="35">
                  <c:v>10274</c:v>
                </c:pt>
                <c:pt idx="36">
                  <c:v>34801</c:v>
                </c:pt>
                <c:pt idx="37">
                  <c:v>73515</c:v>
                </c:pt>
                <c:pt idx="38">
                  <c:v>2297</c:v>
                </c:pt>
                <c:pt idx="39">
                  <c:v>2664</c:v>
                </c:pt>
                <c:pt idx="40">
                  <c:v>54293</c:v>
                </c:pt>
                <c:pt idx="41">
                  <c:v>7328</c:v>
                </c:pt>
                <c:pt idx="42">
                  <c:v>135307</c:v>
                </c:pt>
                <c:pt idx="43">
                  <c:v>1369</c:v>
                </c:pt>
                <c:pt idx="44">
                  <c:v>708</c:v>
                </c:pt>
                <c:pt idx="46">
                  <c:v>161</c:v>
                </c:pt>
                <c:pt idx="47">
                  <c:v>1606</c:v>
                </c:pt>
                <c:pt idx="48">
                  <c:v>3274</c:v>
                </c:pt>
                <c:pt idx="49">
                  <c:v>1596</c:v>
                </c:pt>
                <c:pt idx="50">
                  <c:v>266</c:v>
                </c:pt>
                <c:pt idx="51">
                  <c:v>140</c:v>
                </c:pt>
                <c:pt idx="52">
                  <c:v>23</c:v>
                </c:pt>
                <c:pt idx="53">
                  <c:v>1239</c:v>
                </c:pt>
                <c:pt idx="54">
                  <c:v>218</c:v>
                </c:pt>
                <c:pt idx="55">
                  <c:v>5704</c:v>
                </c:pt>
                <c:pt idx="56">
                  <c:v>1441</c:v>
                </c:pt>
                <c:pt idx="57">
                  <c:v>124</c:v>
                </c:pt>
              </c:numCache>
            </c:numRef>
          </c:bubbleSize>
          <c:bubble3D val="0"/>
          <c:extLst>
            <c:ext xmlns:c15="http://schemas.microsoft.com/office/drawing/2012/chart" uri="{02D57815-91ED-43cb-92C2-25804820EDAC}">
              <c15:datalabelsRange>
                <c15:f>'[1]GS chart vs US'!$D$6:$D$81</c15:f>
                <c15:dlblRangeCache>
                  <c:ptCount val="76"/>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pt idx="47">
                    <c:v>#REF!</c:v>
                  </c:pt>
                  <c:pt idx="48">
                    <c:v>#REF!</c:v>
                  </c:pt>
                  <c:pt idx="49">
                    <c:v>#REF!</c:v>
                  </c:pt>
                  <c:pt idx="50">
                    <c:v>#REF!</c:v>
                  </c:pt>
                  <c:pt idx="51">
                    <c:v>#REF!</c:v>
                  </c:pt>
                  <c:pt idx="52">
                    <c:v>#REF!</c:v>
                  </c:pt>
                  <c:pt idx="53">
                    <c:v>#REF!</c:v>
                  </c:pt>
                  <c:pt idx="54">
                    <c:v>#REF!</c:v>
                  </c:pt>
                  <c:pt idx="55">
                    <c:v>#REF!</c:v>
                  </c:pt>
                  <c:pt idx="56">
                    <c:v>#REF!</c:v>
                  </c:pt>
                  <c:pt idx="57">
                    <c:v>#REF!</c:v>
                  </c:pt>
                  <c:pt idx="58">
                    <c:v>#REF!</c:v>
                  </c:pt>
                  <c:pt idx="59">
                    <c:v>#REF!</c:v>
                  </c:pt>
                  <c:pt idx="60">
                    <c:v>#REF!</c:v>
                  </c:pt>
                  <c:pt idx="61">
                    <c:v>#REF!</c:v>
                  </c:pt>
                  <c:pt idx="62">
                    <c:v>#REF!</c:v>
                  </c:pt>
                  <c:pt idx="63">
                    <c:v>#REF!</c:v>
                  </c:pt>
                  <c:pt idx="64">
                    <c:v>#REF!</c:v>
                  </c:pt>
                  <c:pt idx="65">
                    <c:v>#REF!</c:v>
                  </c:pt>
                  <c:pt idx="66">
                    <c:v>#REF!</c:v>
                  </c:pt>
                  <c:pt idx="67">
                    <c:v>#REF!</c:v>
                  </c:pt>
                  <c:pt idx="68">
                    <c:v>#REF!</c:v>
                  </c:pt>
                  <c:pt idx="69">
                    <c:v>#REF!</c:v>
                  </c:pt>
                  <c:pt idx="70">
                    <c:v>#REF!</c:v>
                  </c:pt>
                  <c:pt idx="71">
                    <c:v>#REF!</c:v>
                  </c:pt>
                  <c:pt idx="72">
                    <c:v>#REF!</c:v>
                  </c:pt>
                  <c:pt idx="73">
                    <c:v>#REF!</c:v>
                  </c:pt>
                  <c:pt idx="74">
                    <c:v>#REF!</c:v>
                  </c:pt>
                  <c:pt idx="75">
                    <c:v>#REF!</c:v>
                  </c:pt>
                </c15:dlblRangeCache>
              </c15:datalabelsRange>
            </c:ext>
            <c:ext xmlns:c16="http://schemas.microsoft.com/office/drawing/2014/chart" uri="{C3380CC4-5D6E-409C-BE32-E72D297353CC}">
              <c16:uniqueId val="{00000075-C008-CD46-B504-8E5880BA714A}"/>
            </c:ext>
          </c:extLst>
        </c:ser>
        <c:dLbls>
          <c:showLegendKey val="0"/>
          <c:showVal val="1"/>
          <c:showCatName val="0"/>
          <c:showSerName val="0"/>
          <c:showPercent val="0"/>
          <c:showBubbleSize val="0"/>
        </c:dLbls>
        <c:bubbleScale val="100"/>
        <c:showNegBubbles val="0"/>
        <c:axId val="880834688"/>
        <c:axId val="880835104"/>
      </c:bubbleChart>
      <c:valAx>
        <c:axId val="880834688"/>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5104"/>
        <c:crossesAt val="0"/>
        <c:crossBetween val="midCat"/>
      </c:valAx>
      <c:valAx>
        <c:axId val="880835104"/>
        <c:scaling>
          <c:orientation val="minMax"/>
          <c:max val="1.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4688"/>
        <c:crossesAt val="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LQ per Job Growth, AG+MINING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176632849373172E-2"/>
          <c:y val="5.8431060479142236E-3"/>
          <c:w val="0.94917268159536305"/>
          <c:h val="0.960420170882895"/>
        </c:manualLayout>
      </c:layout>
      <c:bubbleChart>
        <c:varyColors val="1"/>
        <c:ser>
          <c:idx val="1"/>
          <c:order val="0"/>
          <c:spPr>
            <a:ln w="25400">
              <a:noFill/>
            </a:ln>
          </c:spPr>
          <c:invertIfNegative val="0"/>
          <c:dPt>
            <c:idx val="0"/>
            <c:invertIfNegative val="0"/>
            <c:bubble3D val="0"/>
            <c:spPr>
              <a:solidFill>
                <a:schemeClr val="accent1">
                  <a:alpha val="75000"/>
                </a:schemeClr>
              </a:solidFill>
              <a:ln w="25400">
                <a:noFill/>
              </a:ln>
              <a:effectLst/>
            </c:spPr>
            <c:extLst>
              <c:ext xmlns:c16="http://schemas.microsoft.com/office/drawing/2014/chart" uri="{C3380CC4-5D6E-409C-BE32-E72D297353CC}">
                <c16:uniqueId val="{00000001-0589-F342-8F67-37D0BF16E0EA}"/>
              </c:ext>
            </c:extLst>
          </c:dPt>
          <c:dPt>
            <c:idx val="1"/>
            <c:invertIfNegative val="0"/>
            <c:bubble3D val="0"/>
            <c:spPr>
              <a:solidFill>
                <a:schemeClr val="accent2">
                  <a:alpha val="75000"/>
                </a:schemeClr>
              </a:solidFill>
              <a:ln w="25400">
                <a:noFill/>
              </a:ln>
              <a:effectLst/>
            </c:spPr>
            <c:extLst>
              <c:ext xmlns:c16="http://schemas.microsoft.com/office/drawing/2014/chart" uri="{C3380CC4-5D6E-409C-BE32-E72D297353CC}">
                <c16:uniqueId val="{00000003-0589-F342-8F67-37D0BF16E0EA}"/>
              </c:ext>
            </c:extLst>
          </c:dPt>
          <c:dPt>
            <c:idx val="2"/>
            <c:invertIfNegative val="0"/>
            <c:bubble3D val="0"/>
            <c:spPr>
              <a:solidFill>
                <a:schemeClr val="accent3">
                  <a:alpha val="75000"/>
                </a:schemeClr>
              </a:solidFill>
              <a:ln w="25400">
                <a:noFill/>
              </a:ln>
              <a:effectLst/>
            </c:spPr>
            <c:extLst>
              <c:ext xmlns:c16="http://schemas.microsoft.com/office/drawing/2014/chart" uri="{C3380CC4-5D6E-409C-BE32-E72D297353CC}">
                <c16:uniqueId val="{00000005-0589-F342-8F67-37D0BF16E0EA}"/>
              </c:ext>
            </c:extLst>
          </c:dPt>
          <c:dPt>
            <c:idx val="3"/>
            <c:invertIfNegative val="0"/>
            <c:bubble3D val="0"/>
            <c:spPr>
              <a:solidFill>
                <a:schemeClr val="accent4">
                  <a:alpha val="75000"/>
                </a:schemeClr>
              </a:solidFill>
              <a:ln w="25400">
                <a:noFill/>
              </a:ln>
              <a:effectLst/>
            </c:spPr>
            <c:extLst>
              <c:ext xmlns:c16="http://schemas.microsoft.com/office/drawing/2014/chart" uri="{C3380CC4-5D6E-409C-BE32-E72D297353CC}">
                <c16:uniqueId val="{00000007-0589-F342-8F67-37D0BF16E0EA}"/>
              </c:ext>
            </c:extLst>
          </c:dPt>
          <c:dPt>
            <c:idx val="4"/>
            <c:invertIfNegative val="0"/>
            <c:bubble3D val="0"/>
            <c:spPr>
              <a:solidFill>
                <a:schemeClr val="accent5">
                  <a:alpha val="75000"/>
                </a:schemeClr>
              </a:solidFill>
              <a:ln w="25400">
                <a:noFill/>
              </a:ln>
              <a:effectLst/>
            </c:spPr>
            <c:extLst>
              <c:ext xmlns:c16="http://schemas.microsoft.com/office/drawing/2014/chart" uri="{C3380CC4-5D6E-409C-BE32-E72D297353CC}">
                <c16:uniqueId val="{00000009-0589-F342-8F67-37D0BF16E0EA}"/>
              </c:ext>
            </c:extLst>
          </c:dPt>
          <c:dPt>
            <c:idx val="5"/>
            <c:invertIfNegative val="0"/>
            <c:bubble3D val="0"/>
            <c:spPr>
              <a:solidFill>
                <a:schemeClr val="accent6">
                  <a:alpha val="75000"/>
                </a:schemeClr>
              </a:solidFill>
              <a:ln w="25400">
                <a:noFill/>
              </a:ln>
              <a:effectLst/>
            </c:spPr>
            <c:extLst>
              <c:ext xmlns:c16="http://schemas.microsoft.com/office/drawing/2014/chart" uri="{C3380CC4-5D6E-409C-BE32-E72D297353CC}">
                <c16:uniqueId val="{0000000B-0589-F342-8F67-37D0BF16E0EA}"/>
              </c:ext>
            </c:extLst>
          </c:dPt>
          <c:dPt>
            <c:idx val="6"/>
            <c:invertIfNegative val="0"/>
            <c:bubble3D val="0"/>
            <c:spPr>
              <a:solidFill>
                <a:schemeClr val="accent1">
                  <a:lumMod val="60000"/>
                  <a:alpha val="75000"/>
                </a:schemeClr>
              </a:solidFill>
              <a:ln w="25400">
                <a:noFill/>
              </a:ln>
              <a:effectLst/>
            </c:spPr>
            <c:extLst>
              <c:ext xmlns:c16="http://schemas.microsoft.com/office/drawing/2014/chart" uri="{C3380CC4-5D6E-409C-BE32-E72D297353CC}">
                <c16:uniqueId val="{0000000D-0589-F342-8F67-37D0BF16E0EA}"/>
              </c:ext>
            </c:extLst>
          </c:dPt>
          <c:dPt>
            <c:idx val="7"/>
            <c:invertIfNegative val="0"/>
            <c:bubble3D val="0"/>
            <c:spPr>
              <a:solidFill>
                <a:schemeClr val="accent2">
                  <a:lumMod val="60000"/>
                  <a:alpha val="75000"/>
                </a:schemeClr>
              </a:solidFill>
              <a:ln w="25400">
                <a:noFill/>
              </a:ln>
              <a:effectLst/>
            </c:spPr>
            <c:extLst>
              <c:ext xmlns:c16="http://schemas.microsoft.com/office/drawing/2014/chart" uri="{C3380CC4-5D6E-409C-BE32-E72D297353CC}">
                <c16:uniqueId val="{0000000F-0589-F342-8F67-37D0BF16E0EA}"/>
              </c:ext>
            </c:extLst>
          </c:dPt>
          <c:dPt>
            <c:idx val="8"/>
            <c:invertIfNegative val="0"/>
            <c:bubble3D val="0"/>
            <c:spPr>
              <a:solidFill>
                <a:schemeClr val="accent3">
                  <a:lumMod val="60000"/>
                  <a:alpha val="75000"/>
                </a:schemeClr>
              </a:solidFill>
              <a:ln w="25400">
                <a:noFill/>
              </a:ln>
              <a:effectLst/>
            </c:spPr>
            <c:extLst>
              <c:ext xmlns:c16="http://schemas.microsoft.com/office/drawing/2014/chart" uri="{C3380CC4-5D6E-409C-BE32-E72D297353CC}">
                <c16:uniqueId val="{00000011-0589-F342-8F67-37D0BF16E0EA}"/>
              </c:ext>
            </c:extLst>
          </c:dPt>
          <c:dPt>
            <c:idx val="9"/>
            <c:invertIfNegative val="0"/>
            <c:bubble3D val="0"/>
            <c:spPr>
              <a:solidFill>
                <a:schemeClr val="accent4">
                  <a:lumMod val="60000"/>
                  <a:alpha val="75000"/>
                </a:schemeClr>
              </a:solidFill>
              <a:ln w="25400">
                <a:noFill/>
              </a:ln>
              <a:effectLst/>
            </c:spPr>
            <c:extLst>
              <c:ext xmlns:c16="http://schemas.microsoft.com/office/drawing/2014/chart" uri="{C3380CC4-5D6E-409C-BE32-E72D297353CC}">
                <c16:uniqueId val="{00000013-0589-F342-8F67-37D0BF16E0EA}"/>
              </c:ext>
            </c:extLst>
          </c:dPt>
          <c:dPt>
            <c:idx val="10"/>
            <c:invertIfNegative val="0"/>
            <c:bubble3D val="0"/>
            <c:spPr>
              <a:solidFill>
                <a:schemeClr val="accent5">
                  <a:lumMod val="60000"/>
                  <a:alpha val="75000"/>
                </a:schemeClr>
              </a:solidFill>
              <a:ln w="25400">
                <a:noFill/>
              </a:ln>
              <a:effectLst/>
            </c:spPr>
            <c:extLst>
              <c:ext xmlns:c16="http://schemas.microsoft.com/office/drawing/2014/chart" uri="{C3380CC4-5D6E-409C-BE32-E72D297353CC}">
                <c16:uniqueId val="{00000015-0589-F342-8F67-37D0BF16E0EA}"/>
              </c:ext>
            </c:extLst>
          </c:dPt>
          <c:dPt>
            <c:idx val="11"/>
            <c:invertIfNegative val="0"/>
            <c:bubble3D val="0"/>
            <c:spPr>
              <a:solidFill>
                <a:schemeClr val="accent6">
                  <a:lumMod val="60000"/>
                  <a:alpha val="75000"/>
                </a:schemeClr>
              </a:solidFill>
              <a:ln w="25400">
                <a:noFill/>
              </a:ln>
              <a:effectLst/>
            </c:spPr>
            <c:extLst>
              <c:ext xmlns:c16="http://schemas.microsoft.com/office/drawing/2014/chart" uri="{C3380CC4-5D6E-409C-BE32-E72D297353CC}">
                <c16:uniqueId val="{00000017-0589-F342-8F67-37D0BF16E0EA}"/>
              </c:ext>
            </c:extLst>
          </c:dPt>
          <c:dPt>
            <c:idx val="12"/>
            <c:invertIfNegative val="0"/>
            <c:bubble3D val="0"/>
            <c:spPr>
              <a:solidFill>
                <a:schemeClr val="accent1">
                  <a:lumMod val="80000"/>
                  <a:lumOff val="20000"/>
                  <a:alpha val="75000"/>
                </a:schemeClr>
              </a:solidFill>
              <a:ln w="25400">
                <a:noFill/>
              </a:ln>
              <a:effectLst/>
            </c:spPr>
            <c:extLst>
              <c:ext xmlns:c16="http://schemas.microsoft.com/office/drawing/2014/chart" uri="{C3380CC4-5D6E-409C-BE32-E72D297353CC}">
                <c16:uniqueId val="{00000019-0589-F342-8F67-37D0BF16E0EA}"/>
              </c:ext>
            </c:extLst>
          </c:dPt>
          <c:dPt>
            <c:idx val="13"/>
            <c:invertIfNegative val="0"/>
            <c:bubble3D val="0"/>
            <c:spPr>
              <a:solidFill>
                <a:schemeClr val="accent2">
                  <a:lumMod val="80000"/>
                  <a:lumOff val="20000"/>
                  <a:alpha val="75000"/>
                </a:schemeClr>
              </a:solidFill>
              <a:ln w="25400">
                <a:noFill/>
              </a:ln>
              <a:effectLst/>
            </c:spPr>
            <c:extLst>
              <c:ext xmlns:c16="http://schemas.microsoft.com/office/drawing/2014/chart" uri="{C3380CC4-5D6E-409C-BE32-E72D297353CC}">
                <c16:uniqueId val="{0000001B-0589-F342-8F67-37D0BF16E0EA}"/>
              </c:ext>
            </c:extLst>
          </c:dPt>
          <c:dPt>
            <c:idx val="14"/>
            <c:invertIfNegative val="0"/>
            <c:bubble3D val="0"/>
            <c:spPr>
              <a:solidFill>
                <a:schemeClr val="accent3">
                  <a:lumMod val="80000"/>
                  <a:lumOff val="20000"/>
                  <a:alpha val="75000"/>
                </a:schemeClr>
              </a:solidFill>
              <a:ln w="25400">
                <a:noFill/>
              </a:ln>
              <a:effectLst/>
            </c:spPr>
            <c:extLst>
              <c:ext xmlns:c16="http://schemas.microsoft.com/office/drawing/2014/chart" uri="{C3380CC4-5D6E-409C-BE32-E72D297353CC}">
                <c16:uniqueId val="{0000001D-0589-F342-8F67-37D0BF16E0EA}"/>
              </c:ext>
            </c:extLst>
          </c:dPt>
          <c:dPt>
            <c:idx val="15"/>
            <c:invertIfNegative val="0"/>
            <c:bubble3D val="0"/>
            <c:spPr>
              <a:solidFill>
                <a:schemeClr val="accent4">
                  <a:lumMod val="80000"/>
                  <a:lumOff val="20000"/>
                  <a:alpha val="75000"/>
                </a:schemeClr>
              </a:solidFill>
              <a:ln w="25400">
                <a:noFill/>
              </a:ln>
              <a:effectLst/>
            </c:spPr>
            <c:extLst>
              <c:ext xmlns:c16="http://schemas.microsoft.com/office/drawing/2014/chart" uri="{C3380CC4-5D6E-409C-BE32-E72D297353CC}">
                <c16:uniqueId val="{0000001F-0589-F342-8F67-37D0BF16E0EA}"/>
              </c:ext>
            </c:extLst>
          </c:dPt>
          <c:dPt>
            <c:idx val="16"/>
            <c:invertIfNegative val="0"/>
            <c:bubble3D val="0"/>
            <c:spPr>
              <a:solidFill>
                <a:schemeClr val="accent5">
                  <a:lumMod val="80000"/>
                  <a:lumOff val="20000"/>
                  <a:alpha val="75000"/>
                </a:schemeClr>
              </a:solidFill>
              <a:ln w="25400">
                <a:noFill/>
              </a:ln>
              <a:effectLst/>
            </c:spPr>
            <c:extLst>
              <c:ext xmlns:c16="http://schemas.microsoft.com/office/drawing/2014/chart" uri="{C3380CC4-5D6E-409C-BE32-E72D297353CC}">
                <c16:uniqueId val="{00000021-0589-F342-8F67-37D0BF16E0EA}"/>
              </c:ext>
            </c:extLst>
          </c:dPt>
          <c:dPt>
            <c:idx val="17"/>
            <c:invertIfNegative val="0"/>
            <c:bubble3D val="0"/>
            <c:spPr>
              <a:solidFill>
                <a:schemeClr val="accent6">
                  <a:lumMod val="80000"/>
                  <a:lumOff val="20000"/>
                  <a:alpha val="75000"/>
                </a:schemeClr>
              </a:solidFill>
              <a:ln w="25400">
                <a:noFill/>
              </a:ln>
              <a:effectLst/>
            </c:spPr>
            <c:extLst>
              <c:ext xmlns:c16="http://schemas.microsoft.com/office/drawing/2014/chart" uri="{C3380CC4-5D6E-409C-BE32-E72D297353CC}">
                <c16:uniqueId val="{00000023-0589-F342-8F67-37D0BF16E0EA}"/>
              </c:ext>
            </c:extLst>
          </c:dPt>
          <c:dPt>
            <c:idx val="18"/>
            <c:invertIfNegative val="0"/>
            <c:bubble3D val="0"/>
            <c:spPr>
              <a:solidFill>
                <a:schemeClr val="accent1">
                  <a:lumMod val="80000"/>
                  <a:alpha val="75000"/>
                </a:schemeClr>
              </a:solidFill>
              <a:ln w="25400">
                <a:noFill/>
              </a:ln>
              <a:effectLst/>
            </c:spPr>
            <c:extLst>
              <c:ext xmlns:c16="http://schemas.microsoft.com/office/drawing/2014/chart" uri="{C3380CC4-5D6E-409C-BE32-E72D297353CC}">
                <c16:uniqueId val="{00000025-0589-F342-8F67-37D0BF16E0EA}"/>
              </c:ext>
            </c:extLst>
          </c:dPt>
          <c:dPt>
            <c:idx val="19"/>
            <c:invertIfNegative val="0"/>
            <c:bubble3D val="0"/>
            <c:spPr>
              <a:solidFill>
                <a:schemeClr val="accent2">
                  <a:lumMod val="80000"/>
                  <a:alpha val="75000"/>
                </a:schemeClr>
              </a:solidFill>
              <a:ln w="25400">
                <a:noFill/>
              </a:ln>
              <a:effectLst/>
            </c:spPr>
            <c:extLst>
              <c:ext xmlns:c16="http://schemas.microsoft.com/office/drawing/2014/chart" uri="{C3380CC4-5D6E-409C-BE32-E72D297353CC}">
                <c16:uniqueId val="{00000027-0589-F342-8F67-37D0BF16E0EA}"/>
              </c:ext>
            </c:extLst>
          </c:dPt>
          <c:dPt>
            <c:idx val="20"/>
            <c:invertIfNegative val="0"/>
            <c:bubble3D val="0"/>
            <c:spPr>
              <a:solidFill>
                <a:schemeClr val="accent3">
                  <a:lumMod val="80000"/>
                  <a:alpha val="75000"/>
                </a:schemeClr>
              </a:solidFill>
              <a:ln w="25400">
                <a:noFill/>
              </a:ln>
              <a:effectLst/>
            </c:spPr>
            <c:extLst>
              <c:ext xmlns:c16="http://schemas.microsoft.com/office/drawing/2014/chart" uri="{C3380CC4-5D6E-409C-BE32-E72D297353CC}">
                <c16:uniqueId val="{00000029-0589-F342-8F67-37D0BF16E0EA}"/>
              </c:ext>
            </c:extLst>
          </c:dPt>
          <c:dPt>
            <c:idx val="21"/>
            <c:invertIfNegative val="0"/>
            <c:bubble3D val="0"/>
            <c:spPr>
              <a:solidFill>
                <a:schemeClr val="accent4">
                  <a:lumMod val="80000"/>
                  <a:alpha val="75000"/>
                </a:schemeClr>
              </a:solidFill>
              <a:ln w="25400">
                <a:noFill/>
              </a:ln>
              <a:effectLst/>
            </c:spPr>
            <c:extLst>
              <c:ext xmlns:c16="http://schemas.microsoft.com/office/drawing/2014/chart" uri="{C3380CC4-5D6E-409C-BE32-E72D297353CC}">
                <c16:uniqueId val="{0000002B-0589-F342-8F67-37D0BF16E0EA}"/>
              </c:ext>
            </c:extLst>
          </c:dPt>
          <c:dPt>
            <c:idx val="22"/>
            <c:invertIfNegative val="0"/>
            <c:bubble3D val="0"/>
            <c:spPr>
              <a:solidFill>
                <a:schemeClr val="accent5">
                  <a:lumMod val="80000"/>
                  <a:alpha val="75000"/>
                </a:schemeClr>
              </a:solidFill>
              <a:ln w="25400">
                <a:noFill/>
              </a:ln>
              <a:effectLst/>
            </c:spPr>
            <c:extLst>
              <c:ext xmlns:c16="http://schemas.microsoft.com/office/drawing/2014/chart" uri="{C3380CC4-5D6E-409C-BE32-E72D297353CC}">
                <c16:uniqueId val="{0000002D-0589-F342-8F67-37D0BF16E0EA}"/>
              </c:ext>
            </c:extLst>
          </c:dPt>
          <c:dPt>
            <c:idx val="23"/>
            <c:invertIfNegative val="0"/>
            <c:bubble3D val="0"/>
            <c:spPr>
              <a:solidFill>
                <a:schemeClr val="accent6">
                  <a:lumMod val="80000"/>
                  <a:alpha val="75000"/>
                </a:schemeClr>
              </a:solidFill>
              <a:ln w="25400">
                <a:noFill/>
              </a:ln>
              <a:effectLst/>
            </c:spPr>
            <c:extLst>
              <c:ext xmlns:c16="http://schemas.microsoft.com/office/drawing/2014/chart" uri="{C3380CC4-5D6E-409C-BE32-E72D297353CC}">
                <c16:uniqueId val="{0000002F-0589-F342-8F67-37D0BF16E0EA}"/>
              </c:ext>
            </c:extLst>
          </c:dPt>
          <c:dPt>
            <c:idx val="24"/>
            <c:invertIfNegative val="0"/>
            <c:bubble3D val="0"/>
            <c:spPr>
              <a:solidFill>
                <a:schemeClr val="accent1">
                  <a:lumMod val="60000"/>
                  <a:lumOff val="40000"/>
                  <a:alpha val="75000"/>
                </a:schemeClr>
              </a:solidFill>
              <a:ln w="25400">
                <a:noFill/>
              </a:ln>
              <a:effectLst/>
            </c:spPr>
            <c:extLst>
              <c:ext xmlns:c16="http://schemas.microsoft.com/office/drawing/2014/chart" uri="{C3380CC4-5D6E-409C-BE32-E72D297353CC}">
                <c16:uniqueId val="{00000031-0589-F342-8F67-37D0BF16E0EA}"/>
              </c:ext>
            </c:extLst>
          </c:dPt>
          <c:dPt>
            <c:idx val="25"/>
            <c:invertIfNegative val="0"/>
            <c:bubble3D val="0"/>
            <c:spPr>
              <a:solidFill>
                <a:schemeClr val="accent2">
                  <a:lumMod val="60000"/>
                  <a:lumOff val="40000"/>
                  <a:alpha val="75000"/>
                </a:schemeClr>
              </a:solidFill>
              <a:ln w="25400">
                <a:noFill/>
              </a:ln>
              <a:effectLst/>
            </c:spPr>
            <c:extLst>
              <c:ext xmlns:c16="http://schemas.microsoft.com/office/drawing/2014/chart" uri="{C3380CC4-5D6E-409C-BE32-E72D297353CC}">
                <c16:uniqueId val="{00000033-0589-F342-8F67-37D0BF16E0EA}"/>
              </c:ext>
            </c:extLst>
          </c:dPt>
          <c:dPt>
            <c:idx val="26"/>
            <c:invertIfNegative val="0"/>
            <c:bubble3D val="0"/>
            <c:spPr>
              <a:solidFill>
                <a:schemeClr val="accent3">
                  <a:lumMod val="60000"/>
                  <a:lumOff val="40000"/>
                  <a:alpha val="75000"/>
                </a:schemeClr>
              </a:solidFill>
              <a:ln w="25400">
                <a:noFill/>
              </a:ln>
              <a:effectLst/>
            </c:spPr>
            <c:extLst>
              <c:ext xmlns:c16="http://schemas.microsoft.com/office/drawing/2014/chart" uri="{C3380CC4-5D6E-409C-BE32-E72D297353CC}">
                <c16:uniqueId val="{00000035-0589-F342-8F67-37D0BF16E0EA}"/>
              </c:ext>
            </c:extLst>
          </c:dPt>
          <c:dPt>
            <c:idx val="27"/>
            <c:invertIfNegative val="0"/>
            <c:bubble3D val="0"/>
            <c:spPr>
              <a:solidFill>
                <a:schemeClr val="accent4">
                  <a:lumMod val="60000"/>
                  <a:lumOff val="40000"/>
                  <a:alpha val="75000"/>
                </a:schemeClr>
              </a:solidFill>
              <a:ln w="25400">
                <a:noFill/>
              </a:ln>
              <a:effectLst/>
            </c:spPr>
            <c:extLst>
              <c:ext xmlns:c16="http://schemas.microsoft.com/office/drawing/2014/chart" uri="{C3380CC4-5D6E-409C-BE32-E72D297353CC}">
                <c16:uniqueId val="{00000037-0589-F342-8F67-37D0BF16E0EA}"/>
              </c:ext>
            </c:extLst>
          </c:dPt>
          <c:dPt>
            <c:idx val="28"/>
            <c:invertIfNegative val="0"/>
            <c:bubble3D val="0"/>
            <c:spPr>
              <a:solidFill>
                <a:schemeClr val="accent5">
                  <a:lumMod val="60000"/>
                  <a:lumOff val="40000"/>
                  <a:alpha val="75000"/>
                </a:schemeClr>
              </a:solidFill>
              <a:ln w="25400">
                <a:noFill/>
              </a:ln>
              <a:effectLst/>
            </c:spPr>
            <c:extLst>
              <c:ext xmlns:c16="http://schemas.microsoft.com/office/drawing/2014/chart" uri="{C3380CC4-5D6E-409C-BE32-E72D297353CC}">
                <c16:uniqueId val="{00000039-0589-F342-8F67-37D0BF16E0EA}"/>
              </c:ext>
            </c:extLst>
          </c:dPt>
          <c:dPt>
            <c:idx val="29"/>
            <c:invertIfNegative val="0"/>
            <c:bubble3D val="0"/>
            <c:spPr>
              <a:solidFill>
                <a:schemeClr val="accent6">
                  <a:lumMod val="60000"/>
                  <a:lumOff val="40000"/>
                  <a:alpha val="75000"/>
                </a:schemeClr>
              </a:solidFill>
              <a:ln w="25400">
                <a:noFill/>
              </a:ln>
              <a:effectLst/>
            </c:spPr>
            <c:extLst>
              <c:ext xmlns:c16="http://schemas.microsoft.com/office/drawing/2014/chart" uri="{C3380CC4-5D6E-409C-BE32-E72D297353CC}">
                <c16:uniqueId val="{0000003B-0589-F342-8F67-37D0BF16E0EA}"/>
              </c:ext>
            </c:extLst>
          </c:dPt>
          <c:dPt>
            <c:idx val="30"/>
            <c:invertIfNegative val="0"/>
            <c:bubble3D val="0"/>
            <c:spPr>
              <a:solidFill>
                <a:schemeClr val="accent1">
                  <a:lumMod val="50000"/>
                  <a:alpha val="75000"/>
                </a:schemeClr>
              </a:solidFill>
              <a:ln w="25400">
                <a:noFill/>
              </a:ln>
              <a:effectLst/>
            </c:spPr>
            <c:extLst>
              <c:ext xmlns:c16="http://schemas.microsoft.com/office/drawing/2014/chart" uri="{C3380CC4-5D6E-409C-BE32-E72D297353CC}">
                <c16:uniqueId val="{0000003D-0589-F342-8F67-37D0BF16E0EA}"/>
              </c:ext>
            </c:extLst>
          </c:dPt>
          <c:dPt>
            <c:idx val="31"/>
            <c:invertIfNegative val="0"/>
            <c:bubble3D val="0"/>
            <c:spPr>
              <a:solidFill>
                <a:schemeClr val="accent2">
                  <a:lumMod val="50000"/>
                  <a:alpha val="75000"/>
                </a:schemeClr>
              </a:solidFill>
              <a:ln w="25400">
                <a:noFill/>
              </a:ln>
              <a:effectLst/>
            </c:spPr>
            <c:extLst>
              <c:ext xmlns:c16="http://schemas.microsoft.com/office/drawing/2014/chart" uri="{C3380CC4-5D6E-409C-BE32-E72D297353CC}">
                <c16:uniqueId val="{0000003F-0589-F342-8F67-37D0BF16E0EA}"/>
              </c:ext>
            </c:extLst>
          </c:dPt>
          <c:dPt>
            <c:idx val="32"/>
            <c:invertIfNegative val="0"/>
            <c:bubble3D val="0"/>
            <c:spPr>
              <a:solidFill>
                <a:schemeClr val="accent3">
                  <a:lumMod val="50000"/>
                  <a:alpha val="75000"/>
                </a:schemeClr>
              </a:solidFill>
              <a:ln w="25400">
                <a:noFill/>
              </a:ln>
              <a:effectLst/>
            </c:spPr>
            <c:extLst>
              <c:ext xmlns:c16="http://schemas.microsoft.com/office/drawing/2014/chart" uri="{C3380CC4-5D6E-409C-BE32-E72D297353CC}">
                <c16:uniqueId val="{00000041-0589-F342-8F67-37D0BF16E0EA}"/>
              </c:ext>
            </c:extLst>
          </c:dPt>
          <c:dPt>
            <c:idx val="33"/>
            <c:invertIfNegative val="0"/>
            <c:bubble3D val="0"/>
            <c:spPr>
              <a:solidFill>
                <a:schemeClr val="accent4">
                  <a:lumMod val="50000"/>
                  <a:alpha val="75000"/>
                </a:schemeClr>
              </a:solidFill>
              <a:ln w="25400">
                <a:noFill/>
              </a:ln>
              <a:effectLst/>
            </c:spPr>
            <c:extLst>
              <c:ext xmlns:c16="http://schemas.microsoft.com/office/drawing/2014/chart" uri="{C3380CC4-5D6E-409C-BE32-E72D297353CC}">
                <c16:uniqueId val="{00000043-0589-F342-8F67-37D0BF16E0EA}"/>
              </c:ext>
            </c:extLst>
          </c:dPt>
          <c:dPt>
            <c:idx val="34"/>
            <c:invertIfNegative val="0"/>
            <c:bubble3D val="0"/>
            <c:spPr>
              <a:solidFill>
                <a:schemeClr val="accent5">
                  <a:lumMod val="50000"/>
                  <a:alpha val="75000"/>
                </a:schemeClr>
              </a:solidFill>
              <a:ln w="25400">
                <a:noFill/>
              </a:ln>
              <a:effectLst/>
            </c:spPr>
            <c:extLst>
              <c:ext xmlns:c16="http://schemas.microsoft.com/office/drawing/2014/chart" uri="{C3380CC4-5D6E-409C-BE32-E72D297353CC}">
                <c16:uniqueId val="{00000045-0589-F342-8F67-37D0BF16E0EA}"/>
              </c:ext>
            </c:extLst>
          </c:dPt>
          <c:dPt>
            <c:idx val="35"/>
            <c:invertIfNegative val="0"/>
            <c:bubble3D val="0"/>
            <c:spPr>
              <a:solidFill>
                <a:schemeClr val="accent6">
                  <a:lumMod val="50000"/>
                  <a:alpha val="75000"/>
                </a:schemeClr>
              </a:solidFill>
              <a:ln w="25400">
                <a:noFill/>
              </a:ln>
              <a:effectLst/>
            </c:spPr>
            <c:extLst>
              <c:ext xmlns:c16="http://schemas.microsoft.com/office/drawing/2014/chart" uri="{C3380CC4-5D6E-409C-BE32-E72D297353CC}">
                <c16:uniqueId val="{00000047-0589-F342-8F67-37D0BF16E0EA}"/>
              </c:ext>
            </c:extLst>
          </c:dPt>
          <c:dPt>
            <c:idx val="36"/>
            <c:invertIfNegative val="0"/>
            <c:bubble3D val="0"/>
            <c:spPr>
              <a:solidFill>
                <a:schemeClr val="accent1">
                  <a:lumMod val="70000"/>
                  <a:lumOff val="30000"/>
                  <a:alpha val="75000"/>
                </a:schemeClr>
              </a:solidFill>
              <a:ln w="25400">
                <a:noFill/>
              </a:ln>
              <a:effectLst/>
            </c:spPr>
            <c:extLst>
              <c:ext xmlns:c16="http://schemas.microsoft.com/office/drawing/2014/chart" uri="{C3380CC4-5D6E-409C-BE32-E72D297353CC}">
                <c16:uniqueId val="{00000049-0589-F342-8F67-37D0BF16E0EA}"/>
              </c:ext>
            </c:extLst>
          </c:dPt>
          <c:dPt>
            <c:idx val="37"/>
            <c:invertIfNegative val="0"/>
            <c:bubble3D val="0"/>
            <c:spPr>
              <a:solidFill>
                <a:schemeClr val="accent2">
                  <a:lumMod val="70000"/>
                  <a:lumOff val="30000"/>
                  <a:alpha val="75000"/>
                </a:schemeClr>
              </a:solidFill>
              <a:ln w="25400">
                <a:noFill/>
              </a:ln>
              <a:effectLst/>
            </c:spPr>
            <c:extLst>
              <c:ext xmlns:c16="http://schemas.microsoft.com/office/drawing/2014/chart" uri="{C3380CC4-5D6E-409C-BE32-E72D297353CC}">
                <c16:uniqueId val="{0000004B-0589-F342-8F67-37D0BF16E0EA}"/>
              </c:ext>
            </c:extLst>
          </c:dPt>
          <c:dPt>
            <c:idx val="38"/>
            <c:invertIfNegative val="0"/>
            <c:bubble3D val="0"/>
            <c:spPr>
              <a:solidFill>
                <a:schemeClr val="accent3">
                  <a:lumMod val="70000"/>
                  <a:lumOff val="30000"/>
                  <a:alpha val="75000"/>
                </a:schemeClr>
              </a:solidFill>
              <a:ln w="25400">
                <a:noFill/>
              </a:ln>
              <a:effectLst/>
            </c:spPr>
            <c:extLst>
              <c:ext xmlns:c16="http://schemas.microsoft.com/office/drawing/2014/chart" uri="{C3380CC4-5D6E-409C-BE32-E72D297353CC}">
                <c16:uniqueId val="{0000004D-0589-F342-8F67-37D0BF16E0EA}"/>
              </c:ext>
            </c:extLst>
          </c:dPt>
          <c:dPt>
            <c:idx val="39"/>
            <c:invertIfNegative val="0"/>
            <c:bubble3D val="0"/>
            <c:spPr>
              <a:solidFill>
                <a:schemeClr val="accent4">
                  <a:lumMod val="70000"/>
                  <a:lumOff val="30000"/>
                  <a:alpha val="75000"/>
                </a:schemeClr>
              </a:solidFill>
              <a:ln w="25400">
                <a:noFill/>
              </a:ln>
              <a:effectLst/>
            </c:spPr>
            <c:extLst>
              <c:ext xmlns:c16="http://schemas.microsoft.com/office/drawing/2014/chart" uri="{C3380CC4-5D6E-409C-BE32-E72D297353CC}">
                <c16:uniqueId val="{0000004F-0589-F342-8F67-37D0BF16E0EA}"/>
              </c:ext>
            </c:extLst>
          </c:dPt>
          <c:dPt>
            <c:idx val="40"/>
            <c:invertIfNegative val="0"/>
            <c:bubble3D val="0"/>
            <c:spPr>
              <a:solidFill>
                <a:schemeClr val="accent5">
                  <a:lumMod val="70000"/>
                  <a:lumOff val="30000"/>
                  <a:alpha val="75000"/>
                </a:schemeClr>
              </a:solidFill>
              <a:ln w="25400">
                <a:noFill/>
              </a:ln>
              <a:effectLst/>
            </c:spPr>
            <c:extLst>
              <c:ext xmlns:c16="http://schemas.microsoft.com/office/drawing/2014/chart" uri="{C3380CC4-5D6E-409C-BE32-E72D297353CC}">
                <c16:uniqueId val="{00000051-0589-F342-8F67-37D0BF16E0EA}"/>
              </c:ext>
            </c:extLst>
          </c:dPt>
          <c:dPt>
            <c:idx val="41"/>
            <c:invertIfNegative val="0"/>
            <c:bubble3D val="0"/>
            <c:spPr>
              <a:solidFill>
                <a:schemeClr val="accent6">
                  <a:lumMod val="70000"/>
                  <a:lumOff val="30000"/>
                  <a:alpha val="75000"/>
                </a:schemeClr>
              </a:solidFill>
              <a:ln w="25400">
                <a:noFill/>
              </a:ln>
              <a:effectLst/>
            </c:spPr>
            <c:extLst>
              <c:ext xmlns:c16="http://schemas.microsoft.com/office/drawing/2014/chart" uri="{C3380CC4-5D6E-409C-BE32-E72D297353CC}">
                <c16:uniqueId val="{00000053-0589-F342-8F67-37D0BF16E0EA}"/>
              </c:ext>
            </c:extLst>
          </c:dPt>
          <c:dPt>
            <c:idx val="42"/>
            <c:invertIfNegative val="0"/>
            <c:bubble3D val="0"/>
            <c:spPr>
              <a:solidFill>
                <a:schemeClr val="accent1">
                  <a:lumMod val="70000"/>
                  <a:alpha val="75000"/>
                </a:schemeClr>
              </a:solidFill>
              <a:ln w="25400">
                <a:noFill/>
              </a:ln>
              <a:effectLst/>
            </c:spPr>
            <c:extLst>
              <c:ext xmlns:c16="http://schemas.microsoft.com/office/drawing/2014/chart" uri="{C3380CC4-5D6E-409C-BE32-E72D297353CC}">
                <c16:uniqueId val="{00000055-0589-F342-8F67-37D0BF16E0EA}"/>
              </c:ext>
            </c:extLst>
          </c:dPt>
          <c:dPt>
            <c:idx val="43"/>
            <c:invertIfNegative val="0"/>
            <c:bubble3D val="0"/>
            <c:spPr>
              <a:solidFill>
                <a:schemeClr val="accent2">
                  <a:lumMod val="70000"/>
                  <a:alpha val="75000"/>
                </a:schemeClr>
              </a:solidFill>
              <a:ln w="25400">
                <a:noFill/>
              </a:ln>
              <a:effectLst/>
            </c:spPr>
            <c:extLst>
              <c:ext xmlns:c16="http://schemas.microsoft.com/office/drawing/2014/chart" uri="{C3380CC4-5D6E-409C-BE32-E72D297353CC}">
                <c16:uniqueId val="{00000057-0589-F342-8F67-37D0BF16E0EA}"/>
              </c:ext>
            </c:extLst>
          </c:dPt>
          <c:dPt>
            <c:idx val="44"/>
            <c:invertIfNegative val="0"/>
            <c:bubble3D val="0"/>
            <c:spPr>
              <a:solidFill>
                <a:schemeClr val="accent3">
                  <a:lumMod val="70000"/>
                  <a:alpha val="75000"/>
                </a:schemeClr>
              </a:solidFill>
              <a:ln w="25400">
                <a:noFill/>
              </a:ln>
              <a:effectLst/>
            </c:spPr>
            <c:extLst>
              <c:ext xmlns:c16="http://schemas.microsoft.com/office/drawing/2014/chart" uri="{C3380CC4-5D6E-409C-BE32-E72D297353CC}">
                <c16:uniqueId val="{00000059-0589-F342-8F67-37D0BF16E0EA}"/>
              </c:ext>
            </c:extLst>
          </c:dPt>
          <c:dPt>
            <c:idx val="45"/>
            <c:invertIfNegative val="0"/>
            <c:bubble3D val="0"/>
            <c:spPr>
              <a:solidFill>
                <a:schemeClr val="accent4">
                  <a:lumMod val="70000"/>
                  <a:alpha val="75000"/>
                </a:schemeClr>
              </a:solidFill>
              <a:ln w="25400">
                <a:noFill/>
              </a:ln>
              <a:effectLst/>
            </c:spPr>
            <c:extLst>
              <c:ext xmlns:c16="http://schemas.microsoft.com/office/drawing/2014/chart" uri="{C3380CC4-5D6E-409C-BE32-E72D297353CC}">
                <c16:uniqueId val="{0000005B-0589-F342-8F67-37D0BF16E0EA}"/>
              </c:ext>
            </c:extLst>
          </c:dPt>
          <c:dPt>
            <c:idx val="46"/>
            <c:invertIfNegative val="0"/>
            <c:bubble3D val="0"/>
            <c:spPr>
              <a:solidFill>
                <a:schemeClr val="accent5">
                  <a:lumMod val="70000"/>
                  <a:alpha val="75000"/>
                </a:schemeClr>
              </a:solidFill>
              <a:ln w="25400">
                <a:noFill/>
              </a:ln>
              <a:effectLst/>
            </c:spPr>
            <c:extLst>
              <c:ext xmlns:c16="http://schemas.microsoft.com/office/drawing/2014/chart" uri="{C3380CC4-5D6E-409C-BE32-E72D297353CC}">
                <c16:uniqueId val="{0000005D-0589-F342-8F67-37D0BF16E0EA}"/>
              </c:ext>
            </c:extLst>
          </c:dPt>
          <c:dPt>
            <c:idx val="47"/>
            <c:invertIfNegative val="0"/>
            <c:bubble3D val="0"/>
            <c:spPr>
              <a:solidFill>
                <a:schemeClr val="accent6">
                  <a:lumMod val="70000"/>
                  <a:alpha val="75000"/>
                </a:schemeClr>
              </a:solidFill>
              <a:ln w="25400">
                <a:noFill/>
              </a:ln>
              <a:effectLst/>
            </c:spPr>
            <c:extLst>
              <c:ext xmlns:c16="http://schemas.microsoft.com/office/drawing/2014/chart" uri="{C3380CC4-5D6E-409C-BE32-E72D297353CC}">
                <c16:uniqueId val="{0000005F-0589-F342-8F67-37D0BF16E0EA}"/>
              </c:ext>
            </c:extLst>
          </c:dPt>
          <c:dPt>
            <c:idx val="48"/>
            <c:invertIfNegative val="0"/>
            <c:bubble3D val="0"/>
            <c:spPr>
              <a:solidFill>
                <a:schemeClr val="accent1">
                  <a:lumMod val="50000"/>
                  <a:lumOff val="50000"/>
                  <a:alpha val="75000"/>
                </a:schemeClr>
              </a:solidFill>
              <a:ln w="25400">
                <a:noFill/>
              </a:ln>
              <a:effectLst/>
            </c:spPr>
            <c:extLst>
              <c:ext xmlns:c16="http://schemas.microsoft.com/office/drawing/2014/chart" uri="{C3380CC4-5D6E-409C-BE32-E72D297353CC}">
                <c16:uniqueId val="{00000061-0589-F342-8F67-37D0BF16E0EA}"/>
              </c:ext>
            </c:extLst>
          </c:dPt>
          <c:dPt>
            <c:idx val="49"/>
            <c:invertIfNegative val="0"/>
            <c:bubble3D val="0"/>
            <c:spPr>
              <a:solidFill>
                <a:schemeClr val="accent2">
                  <a:lumMod val="50000"/>
                  <a:lumOff val="50000"/>
                  <a:alpha val="75000"/>
                </a:schemeClr>
              </a:solidFill>
              <a:ln w="25400">
                <a:noFill/>
              </a:ln>
              <a:effectLst/>
            </c:spPr>
            <c:extLst>
              <c:ext xmlns:c16="http://schemas.microsoft.com/office/drawing/2014/chart" uri="{C3380CC4-5D6E-409C-BE32-E72D297353CC}">
                <c16:uniqueId val="{00000063-0589-F342-8F67-37D0BF16E0EA}"/>
              </c:ext>
            </c:extLst>
          </c:dPt>
          <c:dPt>
            <c:idx val="50"/>
            <c:invertIfNegative val="0"/>
            <c:bubble3D val="0"/>
            <c:spPr>
              <a:solidFill>
                <a:schemeClr val="accent3">
                  <a:lumMod val="50000"/>
                  <a:lumOff val="50000"/>
                  <a:alpha val="75000"/>
                </a:schemeClr>
              </a:solidFill>
              <a:ln w="25400">
                <a:noFill/>
              </a:ln>
              <a:effectLst/>
            </c:spPr>
            <c:extLst>
              <c:ext xmlns:c16="http://schemas.microsoft.com/office/drawing/2014/chart" uri="{C3380CC4-5D6E-409C-BE32-E72D297353CC}">
                <c16:uniqueId val="{00000065-0589-F342-8F67-37D0BF16E0EA}"/>
              </c:ext>
            </c:extLst>
          </c:dPt>
          <c:dPt>
            <c:idx val="51"/>
            <c:invertIfNegative val="0"/>
            <c:bubble3D val="0"/>
            <c:spPr>
              <a:solidFill>
                <a:schemeClr val="accent4">
                  <a:lumMod val="50000"/>
                  <a:lumOff val="50000"/>
                  <a:alpha val="75000"/>
                </a:schemeClr>
              </a:solidFill>
              <a:ln w="25400">
                <a:noFill/>
              </a:ln>
              <a:effectLst/>
            </c:spPr>
            <c:extLst>
              <c:ext xmlns:c16="http://schemas.microsoft.com/office/drawing/2014/chart" uri="{C3380CC4-5D6E-409C-BE32-E72D297353CC}">
                <c16:uniqueId val="{00000067-0589-F342-8F67-37D0BF16E0EA}"/>
              </c:ext>
            </c:extLst>
          </c:dPt>
          <c:dPt>
            <c:idx val="52"/>
            <c:invertIfNegative val="0"/>
            <c:bubble3D val="0"/>
            <c:spPr>
              <a:solidFill>
                <a:schemeClr val="accent5">
                  <a:lumMod val="50000"/>
                  <a:lumOff val="50000"/>
                  <a:alpha val="75000"/>
                </a:schemeClr>
              </a:solidFill>
              <a:ln w="25400">
                <a:noFill/>
              </a:ln>
              <a:effectLst/>
            </c:spPr>
            <c:extLst>
              <c:ext xmlns:c16="http://schemas.microsoft.com/office/drawing/2014/chart" uri="{C3380CC4-5D6E-409C-BE32-E72D297353CC}">
                <c16:uniqueId val="{00000069-0589-F342-8F67-37D0BF16E0EA}"/>
              </c:ext>
            </c:extLst>
          </c:dPt>
          <c:dPt>
            <c:idx val="53"/>
            <c:invertIfNegative val="0"/>
            <c:bubble3D val="0"/>
            <c:spPr>
              <a:solidFill>
                <a:schemeClr val="accent6">
                  <a:lumMod val="50000"/>
                  <a:lumOff val="50000"/>
                  <a:alpha val="75000"/>
                </a:schemeClr>
              </a:solidFill>
              <a:ln w="25400">
                <a:noFill/>
              </a:ln>
              <a:effectLst/>
            </c:spPr>
            <c:extLst>
              <c:ext xmlns:c16="http://schemas.microsoft.com/office/drawing/2014/chart" uri="{C3380CC4-5D6E-409C-BE32-E72D297353CC}">
                <c16:uniqueId val="{0000006B-0589-F342-8F67-37D0BF16E0EA}"/>
              </c:ext>
            </c:extLst>
          </c:dPt>
          <c:dPt>
            <c:idx val="54"/>
            <c:invertIfNegative val="0"/>
            <c:bubble3D val="0"/>
            <c:spPr>
              <a:solidFill>
                <a:schemeClr val="accent1">
                  <a:alpha val="75000"/>
                </a:schemeClr>
              </a:solidFill>
              <a:ln w="25400">
                <a:noFill/>
              </a:ln>
              <a:effectLst/>
            </c:spPr>
            <c:extLst>
              <c:ext xmlns:c16="http://schemas.microsoft.com/office/drawing/2014/chart" uri="{C3380CC4-5D6E-409C-BE32-E72D297353CC}">
                <c16:uniqueId val="{0000006D-0589-F342-8F67-37D0BF16E0EA}"/>
              </c:ext>
            </c:extLst>
          </c:dPt>
          <c:dPt>
            <c:idx val="55"/>
            <c:invertIfNegative val="0"/>
            <c:bubble3D val="0"/>
            <c:spPr>
              <a:solidFill>
                <a:schemeClr val="accent2">
                  <a:alpha val="75000"/>
                </a:schemeClr>
              </a:solidFill>
              <a:ln w="25400">
                <a:noFill/>
              </a:ln>
              <a:effectLst/>
            </c:spPr>
            <c:extLst>
              <c:ext xmlns:c16="http://schemas.microsoft.com/office/drawing/2014/chart" uri="{C3380CC4-5D6E-409C-BE32-E72D297353CC}">
                <c16:uniqueId val="{0000006F-0589-F342-8F67-37D0BF16E0EA}"/>
              </c:ext>
            </c:extLst>
          </c:dPt>
          <c:dPt>
            <c:idx val="56"/>
            <c:invertIfNegative val="0"/>
            <c:bubble3D val="0"/>
            <c:spPr>
              <a:solidFill>
                <a:schemeClr val="accent3">
                  <a:alpha val="75000"/>
                </a:schemeClr>
              </a:solidFill>
              <a:ln w="25400">
                <a:noFill/>
              </a:ln>
              <a:effectLst/>
            </c:spPr>
            <c:extLst>
              <c:ext xmlns:c16="http://schemas.microsoft.com/office/drawing/2014/chart" uri="{C3380CC4-5D6E-409C-BE32-E72D297353CC}">
                <c16:uniqueId val="{00000071-0589-F342-8F67-37D0BF16E0EA}"/>
              </c:ext>
            </c:extLst>
          </c:dPt>
          <c:dPt>
            <c:idx val="57"/>
            <c:invertIfNegative val="0"/>
            <c:bubble3D val="0"/>
            <c:spPr>
              <a:solidFill>
                <a:schemeClr val="accent4">
                  <a:alpha val="75000"/>
                </a:schemeClr>
              </a:solidFill>
              <a:ln w="25400">
                <a:noFill/>
              </a:ln>
              <a:effectLst/>
            </c:spPr>
            <c:extLst>
              <c:ext xmlns:c16="http://schemas.microsoft.com/office/drawing/2014/chart" uri="{C3380CC4-5D6E-409C-BE32-E72D297353CC}">
                <c16:uniqueId val="{00000073-0589-F342-8F67-37D0BF16E0EA}"/>
              </c:ext>
            </c:extLst>
          </c:dPt>
          <c:dLbls>
            <c:dLbl>
              <c:idx val="0"/>
              <c:tx>
                <c:rich>
                  <a:bodyPr/>
                  <a:lstStyle/>
                  <a:p>
                    <a:fld id="{9F9622C7-BF75-8541-A3A7-994F4F2690B3}" type="CELLRANGE">
                      <a:rPr lang="en-GB"/>
                      <a:pPr/>
                      <a:t>[CELLRANGE]</a:t>
                    </a:fld>
                    <a:r>
                      <a:rPr lang="en-GB" baseline="0"/>
                      <a:t>, </a:t>
                    </a:r>
                    <a:fld id="{C744EFCB-671C-2C40-B1A7-330FB67C451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589-F342-8F67-37D0BF16E0EA}"/>
                </c:ext>
              </c:extLst>
            </c:dLbl>
            <c:dLbl>
              <c:idx val="1"/>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0589-F342-8F67-37D0BF16E0EA}"/>
                </c:ext>
              </c:extLst>
            </c:dLbl>
            <c:dLbl>
              <c:idx val="2"/>
              <c:tx>
                <c:rich>
                  <a:bodyPr/>
                  <a:lstStyle/>
                  <a:p>
                    <a:fld id="{875DB7C8-56E7-8441-B184-04751939B4AE}" type="CELLRANGE">
                      <a:rPr lang="en-GB"/>
                      <a:pPr/>
                      <a:t>[CELLRANGE]</a:t>
                    </a:fld>
                    <a:r>
                      <a:rPr lang="en-GB" baseline="0"/>
                      <a:t>, </a:t>
                    </a:r>
                    <a:fld id="{FF1F7F9D-75A4-7343-ADCB-5F9F6DF54CC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589-F342-8F67-37D0BF16E0EA}"/>
                </c:ext>
              </c:extLst>
            </c:dLbl>
            <c:dLbl>
              <c:idx val="3"/>
              <c:tx>
                <c:rich>
                  <a:bodyPr/>
                  <a:lstStyle/>
                  <a:p>
                    <a:fld id="{FD241D54-4AF8-DA42-A301-7C06EECF47AD}" type="CELLRANGE">
                      <a:rPr lang="en-GB"/>
                      <a:pPr/>
                      <a:t>[CELLRANGE]</a:t>
                    </a:fld>
                    <a:r>
                      <a:rPr lang="en-GB" baseline="0"/>
                      <a:t>, </a:t>
                    </a:r>
                    <a:fld id="{6BFC707A-3B4A-0E4D-90FF-1E63298B1A6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589-F342-8F67-37D0BF16E0EA}"/>
                </c:ext>
              </c:extLst>
            </c:dLbl>
            <c:dLbl>
              <c:idx val="4"/>
              <c:tx>
                <c:rich>
                  <a:bodyPr/>
                  <a:lstStyle/>
                  <a:p>
                    <a:fld id="{03BC9FD7-99C3-644F-BEAB-7B96E63CFEF6}" type="CELLRANGE">
                      <a:rPr lang="en-GB"/>
                      <a:pPr/>
                      <a:t>[CELLRANGE]</a:t>
                    </a:fld>
                    <a:r>
                      <a:rPr lang="en-GB" baseline="0"/>
                      <a:t>, </a:t>
                    </a:r>
                    <a:fld id="{9B6F9903-2282-8448-90BB-7ABF8B1D702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589-F342-8F67-37D0BF16E0EA}"/>
                </c:ext>
              </c:extLst>
            </c:dLbl>
            <c:dLbl>
              <c:idx val="5"/>
              <c:tx>
                <c:rich>
                  <a:bodyPr/>
                  <a:lstStyle/>
                  <a:p>
                    <a:fld id="{D9B3AF9D-9458-2D4F-A4B6-80531109022E}" type="CELLRANGE">
                      <a:rPr lang="en-GB"/>
                      <a:pPr/>
                      <a:t>[CELLRANGE]</a:t>
                    </a:fld>
                    <a:r>
                      <a:rPr lang="en-GB" baseline="0"/>
                      <a:t>, </a:t>
                    </a:r>
                    <a:fld id="{ECB70C84-4F17-1945-80F3-19E000479FC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589-F342-8F67-37D0BF16E0EA}"/>
                </c:ext>
              </c:extLst>
            </c:dLbl>
            <c:dLbl>
              <c:idx val="6"/>
              <c:tx>
                <c:rich>
                  <a:bodyPr/>
                  <a:lstStyle/>
                  <a:p>
                    <a:fld id="{1E553EE9-09D3-5E4D-A76D-753B667A70A2}" type="CELLRANGE">
                      <a:rPr lang="en-GB"/>
                      <a:pPr/>
                      <a:t>[CELLRANGE]</a:t>
                    </a:fld>
                    <a:r>
                      <a:rPr lang="en-GB" baseline="0"/>
                      <a:t>, </a:t>
                    </a:r>
                    <a:fld id="{A00827F4-E2E4-C84F-A968-D58D9AF837D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589-F342-8F67-37D0BF16E0EA}"/>
                </c:ext>
              </c:extLst>
            </c:dLbl>
            <c:dLbl>
              <c:idx val="7"/>
              <c:tx>
                <c:rich>
                  <a:bodyPr/>
                  <a:lstStyle/>
                  <a:p>
                    <a:fld id="{249D16F4-E965-7B4C-9ED3-90BED92AE114}" type="CELLRANGE">
                      <a:rPr lang="en-GB"/>
                      <a:pPr/>
                      <a:t>[CELLRANGE]</a:t>
                    </a:fld>
                    <a:r>
                      <a:rPr lang="en-GB" baseline="0"/>
                      <a:t>, </a:t>
                    </a:r>
                    <a:fld id="{66DF50D5-7D14-DF44-BCBF-09209BA76C0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589-F342-8F67-37D0BF16E0EA}"/>
                </c:ext>
              </c:extLst>
            </c:dLbl>
            <c:dLbl>
              <c:idx val="8"/>
              <c:tx>
                <c:rich>
                  <a:bodyPr/>
                  <a:lstStyle/>
                  <a:p>
                    <a:fld id="{CF4B8453-4FB5-4D4E-8B38-88834EB877C2}" type="CELLRANGE">
                      <a:rPr lang="en-GB"/>
                      <a:pPr/>
                      <a:t>[CELLRANGE]</a:t>
                    </a:fld>
                    <a:r>
                      <a:rPr lang="en-GB" baseline="0"/>
                      <a:t>, </a:t>
                    </a:r>
                    <a:fld id="{4BDB174F-D320-A34C-866F-5E9A606F4EE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589-F342-8F67-37D0BF16E0EA}"/>
                </c:ext>
              </c:extLst>
            </c:dLbl>
            <c:dLbl>
              <c:idx val="9"/>
              <c:tx>
                <c:rich>
                  <a:bodyPr/>
                  <a:lstStyle/>
                  <a:p>
                    <a:fld id="{8A1218E5-D968-5F4C-9D27-D2DD0C9A0FF0}" type="CELLRANGE">
                      <a:rPr lang="en-GB"/>
                      <a:pPr/>
                      <a:t>[CELLRANGE]</a:t>
                    </a:fld>
                    <a:r>
                      <a:rPr lang="en-GB" baseline="0"/>
                      <a:t>, </a:t>
                    </a:r>
                    <a:fld id="{4C7A4976-B2D7-FD49-BCCA-92CB1EDBC6F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589-F342-8F67-37D0BF16E0EA}"/>
                </c:ext>
              </c:extLst>
            </c:dLbl>
            <c:dLbl>
              <c:idx val="10"/>
              <c:tx>
                <c:rich>
                  <a:bodyPr/>
                  <a:lstStyle/>
                  <a:p>
                    <a:fld id="{D604F5DD-13AD-2B49-BC56-D1717FE9A6B8}" type="CELLRANGE">
                      <a:rPr lang="en-GB"/>
                      <a:pPr/>
                      <a:t>[CELLRANGE]</a:t>
                    </a:fld>
                    <a:r>
                      <a:rPr lang="en-GB" baseline="0"/>
                      <a:t>, </a:t>
                    </a:r>
                    <a:fld id="{30B83163-E050-C44A-9FA1-A75976C39CF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589-F342-8F67-37D0BF16E0EA}"/>
                </c:ext>
              </c:extLst>
            </c:dLbl>
            <c:dLbl>
              <c:idx val="11"/>
              <c:tx>
                <c:rich>
                  <a:bodyPr/>
                  <a:lstStyle/>
                  <a:p>
                    <a:fld id="{A0553A17-80E9-1F47-A037-607DAF4FE0E0}" type="CELLRANGE">
                      <a:rPr lang="en-GB"/>
                      <a:pPr/>
                      <a:t>[CELLRANGE]</a:t>
                    </a:fld>
                    <a:r>
                      <a:rPr lang="en-GB" baseline="0"/>
                      <a:t>, </a:t>
                    </a:r>
                    <a:fld id="{15EEE7D7-C9C3-4A4A-BF23-B82F27BE1E1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589-F342-8F67-37D0BF16E0EA}"/>
                </c:ext>
              </c:extLst>
            </c:dLbl>
            <c:dLbl>
              <c:idx val="12"/>
              <c:tx>
                <c:rich>
                  <a:bodyPr/>
                  <a:lstStyle/>
                  <a:p>
                    <a:fld id="{567EBEED-F2C7-0042-8990-3C2733237D08}" type="CELLRANGE">
                      <a:rPr lang="en-GB"/>
                      <a:pPr/>
                      <a:t>[CELLRANGE]</a:t>
                    </a:fld>
                    <a:r>
                      <a:rPr lang="en-GB" baseline="0"/>
                      <a:t>, </a:t>
                    </a:r>
                    <a:fld id="{399A30CB-9160-A641-998E-3EBF3A12394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589-F342-8F67-37D0BF16E0EA}"/>
                </c:ext>
              </c:extLst>
            </c:dLbl>
            <c:dLbl>
              <c:idx val="13"/>
              <c:tx>
                <c:rich>
                  <a:bodyPr/>
                  <a:lstStyle/>
                  <a:p>
                    <a:fld id="{031A8E01-1D15-914C-BDD9-EE6887C21041}" type="CELLRANGE">
                      <a:rPr lang="en-GB"/>
                      <a:pPr/>
                      <a:t>[CELLRANGE]</a:t>
                    </a:fld>
                    <a:r>
                      <a:rPr lang="en-GB" baseline="0"/>
                      <a:t>, </a:t>
                    </a:r>
                    <a:fld id="{F68A3FBB-364C-ED44-8F22-9C788EC08C8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589-F342-8F67-37D0BF16E0EA}"/>
                </c:ext>
              </c:extLst>
            </c:dLbl>
            <c:dLbl>
              <c:idx val="14"/>
              <c:tx>
                <c:rich>
                  <a:bodyPr/>
                  <a:lstStyle/>
                  <a:p>
                    <a:fld id="{5853DFBF-8C14-5A41-A97A-F10684AE0BD6}" type="CELLRANGE">
                      <a:rPr lang="en-GB"/>
                      <a:pPr/>
                      <a:t>[CELLRANGE]</a:t>
                    </a:fld>
                    <a:r>
                      <a:rPr lang="en-GB" baseline="0"/>
                      <a:t>, </a:t>
                    </a:r>
                    <a:fld id="{D98F0E82-D650-6D4C-829C-F510BBCC7F8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589-F342-8F67-37D0BF16E0EA}"/>
                </c:ext>
              </c:extLst>
            </c:dLbl>
            <c:dLbl>
              <c:idx val="15"/>
              <c:tx>
                <c:rich>
                  <a:bodyPr/>
                  <a:lstStyle/>
                  <a:p>
                    <a:fld id="{7974478F-91C3-D747-B7E4-F998CC43BB12}" type="CELLRANGE">
                      <a:rPr lang="en-GB"/>
                      <a:pPr/>
                      <a:t>[CELLRANGE]</a:t>
                    </a:fld>
                    <a:r>
                      <a:rPr lang="en-GB" baseline="0"/>
                      <a:t>, </a:t>
                    </a:r>
                    <a:fld id="{34F353D5-8939-F14B-9658-9B580207D7C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589-F342-8F67-37D0BF16E0EA}"/>
                </c:ext>
              </c:extLst>
            </c:dLbl>
            <c:dLbl>
              <c:idx val="16"/>
              <c:tx>
                <c:rich>
                  <a:bodyPr/>
                  <a:lstStyle/>
                  <a:p>
                    <a:fld id="{6317A7E7-0F28-4F4D-BEF9-C197C57C220A}" type="CELLRANGE">
                      <a:rPr lang="en-GB"/>
                      <a:pPr/>
                      <a:t>[CELLRANGE]</a:t>
                    </a:fld>
                    <a:r>
                      <a:rPr lang="en-GB" baseline="0"/>
                      <a:t>, </a:t>
                    </a:r>
                    <a:fld id="{4E80B900-75AE-AD41-83FC-AF4E606B537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589-F342-8F67-37D0BF16E0EA}"/>
                </c:ext>
              </c:extLst>
            </c:dLbl>
            <c:dLbl>
              <c:idx val="17"/>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0589-F342-8F67-37D0BF16E0EA}"/>
                </c:ext>
              </c:extLst>
            </c:dLbl>
            <c:dLbl>
              <c:idx val="18"/>
              <c:tx>
                <c:rich>
                  <a:bodyPr/>
                  <a:lstStyle/>
                  <a:p>
                    <a:fld id="{D830DFC4-4F6E-EC4F-8E13-278507823B17}" type="CELLRANGE">
                      <a:rPr lang="en-GB"/>
                      <a:pPr/>
                      <a:t>[CELLRANGE]</a:t>
                    </a:fld>
                    <a:r>
                      <a:rPr lang="en-GB" baseline="0"/>
                      <a:t>, </a:t>
                    </a:r>
                    <a:fld id="{8ADE9FCE-DC67-A144-892F-77602841173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0589-F342-8F67-37D0BF16E0EA}"/>
                </c:ext>
              </c:extLst>
            </c:dLbl>
            <c:dLbl>
              <c:idx val="19"/>
              <c:tx>
                <c:rich>
                  <a:bodyPr/>
                  <a:lstStyle/>
                  <a:p>
                    <a:fld id="{E24E6682-29CA-904B-BAAA-42A3410FA31B}" type="CELLRANGE">
                      <a:rPr lang="en-GB"/>
                      <a:pPr/>
                      <a:t>[CELLRANGE]</a:t>
                    </a:fld>
                    <a:r>
                      <a:rPr lang="en-GB" baseline="0"/>
                      <a:t>, </a:t>
                    </a:r>
                    <a:fld id="{3752E741-0502-1D4F-8C96-420A649964A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0589-F342-8F67-37D0BF16E0EA}"/>
                </c:ext>
              </c:extLst>
            </c:dLbl>
            <c:dLbl>
              <c:idx val="20"/>
              <c:tx>
                <c:rich>
                  <a:bodyPr/>
                  <a:lstStyle/>
                  <a:p>
                    <a:fld id="{D221CF8F-569A-8B45-8A6A-50036DC82182}" type="CELLRANGE">
                      <a:rPr lang="en-GB"/>
                      <a:pPr/>
                      <a:t>[CELLRANGE]</a:t>
                    </a:fld>
                    <a:r>
                      <a:rPr lang="en-GB" baseline="0"/>
                      <a:t>, </a:t>
                    </a:r>
                    <a:fld id="{A0477700-EE47-8C44-8E60-9830D6AC1FA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0589-F342-8F67-37D0BF16E0EA}"/>
                </c:ext>
              </c:extLst>
            </c:dLbl>
            <c:dLbl>
              <c:idx val="21"/>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B-0589-F342-8F67-37D0BF16E0EA}"/>
                </c:ext>
              </c:extLst>
            </c:dLbl>
            <c:dLbl>
              <c:idx val="22"/>
              <c:tx>
                <c:rich>
                  <a:bodyPr/>
                  <a:lstStyle/>
                  <a:p>
                    <a:fld id="{B33A5B69-3F50-9947-8F65-EBE697B452F1}" type="CELLRANGE">
                      <a:rPr lang="en-GB"/>
                      <a:pPr/>
                      <a:t>[CELLRANGE]</a:t>
                    </a:fld>
                    <a:r>
                      <a:rPr lang="en-GB" baseline="0"/>
                      <a:t>, </a:t>
                    </a:r>
                    <a:fld id="{EB4D7090-AFA1-9649-BC77-C737BA08790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0589-F342-8F67-37D0BF16E0EA}"/>
                </c:ext>
              </c:extLst>
            </c:dLbl>
            <c:dLbl>
              <c:idx val="23"/>
              <c:tx>
                <c:rich>
                  <a:bodyPr/>
                  <a:lstStyle/>
                  <a:p>
                    <a:fld id="{35BCF89C-6497-994B-9256-ABDCECEF222B}" type="CELLRANGE">
                      <a:rPr lang="en-GB"/>
                      <a:pPr/>
                      <a:t>[CELLRANGE]</a:t>
                    </a:fld>
                    <a:r>
                      <a:rPr lang="en-GB" baseline="0"/>
                      <a:t>, </a:t>
                    </a:r>
                    <a:fld id="{0736A0AA-C8D0-3C4D-8D33-6311E3C9153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0589-F342-8F67-37D0BF16E0EA}"/>
                </c:ext>
              </c:extLst>
            </c:dLbl>
            <c:dLbl>
              <c:idx val="24"/>
              <c:tx>
                <c:rich>
                  <a:bodyPr/>
                  <a:lstStyle/>
                  <a:p>
                    <a:fld id="{56C62CC7-E92B-C64A-8632-EC351AB9119D}" type="CELLRANGE">
                      <a:rPr lang="en-GB"/>
                      <a:pPr/>
                      <a:t>[CELLRANGE]</a:t>
                    </a:fld>
                    <a:r>
                      <a:rPr lang="en-GB" baseline="0"/>
                      <a:t>, </a:t>
                    </a:r>
                    <a:fld id="{8D370785-4268-5840-BB55-BB2DA9B51DD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0589-F342-8F67-37D0BF16E0EA}"/>
                </c:ext>
              </c:extLst>
            </c:dLbl>
            <c:dLbl>
              <c:idx val="25"/>
              <c:tx>
                <c:rich>
                  <a:bodyPr/>
                  <a:lstStyle/>
                  <a:p>
                    <a:fld id="{108C4D40-0D5E-C04C-9F3C-F52823053F2A}" type="CELLRANGE">
                      <a:rPr lang="en-GB"/>
                      <a:pPr/>
                      <a:t>[CELLRANGE]</a:t>
                    </a:fld>
                    <a:r>
                      <a:rPr lang="en-GB" baseline="0"/>
                      <a:t>, </a:t>
                    </a:r>
                    <a:fld id="{0B9D1ABC-4B2E-DA47-A335-8C7BFA79D70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0589-F342-8F67-37D0BF16E0EA}"/>
                </c:ext>
              </c:extLst>
            </c:dLbl>
            <c:dLbl>
              <c:idx val="26"/>
              <c:tx>
                <c:rich>
                  <a:bodyPr/>
                  <a:lstStyle/>
                  <a:p>
                    <a:fld id="{9E429F38-4B41-7F47-AFD7-11FA51E3DCBF}" type="CELLRANGE">
                      <a:rPr lang="en-GB"/>
                      <a:pPr/>
                      <a:t>[CELLRANGE]</a:t>
                    </a:fld>
                    <a:r>
                      <a:rPr lang="en-GB" baseline="0"/>
                      <a:t>, </a:t>
                    </a:r>
                    <a:fld id="{6AAF70E5-FA39-6D43-84BE-5083CBFBCC9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0589-F342-8F67-37D0BF16E0EA}"/>
                </c:ext>
              </c:extLst>
            </c:dLbl>
            <c:dLbl>
              <c:idx val="27"/>
              <c:tx>
                <c:rich>
                  <a:bodyPr/>
                  <a:lstStyle/>
                  <a:p>
                    <a:fld id="{5DF917C4-A866-7B41-BE67-D713CFA7ED7C}" type="CELLRANGE">
                      <a:rPr lang="en-GB"/>
                      <a:pPr/>
                      <a:t>[CELLRANGE]</a:t>
                    </a:fld>
                    <a:r>
                      <a:rPr lang="en-GB" baseline="0"/>
                      <a:t>, </a:t>
                    </a:r>
                    <a:fld id="{7DAAD0E0-720F-6B48-AD91-97813822129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0589-F342-8F67-37D0BF16E0EA}"/>
                </c:ext>
              </c:extLst>
            </c:dLbl>
            <c:dLbl>
              <c:idx val="28"/>
              <c:tx>
                <c:rich>
                  <a:bodyPr/>
                  <a:lstStyle/>
                  <a:p>
                    <a:fld id="{E75F3C7C-C075-9140-A90A-35D100DB01AF}" type="CELLRANGE">
                      <a:rPr lang="en-GB"/>
                      <a:pPr/>
                      <a:t>[CELLRANGE]</a:t>
                    </a:fld>
                    <a:r>
                      <a:rPr lang="en-GB" baseline="0"/>
                      <a:t>, </a:t>
                    </a:r>
                    <a:fld id="{74A21B34-5C68-1544-8D3E-8A804B2A5BD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0589-F342-8F67-37D0BF16E0EA}"/>
                </c:ext>
              </c:extLst>
            </c:dLbl>
            <c:dLbl>
              <c:idx val="29"/>
              <c:tx>
                <c:rich>
                  <a:bodyPr/>
                  <a:lstStyle/>
                  <a:p>
                    <a:fld id="{5E911C67-04FB-5B48-B518-E5C8A5487103}" type="CELLRANGE">
                      <a:rPr lang="en-GB"/>
                      <a:pPr/>
                      <a:t>[CELLRANGE]</a:t>
                    </a:fld>
                    <a:r>
                      <a:rPr lang="en-GB" baseline="0"/>
                      <a:t>, </a:t>
                    </a:r>
                    <a:fld id="{551C0215-ECA8-774D-BB98-1C2FD6F5740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0589-F342-8F67-37D0BF16E0EA}"/>
                </c:ext>
              </c:extLst>
            </c:dLbl>
            <c:dLbl>
              <c:idx val="30"/>
              <c:tx>
                <c:rich>
                  <a:bodyPr/>
                  <a:lstStyle/>
                  <a:p>
                    <a:fld id="{A489EE85-D308-1B47-B138-6A0BC5464ED6}" type="CELLRANGE">
                      <a:rPr lang="en-GB"/>
                      <a:pPr/>
                      <a:t>[CELLRANGE]</a:t>
                    </a:fld>
                    <a:r>
                      <a:rPr lang="en-GB" baseline="0"/>
                      <a:t>, </a:t>
                    </a:r>
                    <a:fld id="{CAD02EA7-0594-CC44-8C86-643989D2D13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0589-F342-8F67-37D0BF16E0EA}"/>
                </c:ext>
              </c:extLst>
            </c:dLbl>
            <c:dLbl>
              <c:idx val="31"/>
              <c:tx>
                <c:rich>
                  <a:bodyPr/>
                  <a:lstStyle/>
                  <a:p>
                    <a:fld id="{EFAB35A3-256B-9E4D-AE3E-30A797BAC379}" type="CELLRANGE">
                      <a:rPr lang="en-GB"/>
                      <a:pPr/>
                      <a:t>[CELLRANGE]</a:t>
                    </a:fld>
                    <a:r>
                      <a:rPr lang="en-GB" baseline="0"/>
                      <a:t>, </a:t>
                    </a:r>
                    <a:fld id="{2ECCEA8B-DA99-F845-A8BC-2594967FC4B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0589-F342-8F67-37D0BF16E0EA}"/>
                </c:ext>
              </c:extLst>
            </c:dLbl>
            <c:dLbl>
              <c:idx val="32"/>
              <c:tx>
                <c:rich>
                  <a:bodyPr/>
                  <a:lstStyle/>
                  <a:p>
                    <a:fld id="{8DBA0F9F-4784-5348-AA04-A7B4767B913D}" type="CELLRANGE">
                      <a:rPr lang="en-GB"/>
                      <a:pPr/>
                      <a:t>[CELLRANGE]</a:t>
                    </a:fld>
                    <a:r>
                      <a:rPr lang="en-GB" baseline="0"/>
                      <a:t>, </a:t>
                    </a:r>
                    <a:fld id="{09C1A84A-334D-A74E-A8AE-C1BECB7ED8A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0589-F342-8F67-37D0BF16E0EA}"/>
                </c:ext>
              </c:extLst>
            </c:dLbl>
            <c:dLbl>
              <c:idx val="33"/>
              <c:tx>
                <c:rich>
                  <a:bodyPr/>
                  <a:lstStyle/>
                  <a:p>
                    <a:fld id="{E25899F8-BF3E-714D-B698-4690E59FF821}" type="CELLRANGE">
                      <a:rPr lang="en-GB"/>
                      <a:pPr/>
                      <a:t>[CELLRANGE]</a:t>
                    </a:fld>
                    <a:r>
                      <a:rPr lang="en-GB" baseline="0"/>
                      <a:t>, </a:t>
                    </a:r>
                    <a:fld id="{44C667E0-749B-DC49-9922-BD0658646F4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0589-F342-8F67-37D0BF16E0EA}"/>
                </c:ext>
              </c:extLst>
            </c:dLbl>
            <c:dLbl>
              <c:idx val="34"/>
              <c:tx>
                <c:rich>
                  <a:bodyPr/>
                  <a:lstStyle/>
                  <a:p>
                    <a:fld id="{A28C3DF8-8F9E-7243-BC74-1E7949831B82}" type="CELLRANGE">
                      <a:rPr lang="en-GB"/>
                      <a:pPr/>
                      <a:t>[CELLRANGE]</a:t>
                    </a:fld>
                    <a:r>
                      <a:rPr lang="en-GB" baseline="0"/>
                      <a:t>, </a:t>
                    </a:r>
                    <a:fld id="{3395EA7C-B8EA-184C-A8EE-61C01B45649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0589-F342-8F67-37D0BF16E0EA}"/>
                </c:ext>
              </c:extLst>
            </c:dLbl>
            <c:dLbl>
              <c:idx val="35"/>
              <c:tx>
                <c:rich>
                  <a:bodyPr/>
                  <a:lstStyle/>
                  <a:p>
                    <a:fld id="{4C605858-4CCC-FF4B-9C82-9BEF70CB9591}" type="CELLRANGE">
                      <a:rPr lang="en-GB"/>
                      <a:pPr/>
                      <a:t>[CELLRANGE]</a:t>
                    </a:fld>
                    <a:r>
                      <a:rPr lang="en-GB" baseline="0"/>
                      <a:t>, </a:t>
                    </a:r>
                    <a:fld id="{FED3E474-7DEF-5342-A4AD-72D94A0ED82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0589-F342-8F67-37D0BF16E0EA}"/>
                </c:ext>
              </c:extLst>
            </c:dLbl>
            <c:dLbl>
              <c:idx val="36"/>
              <c:tx>
                <c:rich>
                  <a:bodyPr/>
                  <a:lstStyle/>
                  <a:p>
                    <a:fld id="{A05CBE46-7633-F644-9DE6-75956DB18E44}" type="CELLRANGE">
                      <a:rPr lang="en-GB"/>
                      <a:pPr/>
                      <a:t>[CELLRANGE]</a:t>
                    </a:fld>
                    <a:r>
                      <a:rPr lang="en-GB" baseline="0"/>
                      <a:t>, </a:t>
                    </a:r>
                    <a:fld id="{8ADDC8A5-8995-C64A-9D24-5C3F4D1F1ED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0589-F342-8F67-37D0BF16E0EA}"/>
                </c:ext>
              </c:extLst>
            </c:dLbl>
            <c:dLbl>
              <c:idx val="37"/>
              <c:tx>
                <c:rich>
                  <a:bodyPr/>
                  <a:lstStyle/>
                  <a:p>
                    <a:fld id="{FD1305E9-6A53-6E4D-99C0-8C51B187031E}" type="CELLRANGE">
                      <a:rPr lang="en-GB"/>
                      <a:pPr/>
                      <a:t>[CELLRANGE]</a:t>
                    </a:fld>
                    <a:r>
                      <a:rPr lang="en-GB" baseline="0"/>
                      <a:t>, </a:t>
                    </a:r>
                    <a:fld id="{FA944DD5-B1A0-264B-AC2B-5E157B3A8E9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0589-F342-8F67-37D0BF16E0EA}"/>
                </c:ext>
              </c:extLst>
            </c:dLbl>
            <c:dLbl>
              <c:idx val="38"/>
              <c:tx>
                <c:rich>
                  <a:bodyPr/>
                  <a:lstStyle/>
                  <a:p>
                    <a:fld id="{D3891B80-83FF-2449-8A25-B034879C155A}" type="CELLRANGE">
                      <a:rPr lang="en-GB"/>
                      <a:pPr/>
                      <a:t>[CELLRANGE]</a:t>
                    </a:fld>
                    <a:r>
                      <a:rPr lang="en-GB" baseline="0"/>
                      <a:t>, </a:t>
                    </a:r>
                    <a:fld id="{EDF83137-AA88-7149-9174-26E6978F4F3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0589-F342-8F67-37D0BF16E0EA}"/>
                </c:ext>
              </c:extLst>
            </c:dLbl>
            <c:dLbl>
              <c:idx val="39"/>
              <c:tx>
                <c:rich>
                  <a:bodyPr/>
                  <a:lstStyle/>
                  <a:p>
                    <a:fld id="{164110DD-CAA5-8E49-A015-1C025A938C48}" type="CELLRANGE">
                      <a:rPr lang="en-GB"/>
                      <a:pPr/>
                      <a:t>[CELLRANGE]</a:t>
                    </a:fld>
                    <a:r>
                      <a:rPr lang="en-GB" baseline="0"/>
                      <a:t>, </a:t>
                    </a:r>
                    <a:fld id="{37B1D49D-643C-CF41-8131-BE534C88D47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0589-F342-8F67-37D0BF16E0EA}"/>
                </c:ext>
              </c:extLst>
            </c:dLbl>
            <c:dLbl>
              <c:idx val="40"/>
              <c:tx>
                <c:rich>
                  <a:bodyPr/>
                  <a:lstStyle/>
                  <a:p>
                    <a:fld id="{6F8C13B9-C7BD-1E47-9D45-BC7E5C13074D}" type="CELLRANGE">
                      <a:rPr lang="en-GB"/>
                      <a:pPr/>
                      <a:t>[CELLRANGE]</a:t>
                    </a:fld>
                    <a:r>
                      <a:rPr lang="en-GB" baseline="0"/>
                      <a:t>, </a:t>
                    </a:r>
                    <a:fld id="{50CFC956-8F47-F348-AE1D-0A297EA860A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0589-F342-8F67-37D0BF16E0EA}"/>
                </c:ext>
              </c:extLst>
            </c:dLbl>
            <c:dLbl>
              <c:idx val="41"/>
              <c:tx>
                <c:rich>
                  <a:bodyPr/>
                  <a:lstStyle/>
                  <a:p>
                    <a:fld id="{880F35FB-FCDA-E844-B0B0-376ADC0C493D}" type="CELLRANGE">
                      <a:rPr lang="en-GB"/>
                      <a:pPr/>
                      <a:t>[CELLRANGE]</a:t>
                    </a:fld>
                    <a:r>
                      <a:rPr lang="en-GB" baseline="0"/>
                      <a:t>, </a:t>
                    </a:r>
                    <a:fld id="{B1720EBE-39E6-A544-80C0-2E9F012DBAF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0589-F342-8F67-37D0BF16E0EA}"/>
                </c:ext>
              </c:extLst>
            </c:dLbl>
            <c:dLbl>
              <c:idx val="42"/>
              <c:tx>
                <c:rich>
                  <a:bodyPr/>
                  <a:lstStyle/>
                  <a:p>
                    <a:fld id="{8D17B0C6-4CDD-AF4A-82A0-E7186063A10F}" type="CELLRANGE">
                      <a:rPr lang="en-GB"/>
                      <a:pPr/>
                      <a:t>[CELLRANGE]</a:t>
                    </a:fld>
                    <a:r>
                      <a:rPr lang="en-GB" baseline="0"/>
                      <a:t>, </a:t>
                    </a:r>
                    <a:fld id="{E17BDF10-633F-CE45-B06F-107BF6074D8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0589-F342-8F67-37D0BF16E0EA}"/>
                </c:ext>
              </c:extLst>
            </c:dLbl>
            <c:dLbl>
              <c:idx val="43"/>
              <c:tx>
                <c:rich>
                  <a:bodyPr/>
                  <a:lstStyle/>
                  <a:p>
                    <a:fld id="{AD74A5D9-4872-6441-94DA-B08BC23FC914}" type="CELLRANGE">
                      <a:rPr lang="en-GB"/>
                      <a:pPr/>
                      <a:t>[CELLRANGE]</a:t>
                    </a:fld>
                    <a:r>
                      <a:rPr lang="en-GB" baseline="0"/>
                      <a:t>, </a:t>
                    </a:r>
                    <a:fld id="{81EE930D-7B4B-B942-998E-C8AE552F709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0589-F342-8F67-37D0BF16E0EA}"/>
                </c:ext>
              </c:extLst>
            </c:dLbl>
            <c:dLbl>
              <c:idx val="44"/>
              <c:tx>
                <c:rich>
                  <a:bodyPr/>
                  <a:lstStyle/>
                  <a:p>
                    <a:fld id="{9C4D32FE-C412-1040-AF3C-07767FD6B60D}" type="CELLRANGE">
                      <a:rPr lang="en-GB"/>
                      <a:pPr/>
                      <a:t>[CELLRANGE]</a:t>
                    </a:fld>
                    <a:r>
                      <a:rPr lang="en-GB" baseline="0"/>
                      <a:t>, </a:t>
                    </a:r>
                    <a:fld id="{D67EB387-38A3-684E-BBF5-7E78AFA80DA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0589-F342-8F67-37D0BF16E0EA}"/>
                </c:ext>
              </c:extLst>
            </c:dLbl>
            <c:dLbl>
              <c:idx val="45"/>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B-0589-F342-8F67-37D0BF16E0EA}"/>
                </c:ext>
              </c:extLst>
            </c:dLbl>
            <c:dLbl>
              <c:idx val="46"/>
              <c:tx>
                <c:rich>
                  <a:bodyPr/>
                  <a:lstStyle/>
                  <a:p>
                    <a:fld id="{10E1DCF7-A8EF-414B-A7EC-38F832F2446E}" type="CELLRANGE">
                      <a:rPr lang="en-GB"/>
                      <a:pPr/>
                      <a:t>[CELLRANGE]</a:t>
                    </a:fld>
                    <a:r>
                      <a:rPr lang="en-GB" baseline="0"/>
                      <a:t>, </a:t>
                    </a:r>
                    <a:fld id="{8507AC65-FF11-C74B-B01E-8B3E2D1D2FA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0589-F342-8F67-37D0BF16E0EA}"/>
                </c:ext>
              </c:extLst>
            </c:dLbl>
            <c:dLbl>
              <c:idx val="47"/>
              <c:tx>
                <c:rich>
                  <a:bodyPr/>
                  <a:lstStyle/>
                  <a:p>
                    <a:fld id="{983C4CFD-B8B8-064E-BFBA-EBDE246E2186}" type="CELLRANGE">
                      <a:rPr lang="en-GB"/>
                      <a:pPr/>
                      <a:t>[CELLRANGE]</a:t>
                    </a:fld>
                    <a:r>
                      <a:rPr lang="en-GB" baseline="0"/>
                      <a:t>, </a:t>
                    </a:r>
                    <a:fld id="{14A26640-CAC6-FA43-880D-89207F46C9B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0589-F342-8F67-37D0BF16E0EA}"/>
                </c:ext>
              </c:extLst>
            </c:dLbl>
            <c:dLbl>
              <c:idx val="48"/>
              <c:tx>
                <c:rich>
                  <a:bodyPr/>
                  <a:lstStyle/>
                  <a:p>
                    <a:fld id="{3A68F990-A8B1-184B-80B5-B0A1611B39B7}" type="CELLRANGE">
                      <a:rPr lang="en-GB"/>
                      <a:pPr/>
                      <a:t>[CELLRANGE]</a:t>
                    </a:fld>
                    <a:r>
                      <a:rPr lang="en-GB" baseline="0"/>
                      <a:t>, </a:t>
                    </a:r>
                    <a:fld id="{F10592BD-B8D9-194E-BA7B-EF52BCD6B15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0589-F342-8F67-37D0BF16E0EA}"/>
                </c:ext>
              </c:extLst>
            </c:dLbl>
            <c:dLbl>
              <c:idx val="49"/>
              <c:tx>
                <c:rich>
                  <a:bodyPr/>
                  <a:lstStyle/>
                  <a:p>
                    <a:fld id="{AC8263A7-F03E-A044-A0EB-1A5D616C61D6}" type="CELLRANGE">
                      <a:rPr lang="en-GB"/>
                      <a:pPr/>
                      <a:t>[CELLRANGE]</a:t>
                    </a:fld>
                    <a:r>
                      <a:rPr lang="en-GB" baseline="0"/>
                      <a:t>, </a:t>
                    </a:r>
                    <a:fld id="{2E17044C-4CA2-A644-B97B-85C69CBE476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0589-F342-8F67-37D0BF16E0EA}"/>
                </c:ext>
              </c:extLst>
            </c:dLbl>
            <c:dLbl>
              <c:idx val="50"/>
              <c:tx>
                <c:rich>
                  <a:bodyPr/>
                  <a:lstStyle/>
                  <a:p>
                    <a:fld id="{972AC3EB-1559-6049-963B-C83316CC0E55}" type="CELLRANGE">
                      <a:rPr lang="en-GB"/>
                      <a:pPr/>
                      <a:t>[CELLRANGE]</a:t>
                    </a:fld>
                    <a:r>
                      <a:rPr lang="en-GB" baseline="0"/>
                      <a:t>, </a:t>
                    </a:r>
                    <a:fld id="{567142F1-25B2-684D-ADA1-70FCDA745B0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0589-F342-8F67-37D0BF16E0EA}"/>
                </c:ext>
              </c:extLst>
            </c:dLbl>
            <c:dLbl>
              <c:idx val="51"/>
              <c:tx>
                <c:rich>
                  <a:bodyPr/>
                  <a:lstStyle/>
                  <a:p>
                    <a:fld id="{266064C9-2667-324C-97BD-46096DC30D31}" type="CELLRANGE">
                      <a:rPr lang="en-GB"/>
                      <a:pPr/>
                      <a:t>[CELLRANGE]</a:t>
                    </a:fld>
                    <a:r>
                      <a:rPr lang="en-GB" baseline="0"/>
                      <a:t>, </a:t>
                    </a:r>
                    <a:fld id="{C0A52AB0-9D54-EA4D-81C4-7E3D5BFEADF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0589-F342-8F67-37D0BF16E0EA}"/>
                </c:ext>
              </c:extLst>
            </c:dLbl>
            <c:dLbl>
              <c:idx val="52"/>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9-0589-F342-8F67-37D0BF16E0EA}"/>
                </c:ext>
              </c:extLst>
            </c:dLbl>
            <c:dLbl>
              <c:idx val="53"/>
              <c:tx>
                <c:rich>
                  <a:bodyPr/>
                  <a:lstStyle/>
                  <a:p>
                    <a:fld id="{12D4BBAF-82EE-0B48-8FFD-C6C6DDA0949E}" type="CELLRANGE">
                      <a:rPr lang="en-GB"/>
                      <a:pPr/>
                      <a:t>[CELLRANGE]</a:t>
                    </a:fld>
                    <a:r>
                      <a:rPr lang="en-GB" baseline="0"/>
                      <a:t>, </a:t>
                    </a:r>
                    <a:fld id="{2BEF428E-3855-9142-AEB6-2471D696824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0589-F342-8F67-37D0BF16E0EA}"/>
                </c:ext>
              </c:extLst>
            </c:dLbl>
            <c:dLbl>
              <c:idx val="54"/>
              <c:tx>
                <c:rich>
                  <a:bodyPr/>
                  <a:lstStyle/>
                  <a:p>
                    <a:fld id="{BF652176-2ACA-CD49-BD8C-BF316786EA92}" type="CELLRANGE">
                      <a:rPr lang="en-GB"/>
                      <a:pPr/>
                      <a:t>[CELLRANGE]</a:t>
                    </a:fld>
                    <a:r>
                      <a:rPr lang="en-GB" baseline="0"/>
                      <a:t>, </a:t>
                    </a:r>
                    <a:fld id="{ED460448-C702-9442-B114-D9E3D4F98F5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0589-F342-8F67-37D0BF16E0EA}"/>
                </c:ext>
              </c:extLst>
            </c:dLbl>
            <c:dLbl>
              <c:idx val="55"/>
              <c:tx>
                <c:rich>
                  <a:bodyPr/>
                  <a:lstStyle/>
                  <a:p>
                    <a:fld id="{A61594F5-6440-FB41-AE54-CF6DB51EC488}" type="CELLRANGE">
                      <a:rPr lang="en-GB"/>
                      <a:pPr/>
                      <a:t>[CELLRANGE]</a:t>
                    </a:fld>
                    <a:r>
                      <a:rPr lang="en-GB" baseline="0"/>
                      <a:t>, </a:t>
                    </a:r>
                    <a:fld id="{E01E16D7-A636-DF49-9C91-8DEE7B60873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0589-F342-8F67-37D0BF16E0EA}"/>
                </c:ext>
              </c:extLst>
            </c:dLbl>
            <c:dLbl>
              <c:idx val="56"/>
              <c:tx>
                <c:rich>
                  <a:bodyPr/>
                  <a:lstStyle/>
                  <a:p>
                    <a:fld id="{B6D682C0-E0D3-3D47-BEA7-B41C66BBCCFF}" type="CELLRANGE">
                      <a:rPr lang="en-GB"/>
                      <a:pPr/>
                      <a:t>[CELLRANGE]</a:t>
                    </a:fld>
                    <a:r>
                      <a:rPr lang="en-GB" baseline="0"/>
                      <a:t>, </a:t>
                    </a:r>
                    <a:fld id="{6F42F279-E090-F649-8059-C7A7116829C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0589-F342-8F67-37D0BF16E0EA}"/>
                </c:ext>
              </c:extLst>
            </c:dLbl>
            <c:dLbl>
              <c:idx val="57"/>
              <c:tx>
                <c:rich>
                  <a:bodyPr/>
                  <a:lstStyle/>
                  <a:p>
                    <a:fld id="{9A44A35E-6265-5646-A270-85B11D2B0289}" type="CELLRANGE">
                      <a:rPr lang="en-GB"/>
                      <a:pPr/>
                      <a:t>[CELLRANGE]</a:t>
                    </a:fld>
                    <a:r>
                      <a:rPr lang="en-GB" baseline="0"/>
                      <a:t>, </a:t>
                    </a:r>
                    <a:fld id="{D5F3F5CF-DAFB-0744-8E23-436EAC66791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0589-F342-8F67-37D0BF16E0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'LQ graphs'!$AB$65:$AB$122</c:f>
              <c:numCache>
                <c:formatCode>General</c:formatCode>
                <c:ptCount val="58"/>
                <c:pt idx="0">
                  <c:v>5.2065432261092191E-2</c:v>
                </c:pt>
                <c:pt idx="2">
                  <c:v>2.611271483756723</c:v>
                </c:pt>
                <c:pt idx="3">
                  <c:v>0.65662076898245514</c:v>
                </c:pt>
                <c:pt idx="4">
                  <c:v>1.6004095256189665</c:v>
                </c:pt>
                <c:pt idx="5">
                  <c:v>3.3966768137751493</c:v>
                </c:pt>
                <c:pt idx="6">
                  <c:v>9.0767008451597728E-2</c:v>
                </c:pt>
                <c:pt idx="7">
                  <c:v>3.1304033891203091</c:v>
                </c:pt>
                <c:pt idx="8">
                  <c:v>0.44100878713404429</c:v>
                </c:pt>
                <c:pt idx="9">
                  <c:v>1.6198150773049098</c:v>
                </c:pt>
                <c:pt idx="10">
                  <c:v>9.0112055358855141</c:v>
                </c:pt>
                <c:pt idx="11">
                  <c:v>2.2918595455342805</c:v>
                </c:pt>
                <c:pt idx="12">
                  <c:v>5.6273913916292848</c:v>
                </c:pt>
                <c:pt idx="13">
                  <c:v>0.26210945987979217</c:v>
                </c:pt>
                <c:pt idx="14">
                  <c:v>9.8675489381620203</c:v>
                </c:pt>
                <c:pt idx="15">
                  <c:v>2.63643370456326</c:v>
                </c:pt>
                <c:pt idx="16">
                  <c:v>3.2809119005755116</c:v>
                </c:pt>
                <c:pt idx="17">
                  <c:v>2.4920169876286709</c:v>
                </c:pt>
                <c:pt idx="18">
                  <c:v>0.12894759661878763</c:v>
                </c:pt>
                <c:pt idx="19">
                  <c:v>14.278367196090697</c:v>
                </c:pt>
                <c:pt idx="20">
                  <c:v>8.8613094284804975E-2</c:v>
                </c:pt>
                <c:pt idx="22">
                  <c:v>3.8269303697888395</c:v>
                </c:pt>
                <c:pt idx="23">
                  <c:v>5.9876815800394807</c:v>
                </c:pt>
                <c:pt idx="24">
                  <c:v>5.9821816041166294</c:v>
                </c:pt>
                <c:pt idx="25">
                  <c:v>0.58002334996139338</c:v>
                </c:pt>
                <c:pt idx="26">
                  <c:v>3.6673728273777506</c:v>
                </c:pt>
                <c:pt idx="27">
                  <c:v>1.3569623038931131</c:v>
                </c:pt>
                <c:pt idx="28">
                  <c:v>0.39795822455971397</c:v>
                </c:pt>
                <c:pt idx="29">
                  <c:v>6.4636283091469418E-2</c:v>
                </c:pt>
                <c:pt idx="30">
                  <c:v>9.6095075517678222E-2</c:v>
                </c:pt>
                <c:pt idx="31">
                  <c:v>1.1222512677997305</c:v>
                </c:pt>
                <c:pt idx="32">
                  <c:v>0.34211569014260168</c:v>
                </c:pt>
                <c:pt idx="33">
                  <c:v>0.13957342682993251</c:v>
                </c:pt>
                <c:pt idx="34">
                  <c:v>3.8347779990985815</c:v>
                </c:pt>
                <c:pt idx="35">
                  <c:v>0.21522822931279559</c:v>
                </c:pt>
                <c:pt idx="36">
                  <c:v>0.12082356974181976</c:v>
                </c:pt>
                <c:pt idx="37">
                  <c:v>2.0703513636405168E-2</c:v>
                </c:pt>
                <c:pt idx="38">
                  <c:v>1.1991674269063508</c:v>
                </c:pt>
                <c:pt idx="39">
                  <c:v>0.50376527113233383</c:v>
                </c:pt>
                <c:pt idx="40">
                  <c:v>4.5587958724216129E-2</c:v>
                </c:pt>
                <c:pt idx="41">
                  <c:v>1.569840356519536</c:v>
                </c:pt>
                <c:pt idx="42">
                  <c:v>4.845111842264576E-2</c:v>
                </c:pt>
                <c:pt idx="43">
                  <c:v>0.25835015838247682</c:v>
                </c:pt>
                <c:pt idx="44">
                  <c:v>1.4999990114531563</c:v>
                </c:pt>
                <c:pt idx="46">
                  <c:v>4.1944331368330836</c:v>
                </c:pt>
                <c:pt idx="47">
                  <c:v>0.29021686520465051</c:v>
                </c:pt>
                <c:pt idx="48">
                  <c:v>0.73623960630890917</c:v>
                </c:pt>
                <c:pt idx="49">
                  <c:v>1.9262242426306764</c:v>
                </c:pt>
                <c:pt idx="50">
                  <c:v>2.8128062212783718</c:v>
                </c:pt>
                <c:pt idx="51">
                  <c:v>6.3462255373856058</c:v>
                </c:pt>
                <c:pt idx="53">
                  <c:v>1.5120624195434809</c:v>
                </c:pt>
                <c:pt idx="54">
                  <c:v>1.9885788637042037</c:v>
                </c:pt>
                <c:pt idx="55">
                  <c:v>0.83823314421808692</c:v>
                </c:pt>
                <c:pt idx="56">
                  <c:v>1.1615062835490295</c:v>
                </c:pt>
                <c:pt idx="57">
                  <c:v>3.5369589481352204</c:v>
                </c:pt>
              </c:numCache>
            </c:numRef>
          </c:xVal>
          <c:yVal>
            <c:numRef>
              <c:f>'LQ graphs'!$AC$65:$AC$122</c:f>
              <c:numCache>
                <c:formatCode>General</c:formatCode>
                <c:ptCount val="58"/>
                <c:pt idx="0">
                  <c:v>38.064516129032256</c:v>
                </c:pt>
                <c:pt idx="2">
                  <c:v>20</c:v>
                </c:pt>
                <c:pt idx="3">
                  <c:v>32.795698924731184</c:v>
                </c:pt>
                <c:pt idx="4">
                  <c:v>-14.285714285714285</c:v>
                </c:pt>
                <c:pt idx="5">
                  <c:v>15.714285714285714</c:v>
                </c:pt>
                <c:pt idx="6">
                  <c:v>24.657534246575342</c:v>
                </c:pt>
                <c:pt idx="7">
                  <c:v>59.574468085106382</c:v>
                </c:pt>
                <c:pt idx="8">
                  <c:v>0.83333333333333337</c:v>
                </c:pt>
                <c:pt idx="9">
                  <c:v>-30.021715526601522</c:v>
                </c:pt>
                <c:pt idx="10">
                  <c:v>70.129870129870127</c:v>
                </c:pt>
                <c:pt idx="11">
                  <c:v>11.421911421911423</c:v>
                </c:pt>
                <c:pt idx="12">
                  <c:v>6.7779960707269158</c:v>
                </c:pt>
                <c:pt idx="13">
                  <c:v>-95.675675675675677</c:v>
                </c:pt>
                <c:pt idx="14">
                  <c:v>-19.248693687332295</c:v>
                </c:pt>
                <c:pt idx="15">
                  <c:v>-43.411927877947292</c:v>
                </c:pt>
                <c:pt idx="16">
                  <c:v>174.28571428571428</c:v>
                </c:pt>
                <c:pt idx="18">
                  <c:v>4.0056717476072308</c:v>
                </c:pt>
                <c:pt idx="19">
                  <c:v>-39.388297872340431</c:v>
                </c:pt>
                <c:pt idx="20">
                  <c:v>-55.833333333333336</c:v>
                </c:pt>
                <c:pt idx="21">
                  <c:v>-100</c:v>
                </c:pt>
                <c:pt idx="22">
                  <c:v>30.317848410757946</c:v>
                </c:pt>
                <c:pt idx="23">
                  <c:v>33.16912972085386</c:v>
                </c:pt>
                <c:pt idx="24">
                  <c:v>100</c:v>
                </c:pt>
                <c:pt idx="25">
                  <c:v>20</c:v>
                </c:pt>
                <c:pt idx="26">
                  <c:v>89.636913767019664</c:v>
                </c:pt>
                <c:pt idx="27">
                  <c:v>-14.64226289517471</c:v>
                </c:pt>
                <c:pt idx="28">
                  <c:v>-31</c:v>
                </c:pt>
                <c:pt idx="29">
                  <c:v>-15.529753265602322</c:v>
                </c:pt>
                <c:pt idx="30">
                  <c:v>158.8235294117647</c:v>
                </c:pt>
                <c:pt idx="31">
                  <c:v>-58.333333333333336</c:v>
                </c:pt>
                <c:pt idx="32">
                  <c:v>12.617702448210924</c:v>
                </c:pt>
                <c:pt idx="33">
                  <c:v>36.363636363636367</c:v>
                </c:pt>
                <c:pt idx="34">
                  <c:v>39.71291866028708</c:v>
                </c:pt>
                <c:pt idx="35">
                  <c:v>-36.05887162714636</c:v>
                </c:pt>
                <c:pt idx="36">
                  <c:v>-10.873786407766991</c:v>
                </c:pt>
                <c:pt idx="37">
                  <c:v>-58.163265306122447</c:v>
                </c:pt>
                <c:pt idx="38">
                  <c:v>8.0188679245283012</c:v>
                </c:pt>
                <c:pt idx="39">
                  <c:v>24.774774774774773</c:v>
                </c:pt>
                <c:pt idx="40">
                  <c:v>-5.3097345132743365</c:v>
                </c:pt>
                <c:pt idx="41">
                  <c:v>-10.880503144654089</c:v>
                </c:pt>
                <c:pt idx="42">
                  <c:v>11.151079136690647</c:v>
                </c:pt>
                <c:pt idx="43">
                  <c:v>1.680672268907563</c:v>
                </c:pt>
                <c:pt idx="44">
                  <c:v>23.480662983425415</c:v>
                </c:pt>
                <c:pt idx="46">
                  <c:v>67.460317460317469</c:v>
                </c:pt>
                <c:pt idx="47">
                  <c:v>-23.643410852713178</c:v>
                </c:pt>
                <c:pt idx="48">
                  <c:v>1.9946808510638299</c:v>
                </c:pt>
                <c:pt idx="49">
                  <c:v>154.33436532507741</c:v>
                </c:pt>
                <c:pt idx="50">
                  <c:v>31.11888111888112</c:v>
                </c:pt>
                <c:pt idx="51">
                  <c:v>68.592057761732846</c:v>
                </c:pt>
                <c:pt idx="53">
                  <c:v>-52.668845315904143</c:v>
                </c:pt>
                <c:pt idx="54">
                  <c:v>15.503875968992247</c:v>
                </c:pt>
                <c:pt idx="55">
                  <c:v>-17.958412098298677</c:v>
                </c:pt>
                <c:pt idx="56">
                  <c:v>46.815286624203821</c:v>
                </c:pt>
                <c:pt idx="57">
                  <c:v>3.4482758620689653</c:v>
                </c:pt>
              </c:numCache>
            </c:numRef>
          </c:yVal>
          <c:bubbleSize>
            <c:numRef>
              <c:f>'LQ graphs'!$AD$64:$AD$121</c:f>
              <c:numCache>
                <c:formatCode>General</c:formatCode>
                <c:ptCount val="58"/>
                <c:pt idx="0">
                  <c:v>0</c:v>
                </c:pt>
                <c:pt idx="1">
                  <c:v>214</c:v>
                </c:pt>
                <c:pt idx="2">
                  <c:v>0</c:v>
                </c:pt>
                <c:pt idx="3">
                  <c:v>126</c:v>
                </c:pt>
                <c:pt idx="4">
                  <c:v>247</c:v>
                </c:pt>
                <c:pt idx="5">
                  <c:v>60</c:v>
                </c:pt>
                <c:pt idx="6">
                  <c:v>81</c:v>
                </c:pt>
                <c:pt idx="7">
                  <c:v>182</c:v>
                </c:pt>
                <c:pt idx="8">
                  <c:v>75</c:v>
                </c:pt>
                <c:pt idx="9">
                  <c:v>121</c:v>
                </c:pt>
                <c:pt idx="10">
                  <c:v>2578</c:v>
                </c:pt>
                <c:pt idx="11">
                  <c:v>262</c:v>
                </c:pt>
                <c:pt idx="12">
                  <c:v>478</c:v>
                </c:pt>
                <c:pt idx="13">
                  <c:v>1087</c:v>
                </c:pt>
                <c:pt idx="14">
                  <c:v>8</c:v>
                </c:pt>
                <c:pt idx="15">
                  <c:v>11436</c:v>
                </c:pt>
                <c:pt idx="16">
                  <c:v>408</c:v>
                </c:pt>
                <c:pt idx="17">
                  <c:v>192</c:v>
                </c:pt>
                <c:pt idx="18">
                  <c:v>51</c:v>
                </c:pt>
                <c:pt idx="19">
                  <c:v>2934</c:v>
                </c:pt>
                <c:pt idx="20">
                  <c:v>2279</c:v>
                </c:pt>
                <c:pt idx="21">
                  <c:v>53</c:v>
                </c:pt>
                <c:pt idx="22">
                  <c:v>0</c:v>
                </c:pt>
                <c:pt idx="23">
                  <c:v>533</c:v>
                </c:pt>
                <c:pt idx="24">
                  <c:v>1622</c:v>
                </c:pt>
                <c:pt idx="25">
                  <c:v>40</c:v>
                </c:pt>
                <c:pt idx="26">
                  <c:v>24</c:v>
                </c:pt>
                <c:pt idx="27">
                  <c:v>2507</c:v>
                </c:pt>
                <c:pt idx="28">
                  <c:v>513</c:v>
                </c:pt>
                <c:pt idx="29">
                  <c:v>69</c:v>
                </c:pt>
                <c:pt idx="30">
                  <c:v>582</c:v>
                </c:pt>
                <c:pt idx="31">
                  <c:v>88</c:v>
                </c:pt>
                <c:pt idx="32">
                  <c:v>25</c:v>
                </c:pt>
                <c:pt idx="33">
                  <c:v>1196</c:v>
                </c:pt>
                <c:pt idx="34">
                  <c:v>405</c:v>
                </c:pt>
                <c:pt idx="35">
                  <c:v>292</c:v>
                </c:pt>
                <c:pt idx="36">
                  <c:v>782</c:v>
                </c:pt>
                <c:pt idx="37">
                  <c:v>918</c:v>
                </c:pt>
                <c:pt idx="38">
                  <c:v>82</c:v>
                </c:pt>
                <c:pt idx="39">
                  <c:v>1374</c:v>
                </c:pt>
                <c:pt idx="40">
                  <c:v>277</c:v>
                </c:pt>
                <c:pt idx="41">
                  <c:v>107</c:v>
                </c:pt>
                <c:pt idx="42">
                  <c:v>1417</c:v>
                </c:pt>
                <c:pt idx="43">
                  <c:v>309</c:v>
                </c:pt>
                <c:pt idx="44">
                  <c:v>121</c:v>
                </c:pt>
                <c:pt idx="45">
                  <c:v>447</c:v>
                </c:pt>
                <c:pt idx="46">
                  <c:v>0</c:v>
                </c:pt>
                <c:pt idx="47">
                  <c:v>211</c:v>
                </c:pt>
                <c:pt idx="48">
                  <c:v>197</c:v>
                </c:pt>
                <c:pt idx="49">
                  <c:v>767</c:v>
                </c:pt>
                <c:pt idx="50">
                  <c:v>1643</c:v>
                </c:pt>
                <c:pt idx="51">
                  <c:v>375</c:v>
                </c:pt>
                <c:pt idx="52">
                  <c:v>467</c:v>
                </c:pt>
                <c:pt idx="53">
                  <c:v>0</c:v>
                </c:pt>
                <c:pt idx="54">
                  <c:v>869</c:v>
                </c:pt>
                <c:pt idx="55">
                  <c:v>149</c:v>
                </c:pt>
                <c:pt idx="56">
                  <c:v>1302</c:v>
                </c:pt>
                <c:pt idx="57">
                  <c:v>461</c:v>
                </c:pt>
              </c:numCache>
            </c:numRef>
          </c:bubbleSize>
          <c:bubble3D val="0"/>
          <c:extLst>
            <c:ext xmlns:c15="http://schemas.microsoft.com/office/drawing/2012/chart" uri="{02D57815-91ED-43cb-92C2-25804820EDAC}">
              <c15:datalabelsRange>
                <c15:f>'[1]GS chart vs US'!$D$6:$D$81</c15:f>
                <c15:dlblRangeCache>
                  <c:ptCount val="76"/>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pt idx="47">
                    <c:v>#REF!</c:v>
                  </c:pt>
                  <c:pt idx="48">
                    <c:v>#REF!</c:v>
                  </c:pt>
                  <c:pt idx="49">
                    <c:v>#REF!</c:v>
                  </c:pt>
                  <c:pt idx="50">
                    <c:v>#REF!</c:v>
                  </c:pt>
                  <c:pt idx="51">
                    <c:v>#REF!</c:v>
                  </c:pt>
                  <c:pt idx="52">
                    <c:v>#REF!</c:v>
                  </c:pt>
                  <c:pt idx="53">
                    <c:v>#REF!</c:v>
                  </c:pt>
                  <c:pt idx="54">
                    <c:v>#REF!</c:v>
                  </c:pt>
                  <c:pt idx="55">
                    <c:v>#REF!</c:v>
                  </c:pt>
                  <c:pt idx="56">
                    <c:v>#REF!</c:v>
                  </c:pt>
                  <c:pt idx="57">
                    <c:v>#REF!</c:v>
                  </c:pt>
                  <c:pt idx="58">
                    <c:v>#REF!</c:v>
                  </c:pt>
                  <c:pt idx="59">
                    <c:v>#REF!</c:v>
                  </c:pt>
                  <c:pt idx="60">
                    <c:v>#REF!</c:v>
                  </c:pt>
                  <c:pt idx="61">
                    <c:v>#REF!</c:v>
                  </c:pt>
                  <c:pt idx="62">
                    <c:v>#REF!</c:v>
                  </c:pt>
                  <c:pt idx="63">
                    <c:v>#REF!</c:v>
                  </c:pt>
                  <c:pt idx="64">
                    <c:v>#REF!</c:v>
                  </c:pt>
                  <c:pt idx="65">
                    <c:v>#REF!</c:v>
                  </c:pt>
                  <c:pt idx="66">
                    <c:v>#REF!</c:v>
                  </c:pt>
                  <c:pt idx="67">
                    <c:v>#REF!</c:v>
                  </c:pt>
                  <c:pt idx="68">
                    <c:v>#REF!</c:v>
                  </c:pt>
                  <c:pt idx="69">
                    <c:v>#REF!</c:v>
                  </c:pt>
                  <c:pt idx="70">
                    <c:v>#REF!</c:v>
                  </c:pt>
                  <c:pt idx="71">
                    <c:v>#REF!</c:v>
                  </c:pt>
                  <c:pt idx="72">
                    <c:v>#REF!</c:v>
                  </c:pt>
                  <c:pt idx="73">
                    <c:v>#REF!</c:v>
                  </c:pt>
                  <c:pt idx="74">
                    <c:v>#REF!</c:v>
                  </c:pt>
                  <c:pt idx="75">
                    <c:v>#REF!</c:v>
                  </c:pt>
                </c15:dlblRangeCache>
              </c15:datalabelsRange>
            </c:ext>
            <c:ext xmlns:c16="http://schemas.microsoft.com/office/drawing/2014/chart" uri="{C3380CC4-5D6E-409C-BE32-E72D297353CC}">
              <c16:uniqueId val="{00000074-0589-F342-8F67-37D0BF16E0EA}"/>
            </c:ext>
          </c:extLst>
        </c:ser>
        <c:dLbls>
          <c:showLegendKey val="0"/>
          <c:showVal val="1"/>
          <c:showCatName val="0"/>
          <c:showSerName val="0"/>
          <c:showPercent val="0"/>
          <c:showBubbleSize val="0"/>
        </c:dLbls>
        <c:bubbleScale val="100"/>
        <c:showNegBubbles val="0"/>
        <c:axId val="880834688"/>
        <c:axId val="880835104"/>
      </c:bubbleChart>
      <c:valAx>
        <c:axId val="880834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5104"/>
        <c:crossesAt val="0"/>
        <c:crossBetween val="midCat"/>
      </c:valAx>
      <c:valAx>
        <c:axId val="88083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4688"/>
        <c:crossesAt val="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LQ per Job Growth,</a:t>
            </a:r>
            <a:r>
              <a:rPr lang="en-US" baseline="0"/>
              <a:t> Professional and Scientific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176632849373172E-2"/>
          <c:y val="5.8431060479142236E-3"/>
          <c:w val="0.94917268159536305"/>
          <c:h val="0.960420170882895"/>
        </c:manualLayout>
      </c:layout>
      <c:bubbleChart>
        <c:varyColors val="1"/>
        <c:ser>
          <c:idx val="1"/>
          <c:order val="0"/>
          <c:spPr>
            <a:ln w="25400">
              <a:noFill/>
            </a:ln>
          </c:spPr>
          <c:invertIfNegative val="0"/>
          <c:dPt>
            <c:idx val="0"/>
            <c:invertIfNegative val="0"/>
            <c:bubble3D val="0"/>
            <c:spPr>
              <a:solidFill>
                <a:schemeClr val="accent1">
                  <a:alpha val="75000"/>
                </a:schemeClr>
              </a:solidFill>
              <a:ln w="25400">
                <a:noFill/>
              </a:ln>
              <a:effectLst/>
            </c:spPr>
            <c:extLst>
              <c:ext xmlns:c16="http://schemas.microsoft.com/office/drawing/2014/chart" uri="{C3380CC4-5D6E-409C-BE32-E72D297353CC}">
                <c16:uniqueId val="{00000001-9F9B-C541-B430-8E684FC8D602}"/>
              </c:ext>
            </c:extLst>
          </c:dPt>
          <c:dPt>
            <c:idx val="1"/>
            <c:invertIfNegative val="0"/>
            <c:bubble3D val="0"/>
            <c:spPr>
              <a:solidFill>
                <a:schemeClr val="accent2">
                  <a:alpha val="75000"/>
                </a:schemeClr>
              </a:solidFill>
              <a:ln w="25400">
                <a:noFill/>
              </a:ln>
              <a:effectLst/>
            </c:spPr>
            <c:extLst>
              <c:ext xmlns:c16="http://schemas.microsoft.com/office/drawing/2014/chart" uri="{C3380CC4-5D6E-409C-BE32-E72D297353CC}">
                <c16:uniqueId val="{00000003-9F9B-C541-B430-8E684FC8D602}"/>
              </c:ext>
            </c:extLst>
          </c:dPt>
          <c:dPt>
            <c:idx val="2"/>
            <c:invertIfNegative val="0"/>
            <c:bubble3D val="0"/>
            <c:spPr>
              <a:solidFill>
                <a:schemeClr val="accent3">
                  <a:alpha val="75000"/>
                </a:schemeClr>
              </a:solidFill>
              <a:ln w="25400">
                <a:noFill/>
              </a:ln>
              <a:effectLst/>
            </c:spPr>
            <c:extLst>
              <c:ext xmlns:c16="http://schemas.microsoft.com/office/drawing/2014/chart" uri="{C3380CC4-5D6E-409C-BE32-E72D297353CC}">
                <c16:uniqueId val="{00000005-9F9B-C541-B430-8E684FC8D602}"/>
              </c:ext>
            </c:extLst>
          </c:dPt>
          <c:dPt>
            <c:idx val="3"/>
            <c:invertIfNegative val="0"/>
            <c:bubble3D val="0"/>
            <c:spPr>
              <a:solidFill>
                <a:schemeClr val="accent4">
                  <a:alpha val="75000"/>
                </a:schemeClr>
              </a:solidFill>
              <a:ln w="25400">
                <a:noFill/>
              </a:ln>
              <a:effectLst/>
            </c:spPr>
            <c:extLst>
              <c:ext xmlns:c16="http://schemas.microsoft.com/office/drawing/2014/chart" uri="{C3380CC4-5D6E-409C-BE32-E72D297353CC}">
                <c16:uniqueId val="{00000007-9F9B-C541-B430-8E684FC8D602}"/>
              </c:ext>
            </c:extLst>
          </c:dPt>
          <c:dPt>
            <c:idx val="4"/>
            <c:invertIfNegative val="0"/>
            <c:bubble3D val="0"/>
            <c:spPr>
              <a:solidFill>
                <a:schemeClr val="accent5">
                  <a:alpha val="75000"/>
                </a:schemeClr>
              </a:solidFill>
              <a:ln w="25400">
                <a:noFill/>
              </a:ln>
              <a:effectLst/>
            </c:spPr>
            <c:extLst>
              <c:ext xmlns:c16="http://schemas.microsoft.com/office/drawing/2014/chart" uri="{C3380CC4-5D6E-409C-BE32-E72D297353CC}">
                <c16:uniqueId val="{00000009-9F9B-C541-B430-8E684FC8D602}"/>
              </c:ext>
            </c:extLst>
          </c:dPt>
          <c:dPt>
            <c:idx val="5"/>
            <c:invertIfNegative val="0"/>
            <c:bubble3D val="0"/>
            <c:spPr>
              <a:solidFill>
                <a:schemeClr val="accent6">
                  <a:alpha val="75000"/>
                </a:schemeClr>
              </a:solidFill>
              <a:ln w="25400">
                <a:noFill/>
              </a:ln>
              <a:effectLst/>
            </c:spPr>
            <c:extLst>
              <c:ext xmlns:c16="http://schemas.microsoft.com/office/drawing/2014/chart" uri="{C3380CC4-5D6E-409C-BE32-E72D297353CC}">
                <c16:uniqueId val="{0000000B-9F9B-C541-B430-8E684FC8D602}"/>
              </c:ext>
            </c:extLst>
          </c:dPt>
          <c:dPt>
            <c:idx val="6"/>
            <c:invertIfNegative val="0"/>
            <c:bubble3D val="0"/>
            <c:spPr>
              <a:solidFill>
                <a:schemeClr val="accent1">
                  <a:lumMod val="60000"/>
                  <a:alpha val="75000"/>
                </a:schemeClr>
              </a:solidFill>
              <a:ln w="25400">
                <a:noFill/>
              </a:ln>
              <a:effectLst/>
            </c:spPr>
            <c:extLst>
              <c:ext xmlns:c16="http://schemas.microsoft.com/office/drawing/2014/chart" uri="{C3380CC4-5D6E-409C-BE32-E72D297353CC}">
                <c16:uniqueId val="{0000000D-9F9B-C541-B430-8E684FC8D602}"/>
              </c:ext>
            </c:extLst>
          </c:dPt>
          <c:dPt>
            <c:idx val="7"/>
            <c:invertIfNegative val="0"/>
            <c:bubble3D val="0"/>
            <c:spPr>
              <a:solidFill>
                <a:schemeClr val="accent2">
                  <a:lumMod val="60000"/>
                  <a:alpha val="75000"/>
                </a:schemeClr>
              </a:solidFill>
              <a:ln w="25400">
                <a:noFill/>
              </a:ln>
              <a:effectLst/>
            </c:spPr>
            <c:extLst>
              <c:ext xmlns:c16="http://schemas.microsoft.com/office/drawing/2014/chart" uri="{C3380CC4-5D6E-409C-BE32-E72D297353CC}">
                <c16:uniqueId val="{0000000F-9F9B-C541-B430-8E684FC8D602}"/>
              </c:ext>
            </c:extLst>
          </c:dPt>
          <c:dPt>
            <c:idx val="8"/>
            <c:invertIfNegative val="0"/>
            <c:bubble3D val="0"/>
            <c:spPr>
              <a:solidFill>
                <a:schemeClr val="accent3">
                  <a:lumMod val="60000"/>
                  <a:alpha val="75000"/>
                </a:schemeClr>
              </a:solidFill>
              <a:ln w="25400">
                <a:noFill/>
              </a:ln>
              <a:effectLst/>
            </c:spPr>
            <c:extLst>
              <c:ext xmlns:c16="http://schemas.microsoft.com/office/drawing/2014/chart" uri="{C3380CC4-5D6E-409C-BE32-E72D297353CC}">
                <c16:uniqueId val="{00000011-9F9B-C541-B430-8E684FC8D602}"/>
              </c:ext>
            </c:extLst>
          </c:dPt>
          <c:dPt>
            <c:idx val="9"/>
            <c:invertIfNegative val="0"/>
            <c:bubble3D val="0"/>
            <c:spPr>
              <a:solidFill>
                <a:schemeClr val="accent4">
                  <a:lumMod val="60000"/>
                  <a:alpha val="75000"/>
                </a:schemeClr>
              </a:solidFill>
              <a:ln w="25400">
                <a:noFill/>
              </a:ln>
              <a:effectLst/>
            </c:spPr>
            <c:extLst>
              <c:ext xmlns:c16="http://schemas.microsoft.com/office/drawing/2014/chart" uri="{C3380CC4-5D6E-409C-BE32-E72D297353CC}">
                <c16:uniqueId val="{00000013-9F9B-C541-B430-8E684FC8D602}"/>
              </c:ext>
            </c:extLst>
          </c:dPt>
          <c:dPt>
            <c:idx val="10"/>
            <c:invertIfNegative val="0"/>
            <c:bubble3D val="0"/>
            <c:spPr>
              <a:solidFill>
                <a:schemeClr val="accent5">
                  <a:lumMod val="60000"/>
                  <a:alpha val="75000"/>
                </a:schemeClr>
              </a:solidFill>
              <a:ln w="25400">
                <a:noFill/>
              </a:ln>
              <a:effectLst/>
            </c:spPr>
            <c:extLst>
              <c:ext xmlns:c16="http://schemas.microsoft.com/office/drawing/2014/chart" uri="{C3380CC4-5D6E-409C-BE32-E72D297353CC}">
                <c16:uniqueId val="{00000015-9F9B-C541-B430-8E684FC8D602}"/>
              </c:ext>
            </c:extLst>
          </c:dPt>
          <c:dPt>
            <c:idx val="11"/>
            <c:invertIfNegative val="0"/>
            <c:bubble3D val="0"/>
            <c:spPr>
              <a:solidFill>
                <a:schemeClr val="accent6">
                  <a:lumMod val="60000"/>
                  <a:alpha val="75000"/>
                </a:schemeClr>
              </a:solidFill>
              <a:ln w="25400">
                <a:noFill/>
              </a:ln>
              <a:effectLst/>
            </c:spPr>
            <c:extLst>
              <c:ext xmlns:c16="http://schemas.microsoft.com/office/drawing/2014/chart" uri="{C3380CC4-5D6E-409C-BE32-E72D297353CC}">
                <c16:uniqueId val="{00000017-9F9B-C541-B430-8E684FC8D602}"/>
              </c:ext>
            </c:extLst>
          </c:dPt>
          <c:dPt>
            <c:idx val="12"/>
            <c:invertIfNegative val="0"/>
            <c:bubble3D val="0"/>
            <c:spPr>
              <a:solidFill>
                <a:schemeClr val="accent1">
                  <a:lumMod val="80000"/>
                  <a:lumOff val="20000"/>
                  <a:alpha val="75000"/>
                </a:schemeClr>
              </a:solidFill>
              <a:ln w="25400">
                <a:noFill/>
              </a:ln>
              <a:effectLst/>
            </c:spPr>
            <c:extLst>
              <c:ext xmlns:c16="http://schemas.microsoft.com/office/drawing/2014/chart" uri="{C3380CC4-5D6E-409C-BE32-E72D297353CC}">
                <c16:uniqueId val="{00000019-9F9B-C541-B430-8E684FC8D602}"/>
              </c:ext>
            </c:extLst>
          </c:dPt>
          <c:dPt>
            <c:idx val="13"/>
            <c:invertIfNegative val="0"/>
            <c:bubble3D val="0"/>
            <c:spPr>
              <a:solidFill>
                <a:schemeClr val="accent2">
                  <a:lumMod val="80000"/>
                  <a:lumOff val="20000"/>
                  <a:alpha val="75000"/>
                </a:schemeClr>
              </a:solidFill>
              <a:ln w="25400">
                <a:noFill/>
              </a:ln>
              <a:effectLst/>
            </c:spPr>
            <c:extLst>
              <c:ext xmlns:c16="http://schemas.microsoft.com/office/drawing/2014/chart" uri="{C3380CC4-5D6E-409C-BE32-E72D297353CC}">
                <c16:uniqueId val="{0000001B-9F9B-C541-B430-8E684FC8D602}"/>
              </c:ext>
            </c:extLst>
          </c:dPt>
          <c:dPt>
            <c:idx val="14"/>
            <c:invertIfNegative val="0"/>
            <c:bubble3D val="0"/>
            <c:spPr>
              <a:solidFill>
                <a:schemeClr val="accent3">
                  <a:lumMod val="80000"/>
                  <a:lumOff val="20000"/>
                  <a:alpha val="75000"/>
                </a:schemeClr>
              </a:solidFill>
              <a:ln w="25400">
                <a:noFill/>
              </a:ln>
              <a:effectLst/>
            </c:spPr>
            <c:extLst>
              <c:ext xmlns:c16="http://schemas.microsoft.com/office/drawing/2014/chart" uri="{C3380CC4-5D6E-409C-BE32-E72D297353CC}">
                <c16:uniqueId val="{0000001D-9F9B-C541-B430-8E684FC8D602}"/>
              </c:ext>
            </c:extLst>
          </c:dPt>
          <c:dPt>
            <c:idx val="15"/>
            <c:invertIfNegative val="0"/>
            <c:bubble3D val="0"/>
            <c:spPr>
              <a:solidFill>
                <a:schemeClr val="accent4">
                  <a:lumMod val="80000"/>
                  <a:lumOff val="20000"/>
                  <a:alpha val="75000"/>
                </a:schemeClr>
              </a:solidFill>
              <a:ln w="25400">
                <a:noFill/>
              </a:ln>
              <a:effectLst/>
            </c:spPr>
            <c:extLst>
              <c:ext xmlns:c16="http://schemas.microsoft.com/office/drawing/2014/chart" uri="{C3380CC4-5D6E-409C-BE32-E72D297353CC}">
                <c16:uniqueId val="{0000001F-9F9B-C541-B430-8E684FC8D602}"/>
              </c:ext>
            </c:extLst>
          </c:dPt>
          <c:dPt>
            <c:idx val="16"/>
            <c:invertIfNegative val="0"/>
            <c:bubble3D val="0"/>
            <c:spPr>
              <a:solidFill>
                <a:schemeClr val="accent5">
                  <a:lumMod val="80000"/>
                  <a:lumOff val="20000"/>
                  <a:alpha val="75000"/>
                </a:schemeClr>
              </a:solidFill>
              <a:ln w="25400">
                <a:noFill/>
              </a:ln>
              <a:effectLst/>
            </c:spPr>
            <c:extLst>
              <c:ext xmlns:c16="http://schemas.microsoft.com/office/drawing/2014/chart" uri="{C3380CC4-5D6E-409C-BE32-E72D297353CC}">
                <c16:uniqueId val="{00000021-9F9B-C541-B430-8E684FC8D602}"/>
              </c:ext>
            </c:extLst>
          </c:dPt>
          <c:dPt>
            <c:idx val="17"/>
            <c:invertIfNegative val="0"/>
            <c:bubble3D val="0"/>
            <c:spPr>
              <a:solidFill>
                <a:schemeClr val="accent6">
                  <a:lumMod val="80000"/>
                  <a:lumOff val="20000"/>
                  <a:alpha val="75000"/>
                </a:schemeClr>
              </a:solidFill>
              <a:ln w="25400">
                <a:noFill/>
              </a:ln>
              <a:effectLst/>
            </c:spPr>
            <c:extLst>
              <c:ext xmlns:c16="http://schemas.microsoft.com/office/drawing/2014/chart" uri="{C3380CC4-5D6E-409C-BE32-E72D297353CC}">
                <c16:uniqueId val="{00000023-9F9B-C541-B430-8E684FC8D602}"/>
              </c:ext>
            </c:extLst>
          </c:dPt>
          <c:dPt>
            <c:idx val="18"/>
            <c:invertIfNegative val="0"/>
            <c:bubble3D val="0"/>
            <c:spPr>
              <a:solidFill>
                <a:schemeClr val="accent1">
                  <a:lumMod val="80000"/>
                  <a:alpha val="75000"/>
                </a:schemeClr>
              </a:solidFill>
              <a:ln w="25400">
                <a:noFill/>
              </a:ln>
              <a:effectLst/>
            </c:spPr>
            <c:extLst>
              <c:ext xmlns:c16="http://schemas.microsoft.com/office/drawing/2014/chart" uri="{C3380CC4-5D6E-409C-BE32-E72D297353CC}">
                <c16:uniqueId val="{00000025-9F9B-C541-B430-8E684FC8D602}"/>
              </c:ext>
            </c:extLst>
          </c:dPt>
          <c:dPt>
            <c:idx val="19"/>
            <c:invertIfNegative val="0"/>
            <c:bubble3D val="0"/>
            <c:spPr>
              <a:solidFill>
                <a:schemeClr val="accent2">
                  <a:lumMod val="80000"/>
                  <a:alpha val="75000"/>
                </a:schemeClr>
              </a:solidFill>
              <a:ln w="25400">
                <a:noFill/>
              </a:ln>
              <a:effectLst/>
            </c:spPr>
            <c:extLst>
              <c:ext xmlns:c16="http://schemas.microsoft.com/office/drawing/2014/chart" uri="{C3380CC4-5D6E-409C-BE32-E72D297353CC}">
                <c16:uniqueId val="{00000027-9F9B-C541-B430-8E684FC8D602}"/>
              </c:ext>
            </c:extLst>
          </c:dPt>
          <c:dPt>
            <c:idx val="20"/>
            <c:invertIfNegative val="0"/>
            <c:bubble3D val="0"/>
            <c:spPr>
              <a:solidFill>
                <a:schemeClr val="accent3">
                  <a:lumMod val="80000"/>
                  <a:alpha val="75000"/>
                </a:schemeClr>
              </a:solidFill>
              <a:ln w="25400">
                <a:noFill/>
              </a:ln>
              <a:effectLst/>
            </c:spPr>
            <c:extLst>
              <c:ext xmlns:c16="http://schemas.microsoft.com/office/drawing/2014/chart" uri="{C3380CC4-5D6E-409C-BE32-E72D297353CC}">
                <c16:uniqueId val="{00000029-9F9B-C541-B430-8E684FC8D602}"/>
              </c:ext>
            </c:extLst>
          </c:dPt>
          <c:dPt>
            <c:idx val="21"/>
            <c:invertIfNegative val="0"/>
            <c:bubble3D val="0"/>
            <c:spPr>
              <a:solidFill>
                <a:schemeClr val="accent4">
                  <a:lumMod val="80000"/>
                  <a:alpha val="75000"/>
                </a:schemeClr>
              </a:solidFill>
              <a:ln w="25400">
                <a:noFill/>
              </a:ln>
              <a:effectLst/>
            </c:spPr>
            <c:extLst>
              <c:ext xmlns:c16="http://schemas.microsoft.com/office/drawing/2014/chart" uri="{C3380CC4-5D6E-409C-BE32-E72D297353CC}">
                <c16:uniqueId val="{0000002B-9F9B-C541-B430-8E684FC8D602}"/>
              </c:ext>
            </c:extLst>
          </c:dPt>
          <c:dPt>
            <c:idx val="22"/>
            <c:invertIfNegative val="0"/>
            <c:bubble3D val="0"/>
            <c:spPr>
              <a:solidFill>
                <a:schemeClr val="accent5">
                  <a:lumMod val="80000"/>
                  <a:alpha val="75000"/>
                </a:schemeClr>
              </a:solidFill>
              <a:ln w="25400">
                <a:noFill/>
              </a:ln>
              <a:effectLst/>
            </c:spPr>
            <c:extLst>
              <c:ext xmlns:c16="http://schemas.microsoft.com/office/drawing/2014/chart" uri="{C3380CC4-5D6E-409C-BE32-E72D297353CC}">
                <c16:uniqueId val="{0000002D-9F9B-C541-B430-8E684FC8D602}"/>
              </c:ext>
            </c:extLst>
          </c:dPt>
          <c:dPt>
            <c:idx val="23"/>
            <c:invertIfNegative val="0"/>
            <c:bubble3D val="0"/>
            <c:spPr>
              <a:solidFill>
                <a:schemeClr val="accent6">
                  <a:lumMod val="80000"/>
                  <a:alpha val="75000"/>
                </a:schemeClr>
              </a:solidFill>
              <a:ln w="25400">
                <a:noFill/>
              </a:ln>
              <a:effectLst/>
            </c:spPr>
            <c:extLst>
              <c:ext xmlns:c16="http://schemas.microsoft.com/office/drawing/2014/chart" uri="{C3380CC4-5D6E-409C-BE32-E72D297353CC}">
                <c16:uniqueId val="{0000002F-9F9B-C541-B430-8E684FC8D602}"/>
              </c:ext>
            </c:extLst>
          </c:dPt>
          <c:dPt>
            <c:idx val="24"/>
            <c:invertIfNegative val="0"/>
            <c:bubble3D val="0"/>
            <c:spPr>
              <a:solidFill>
                <a:schemeClr val="accent1">
                  <a:lumMod val="60000"/>
                  <a:lumOff val="40000"/>
                  <a:alpha val="75000"/>
                </a:schemeClr>
              </a:solidFill>
              <a:ln w="25400">
                <a:noFill/>
              </a:ln>
              <a:effectLst/>
            </c:spPr>
            <c:extLst>
              <c:ext xmlns:c16="http://schemas.microsoft.com/office/drawing/2014/chart" uri="{C3380CC4-5D6E-409C-BE32-E72D297353CC}">
                <c16:uniqueId val="{00000031-9F9B-C541-B430-8E684FC8D602}"/>
              </c:ext>
            </c:extLst>
          </c:dPt>
          <c:dPt>
            <c:idx val="25"/>
            <c:invertIfNegative val="0"/>
            <c:bubble3D val="0"/>
            <c:spPr>
              <a:solidFill>
                <a:schemeClr val="accent2">
                  <a:lumMod val="60000"/>
                  <a:lumOff val="40000"/>
                  <a:alpha val="75000"/>
                </a:schemeClr>
              </a:solidFill>
              <a:ln w="25400">
                <a:noFill/>
              </a:ln>
              <a:effectLst/>
            </c:spPr>
            <c:extLst>
              <c:ext xmlns:c16="http://schemas.microsoft.com/office/drawing/2014/chart" uri="{C3380CC4-5D6E-409C-BE32-E72D297353CC}">
                <c16:uniqueId val="{00000033-9F9B-C541-B430-8E684FC8D602}"/>
              </c:ext>
            </c:extLst>
          </c:dPt>
          <c:dPt>
            <c:idx val="26"/>
            <c:invertIfNegative val="0"/>
            <c:bubble3D val="0"/>
            <c:spPr>
              <a:solidFill>
                <a:schemeClr val="accent3">
                  <a:lumMod val="60000"/>
                  <a:lumOff val="40000"/>
                  <a:alpha val="75000"/>
                </a:schemeClr>
              </a:solidFill>
              <a:ln w="25400">
                <a:noFill/>
              </a:ln>
              <a:effectLst/>
            </c:spPr>
            <c:extLst>
              <c:ext xmlns:c16="http://schemas.microsoft.com/office/drawing/2014/chart" uri="{C3380CC4-5D6E-409C-BE32-E72D297353CC}">
                <c16:uniqueId val="{00000035-9F9B-C541-B430-8E684FC8D602}"/>
              </c:ext>
            </c:extLst>
          </c:dPt>
          <c:dPt>
            <c:idx val="27"/>
            <c:invertIfNegative val="0"/>
            <c:bubble3D val="0"/>
            <c:spPr>
              <a:solidFill>
                <a:schemeClr val="accent4">
                  <a:lumMod val="60000"/>
                  <a:lumOff val="40000"/>
                  <a:alpha val="75000"/>
                </a:schemeClr>
              </a:solidFill>
              <a:ln w="25400">
                <a:noFill/>
              </a:ln>
              <a:effectLst/>
            </c:spPr>
            <c:extLst>
              <c:ext xmlns:c16="http://schemas.microsoft.com/office/drawing/2014/chart" uri="{C3380CC4-5D6E-409C-BE32-E72D297353CC}">
                <c16:uniqueId val="{00000037-9F9B-C541-B430-8E684FC8D602}"/>
              </c:ext>
            </c:extLst>
          </c:dPt>
          <c:dPt>
            <c:idx val="28"/>
            <c:invertIfNegative val="0"/>
            <c:bubble3D val="0"/>
            <c:spPr>
              <a:solidFill>
                <a:schemeClr val="accent5">
                  <a:lumMod val="60000"/>
                  <a:lumOff val="40000"/>
                  <a:alpha val="75000"/>
                </a:schemeClr>
              </a:solidFill>
              <a:ln w="25400">
                <a:noFill/>
              </a:ln>
              <a:effectLst/>
            </c:spPr>
            <c:extLst>
              <c:ext xmlns:c16="http://schemas.microsoft.com/office/drawing/2014/chart" uri="{C3380CC4-5D6E-409C-BE32-E72D297353CC}">
                <c16:uniqueId val="{00000039-9F9B-C541-B430-8E684FC8D602}"/>
              </c:ext>
            </c:extLst>
          </c:dPt>
          <c:dPt>
            <c:idx val="29"/>
            <c:invertIfNegative val="0"/>
            <c:bubble3D val="0"/>
            <c:spPr>
              <a:solidFill>
                <a:schemeClr val="accent6">
                  <a:lumMod val="60000"/>
                  <a:lumOff val="40000"/>
                  <a:alpha val="75000"/>
                </a:schemeClr>
              </a:solidFill>
              <a:ln w="25400">
                <a:noFill/>
              </a:ln>
              <a:effectLst/>
            </c:spPr>
            <c:extLst>
              <c:ext xmlns:c16="http://schemas.microsoft.com/office/drawing/2014/chart" uri="{C3380CC4-5D6E-409C-BE32-E72D297353CC}">
                <c16:uniqueId val="{0000003B-9F9B-C541-B430-8E684FC8D602}"/>
              </c:ext>
            </c:extLst>
          </c:dPt>
          <c:dPt>
            <c:idx val="30"/>
            <c:invertIfNegative val="0"/>
            <c:bubble3D val="0"/>
            <c:spPr>
              <a:solidFill>
                <a:schemeClr val="accent1">
                  <a:lumMod val="50000"/>
                  <a:alpha val="75000"/>
                </a:schemeClr>
              </a:solidFill>
              <a:ln w="25400">
                <a:noFill/>
              </a:ln>
              <a:effectLst/>
            </c:spPr>
            <c:extLst>
              <c:ext xmlns:c16="http://schemas.microsoft.com/office/drawing/2014/chart" uri="{C3380CC4-5D6E-409C-BE32-E72D297353CC}">
                <c16:uniqueId val="{0000003D-9F9B-C541-B430-8E684FC8D602}"/>
              </c:ext>
            </c:extLst>
          </c:dPt>
          <c:dPt>
            <c:idx val="31"/>
            <c:invertIfNegative val="0"/>
            <c:bubble3D val="0"/>
            <c:spPr>
              <a:solidFill>
                <a:schemeClr val="accent2">
                  <a:lumMod val="50000"/>
                  <a:alpha val="75000"/>
                </a:schemeClr>
              </a:solidFill>
              <a:ln w="25400">
                <a:noFill/>
              </a:ln>
              <a:effectLst/>
            </c:spPr>
            <c:extLst>
              <c:ext xmlns:c16="http://schemas.microsoft.com/office/drawing/2014/chart" uri="{C3380CC4-5D6E-409C-BE32-E72D297353CC}">
                <c16:uniqueId val="{0000003F-9F9B-C541-B430-8E684FC8D602}"/>
              </c:ext>
            </c:extLst>
          </c:dPt>
          <c:dPt>
            <c:idx val="32"/>
            <c:invertIfNegative val="0"/>
            <c:bubble3D val="0"/>
            <c:spPr>
              <a:solidFill>
                <a:schemeClr val="accent3">
                  <a:lumMod val="50000"/>
                  <a:alpha val="75000"/>
                </a:schemeClr>
              </a:solidFill>
              <a:ln w="25400">
                <a:noFill/>
              </a:ln>
              <a:effectLst/>
            </c:spPr>
            <c:extLst>
              <c:ext xmlns:c16="http://schemas.microsoft.com/office/drawing/2014/chart" uri="{C3380CC4-5D6E-409C-BE32-E72D297353CC}">
                <c16:uniqueId val="{00000041-9F9B-C541-B430-8E684FC8D602}"/>
              </c:ext>
            </c:extLst>
          </c:dPt>
          <c:dPt>
            <c:idx val="33"/>
            <c:invertIfNegative val="0"/>
            <c:bubble3D val="0"/>
            <c:spPr>
              <a:solidFill>
                <a:schemeClr val="accent4">
                  <a:lumMod val="50000"/>
                  <a:alpha val="75000"/>
                </a:schemeClr>
              </a:solidFill>
              <a:ln w="25400">
                <a:noFill/>
              </a:ln>
              <a:effectLst/>
            </c:spPr>
            <c:extLst>
              <c:ext xmlns:c16="http://schemas.microsoft.com/office/drawing/2014/chart" uri="{C3380CC4-5D6E-409C-BE32-E72D297353CC}">
                <c16:uniqueId val="{00000043-9F9B-C541-B430-8E684FC8D602}"/>
              </c:ext>
            </c:extLst>
          </c:dPt>
          <c:dPt>
            <c:idx val="34"/>
            <c:invertIfNegative val="0"/>
            <c:bubble3D val="0"/>
            <c:spPr>
              <a:solidFill>
                <a:schemeClr val="accent5">
                  <a:lumMod val="50000"/>
                  <a:alpha val="75000"/>
                </a:schemeClr>
              </a:solidFill>
              <a:ln w="25400">
                <a:noFill/>
              </a:ln>
              <a:effectLst/>
            </c:spPr>
            <c:extLst>
              <c:ext xmlns:c16="http://schemas.microsoft.com/office/drawing/2014/chart" uri="{C3380CC4-5D6E-409C-BE32-E72D297353CC}">
                <c16:uniqueId val="{00000045-9F9B-C541-B430-8E684FC8D602}"/>
              </c:ext>
            </c:extLst>
          </c:dPt>
          <c:dPt>
            <c:idx val="35"/>
            <c:invertIfNegative val="0"/>
            <c:bubble3D val="0"/>
            <c:spPr>
              <a:solidFill>
                <a:schemeClr val="accent6">
                  <a:lumMod val="50000"/>
                  <a:alpha val="75000"/>
                </a:schemeClr>
              </a:solidFill>
              <a:ln w="25400">
                <a:noFill/>
              </a:ln>
              <a:effectLst/>
            </c:spPr>
            <c:extLst>
              <c:ext xmlns:c16="http://schemas.microsoft.com/office/drawing/2014/chart" uri="{C3380CC4-5D6E-409C-BE32-E72D297353CC}">
                <c16:uniqueId val="{00000047-9F9B-C541-B430-8E684FC8D602}"/>
              </c:ext>
            </c:extLst>
          </c:dPt>
          <c:dPt>
            <c:idx val="36"/>
            <c:invertIfNegative val="0"/>
            <c:bubble3D val="0"/>
            <c:spPr>
              <a:solidFill>
                <a:schemeClr val="accent1">
                  <a:lumMod val="70000"/>
                  <a:lumOff val="30000"/>
                  <a:alpha val="75000"/>
                </a:schemeClr>
              </a:solidFill>
              <a:ln w="25400">
                <a:noFill/>
              </a:ln>
              <a:effectLst/>
            </c:spPr>
            <c:extLst>
              <c:ext xmlns:c16="http://schemas.microsoft.com/office/drawing/2014/chart" uri="{C3380CC4-5D6E-409C-BE32-E72D297353CC}">
                <c16:uniqueId val="{00000049-9F9B-C541-B430-8E684FC8D602}"/>
              </c:ext>
            </c:extLst>
          </c:dPt>
          <c:dPt>
            <c:idx val="37"/>
            <c:invertIfNegative val="0"/>
            <c:bubble3D val="0"/>
            <c:spPr>
              <a:solidFill>
                <a:schemeClr val="accent2">
                  <a:lumMod val="70000"/>
                  <a:lumOff val="30000"/>
                  <a:alpha val="75000"/>
                </a:schemeClr>
              </a:solidFill>
              <a:ln w="25400">
                <a:noFill/>
              </a:ln>
              <a:effectLst/>
            </c:spPr>
            <c:extLst>
              <c:ext xmlns:c16="http://schemas.microsoft.com/office/drawing/2014/chart" uri="{C3380CC4-5D6E-409C-BE32-E72D297353CC}">
                <c16:uniqueId val="{0000004B-9F9B-C541-B430-8E684FC8D602}"/>
              </c:ext>
            </c:extLst>
          </c:dPt>
          <c:dPt>
            <c:idx val="38"/>
            <c:invertIfNegative val="0"/>
            <c:bubble3D val="0"/>
            <c:spPr>
              <a:solidFill>
                <a:schemeClr val="accent3">
                  <a:lumMod val="70000"/>
                  <a:lumOff val="30000"/>
                  <a:alpha val="75000"/>
                </a:schemeClr>
              </a:solidFill>
              <a:ln w="25400">
                <a:noFill/>
              </a:ln>
              <a:effectLst/>
            </c:spPr>
            <c:extLst>
              <c:ext xmlns:c16="http://schemas.microsoft.com/office/drawing/2014/chart" uri="{C3380CC4-5D6E-409C-BE32-E72D297353CC}">
                <c16:uniqueId val="{0000004D-9F9B-C541-B430-8E684FC8D602}"/>
              </c:ext>
            </c:extLst>
          </c:dPt>
          <c:dPt>
            <c:idx val="39"/>
            <c:invertIfNegative val="0"/>
            <c:bubble3D val="0"/>
            <c:spPr>
              <a:solidFill>
                <a:schemeClr val="accent4">
                  <a:lumMod val="70000"/>
                  <a:lumOff val="30000"/>
                  <a:alpha val="75000"/>
                </a:schemeClr>
              </a:solidFill>
              <a:ln w="25400">
                <a:noFill/>
              </a:ln>
              <a:effectLst/>
            </c:spPr>
            <c:extLst>
              <c:ext xmlns:c16="http://schemas.microsoft.com/office/drawing/2014/chart" uri="{C3380CC4-5D6E-409C-BE32-E72D297353CC}">
                <c16:uniqueId val="{0000004F-9F9B-C541-B430-8E684FC8D602}"/>
              </c:ext>
            </c:extLst>
          </c:dPt>
          <c:dPt>
            <c:idx val="40"/>
            <c:invertIfNegative val="0"/>
            <c:bubble3D val="0"/>
            <c:spPr>
              <a:solidFill>
                <a:schemeClr val="accent5">
                  <a:lumMod val="70000"/>
                  <a:lumOff val="30000"/>
                  <a:alpha val="75000"/>
                </a:schemeClr>
              </a:solidFill>
              <a:ln w="25400">
                <a:noFill/>
              </a:ln>
              <a:effectLst/>
            </c:spPr>
            <c:extLst>
              <c:ext xmlns:c16="http://schemas.microsoft.com/office/drawing/2014/chart" uri="{C3380CC4-5D6E-409C-BE32-E72D297353CC}">
                <c16:uniqueId val="{00000051-9F9B-C541-B430-8E684FC8D602}"/>
              </c:ext>
            </c:extLst>
          </c:dPt>
          <c:dPt>
            <c:idx val="41"/>
            <c:invertIfNegative val="0"/>
            <c:bubble3D val="0"/>
            <c:spPr>
              <a:solidFill>
                <a:schemeClr val="accent6">
                  <a:lumMod val="70000"/>
                  <a:lumOff val="30000"/>
                  <a:alpha val="75000"/>
                </a:schemeClr>
              </a:solidFill>
              <a:ln w="25400">
                <a:noFill/>
              </a:ln>
              <a:effectLst/>
            </c:spPr>
            <c:extLst>
              <c:ext xmlns:c16="http://schemas.microsoft.com/office/drawing/2014/chart" uri="{C3380CC4-5D6E-409C-BE32-E72D297353CC}">
                <c16:uniqueId val="{00000053-9F9B-C541-B430-8E684FC8D602}"/>
              </c:ext>
            </c:extLst>
          </c:dPt>
          <c:dPt>
            <c:idx val="42"/>
            <c:invertIfNegative val="0"/>
            <c:bubble3D val="0"/>
            <c:spPr>
              <a:solidFill>
                <a:schemeClr val="accent1">
                  <a:lumMod val="70000"/>
                  <a:alpha val="75000"/>
                </a:schemeClr>
              </a:solidFill>
              <a:ln w="25400">
                <a:noFill/>
              </a:ln>
              <a:effectLst/>
            </c:spPr>
            <c:extLst>
              <c:ext xmlns:c16="http://schemas.microsoft.com/office/drawing/2014/chart" uri="{C3380CC4-5D6E-409C-BE32-E72D297353CC}">
                <c16:uniqueId val="{00000055-9F9B-C541-B430-8E684FC8D602}"/>
              </c:ext>
            </c:extLst>
          </c:dPt>
          <c:dPt>
            <c:idx val="43"/>
            <c:invertIfNegative val="0"/>
            <c:bubble3D val="0"/>
            <c:spPr>
              <a:solidFill>
                <a:schemeClr val="accent2">
                  <a:lumMod val="70000"/>
                  <a:alpha val="75000"/>
                </a:schemeClr>
              </a:solidFill>
              <a:ln w="25400">
                <a:noFill/>
              </a:ln>
              <a:effectLst/>
            </c:spPr>
            <c:extLst>
              <c:ext xmlns:c16="http://schemas.microsoft.com/office/drawing/2014/chart" uri="{C3380CC4-5D6E-409C-BE32-E72D297353CC}">
                <c16:uniqueId val="{00000057-9F9B-C541-B430-8E684FC8D602}"/>
              </c:ext>
            </c:extLst>
          </c:dPt>
          <c:dPt>
            <c:idx val="44"/>
            <c:invertIfNegative val="0"/>
            <c:bubble3D val="0"/>
            <c:spPr>
              <a:solidFill>
                <a:schemeClr val="accent3">
                  <a:lumMod val="70000"/>
                  <a:alpha val="75000"/>
                </a:schemeClr>
              </a:solidFill>
              <a:ln w="25400">
                <a:noFill/>
              </a:ln>
              <a:effectLst/>
            </c:spPr>
            <c:extLst>
              <c:ext xmlns:c16="http://schemas.microsoft.com/office/drawing/2014/chart" uri="{C3380CC4-5D6E-409C-BE32-E72D297353CC}">
                <c16:uniqueId val="{00000059-9F9B-C541-B430-8E684FC8D602}"/>
              </c:ext>
            </c:extLst>
          </c:dPt>
          <c:dPt>
            <c:idx val="45"/>
            <c:invertIfNegative val="0"/>
            <c:bubble3D val="0"/>
            <c:spPr>
              <a:solidFill>
                <a:schemeClr val="accent4">
                  <a:lumMod val="70000"/>
                  <a:alpha val="75000"/>
                </a:schemeClr>
              </a:solidFill>
              <a:ln w="25400">
                <a:noFill/>
              </a:ln>
              <a:effectLst/>
            </c:spPr>
            <c:extLst>
              <c:ext xmlns:c16="http://schemas.microsoft.com/office/drawing/2014/chart" uri="{C3380CC4-5D6E-409C-BE32-E72D297353CC}">
                <c16:uniqueId val="{0000005B-9F9B-C541-B430-8E684FC8D602}"/>
              </c:ext>
            </c:extLst>
          </c:dPt>
          <c:dPt>
            <c:idx val="46"/>
            <c:invertIfNegative val="0"/>
            <c:bubble3D val="0"/>
            <c:spPr>
              <a:solidFill>
                <a:schemeClr val="accent5">
                  <a:lumMod val="70000"/>
                  <a:alpha val="75000"/>
                </a:schemeClr>
              </a:solidFill>
              <a:ln w="25400">
                <a:noFill/>
              </a:ln>
              <a:effectLst/>
            </c:spPr>
            <c:extLst>
              <c:ext xmlns:c16="http://schemas.microsoft.com/office/drawing/2014/chart" uri="{C3380CC4-5D6E-409C-BE32-E72D297353CC}">
                <c16:uniqueId val="{0000005D-9F9B-C541-B430-8E684FC8D602}"/>
              </c:ext>
            </c:extLst>
          </c:dPt>
          <c:dPt>
            <c:idx val="47"/>
            <c:invertIfNegative val="0"/>
            <c:bubble3D val="0"/>
            <c:spPr>
              <a:solidFill>
                <a:schemeClr val="accent6">
                  <a:lumMod val="70000"/>
                  <a:alpha val="75000"/>
                </a:schemeClr>
              </a:solidFill>
              <a:ln w="25400">
                <a:noFill/>
              </a:ln>
              <a:effectLst/>
            </c:spPr>
            <c:extLst>
              <c:ext xmlns:c16="http://schemas.microsoft.com/office/drawing/2014/chart" uri="{C3380CC4-5D6E-409C-BE32-E72D297353CC}">
                <c16:uniqueId val="{0000005F-9F9B-C541-B430-8E684FC8D602}"/>
              </c:ext>
            </c:extLst>
          </c:dPt>
          <c:dPt>
            <c:idx val="48"/>
            <c:invertIfNegative val="0"/>
            <c:bubble3D val="0"/>
            <c:spPr>
              <a:solidFill>
                <a:schemeClr val="accent1">
                  <a:lumMod val="50000"/>
                  <a:lumOff val="50000"/>
                  <a:alpha val="75000"/>
                </a:schemeClr>
              </a:solidFill>
              <a:ln w="25400">
                <a:noFill/>
              </a:ln>
              <a:effectLst/>
            </c:spPr>
            <c:extLst>
              <c:ext xmlns:c16="http://schemas.microsoft.com/office/drawing/2014/chart" uri="{C3380CC4-5D6E-409C-BE32-E72D297353CC}">
                <c16:uniqueId val="{00000061-9F9B-C541-B430-8E684FC8D602}"/>
              </c:ext>
            </c:extLst>
          </c:dPt>
          <c:dPt>
            <c:idx val="49"/>
            <c:invertIfNegative val="0"/>
            <c:bubble3D val="0"/>
            <c:spPr>
              <a:solidFill>
                <a:schemeClr val="accent2">
                  <a:lumMod val="50000"/>
                  <a:lumOff val="50000"/>
                  <a:alpha val="75000"/>
                </a:schemeClr>
              </a:solidFill>
              <a:ln w="25400">
                <a:noFill/>
              </a:ln>
              <a:effectLst/>
            </c:spPr>
            <c:extLst>
              <c:ext xmlns:c16="http://schemas.microsoft.com/office/drawing/2014/chart" uri="{C3380CC4-5D6E-409C-BE32-E72D297353CC}">
                <c16:uniqueId val="{00000063-9F9B-C541-B430-8E684FC8D602}"/>
              </c:ext>
            </c:extLst>
          </c:dPt>
          <c:dPt>
            <c:idx val="50"/>
            <c:invertIfNegative val="0"/>
            <c:bubble3D val="0"/>
            <c:spPr>
              <a:solidFill>
                <a:schemeClr val="accent3">
                  <a:lumMod val="50000"/>
                  <a:lumOff val="50000"/>
                  <a:alpha val="75000"/>
                </a:schemeClr>
              </a:solidFill>
              <a:ln w="25400">
                <a:noFill/>
              </a:ln>
              <a:effectLst/>
            </c:spPr>
            <c:extLst>
              <c:ext xmlns:c16="http://schemas.microsoft.com/office/drawing/2014/chart" uri="{C3380CC4-5D6E-409C-BE32-E72D297353CC}">
                <c16:uniqueId val="{00000065-9F9B-C541-B430-8E684FC8D602}"/>
              </c:ext>
            </c:extLst>
          </c:dPt>
          <c:dPt>
            <c:idx val="51"/>
            <c:invertIfNegative val="0"/>
            <c:bubble3D val="0"/>
            <c:spPr>
              <a:solidFill>
                <a:schemeClr val="accent4">
                  <a:lumMod val="50000"/>
                  <a:lumOff val="50000"/>
                  <a:alpha val="75000"/>
                </a:schemeClr>
              </a:solidFill>
              <a:ln w="25400">
                <a:noFill/>
              </a:ln>
              <a:effectLst/>
            </c:spPr>
            <c:extLst>
              <c:ext xmlns:c16="http://schemas.microsoft.com/office/drawing/2014/chart" uri="{C3380CC4-5D6E-409C-BE32-E72D297353CC}">
                <c16:uniqueId val="{00000067-9F9B-C541-B430-8E684FC8D602}"/>
              </c:ext>
            </c:extLst>
          </c:dPt>
          <c:dPt>
            <c:idx val="52"/>
            <c:invertIfNegative val="0"/>
            <c:bubble3D val="0"/>
            <c:spPr>
              <a:solidFill>
                <a:schemeClr val="accent5">
                  <a:lumMod val="50000"/>
                  <a:lumOff val="50000"/>
                  <a:alpha val="75000"/>
                </a:schemeClr>
              </a:solidFill>
              <a:ln w="25400">
                <a:noFill/>
              </a:ln>
              <a:effectLst/>
            </c:spPr>
            <c:extLst>
              <c:ext xmlns:c16="http://schemas.microsoft.com/office/drawing/2014/chart" uri="{C3380CC4-5D6E-409C-BE32-E72D297353CC}">
                <c16:uniqueId val="{00000069-9F9B-C541-B430-8E684FC8D602}"/>
              </c:ext>
            </c:extLst>
          </c:dPt>
          <c:dPt>
            <c:idx val="53"/>
            <c:invertIfNegative val="0"/>
            <c:bubble3D val="0"/>
            <c:spPr>
              <a:solidFill>
                <a:schemeClr val="accent6">
                  <a:lumMod val="50000"/>
                  <a:lumOff val="50000"/>
                  <a:alpha val="75000"/>
                </a:schemeClr>
              </a:solidFill>
              <a:ln w="25400">
                <a:noFill/>
              </a:ln>
              <a:effectLst/>
            </c:spPr>
            <c:extLst>
              <c:ext xmlns:c16="http://schemas.microsoft.com/office/drawing/2014/chart" uri="{C3380CC4-5D6E-409C-BE32-E72D297353CC}">
                <c16:uniqueId val="{0000006B-9F9B-C541-B430-8E684FC8D602}"/>
              </c:ext>
            </c:extLst>
          </c:dPt>
          <c:dPt>
            <c:idx val="54"/>
            <c:invertIfNegative val="0"/>
            <c:bubble3D val="0"/>
            <c:spPr>
              <a:solidFill>
                <a:schemeClr val="accent1">
                  <a:alpha val="75000"/>
                </a:schemeClr>
              </a:solidFill>
              <a:ln w="25400">
                <a:noFill/>
              </a:ln>
              <a:effectLst/>
            </c:spPr>
            <c:extLst>
              <c:ext xmlns:c16="http://schemas.microsoft.com/office/drawing/2014/chart" uri="{C3380CC4-5D6E-409C-BE32-E72D297353CC}">
                <c16:uniqueId val="{0000006D-9F9B-C541-B430-8E684FC8D602}"/>
              </c:ext>
            </c:extLst>
          </c:dPt>
          <c:dPt>
            <c:idx val="55"/>
            <c:invertIfNegative val="0"/>
            <c:bubble3D val="0"/>
            <c:spPr>
              <a:solidFill>
                <a:schemeClr val="accent2">
                  <a:alpha val="75000"/>
                </a:schemeClr>
              </a:solidFill>
              <a:ln w="25400">
                <a:noFill/>
              </a:ln>
              <a:effectLst/>
            </c:spPr>
            <c:extLst>
              <c:ext xmlns:c16="http://schemas.microsoft.com/office/drawing/2014/chart" uri="{C3380CC4-5D6E-409C-BE32-E72D297353CC}">
                <c16:uniqueId val="{0000006F-9F9B-C541-B430-8E684FC8D602}"/>
              </c:ext>
            </c:extLst>
          </c:dPt>
          <c:dPt>
            <c:idx val="56"/>
            <c:invertIfNegative val="0"/>
            <c:bubble3D val="0"/>
            <c:spPr>
              <a:solidFill>
                <a:schemeClr val="accent3">
                  <a:alpha val="75000"/>
                </a:schemeClr>
              </a:solidFill>
              <a:ln w="25400">
                <a:noFill/>
              </a:ln>
              <a:effectLst/>
            </c:spPr>
            <c:extLst>
              <c:ext xmlns:c16="http://schemas.microsoft.com/office/drawing/2014/chart" uri="{C3380CC4-5D6E-409C-BE32-E72D297353CC}">
                <c16:uniqueId val="{00000071-9F9B-C541-B430-8E684FC8D602}"/>
              </c:ext>
            </c:extLst>
          </c:dPt>
          <c:dPt>
            <c:idx val="57"/>
            <c:invertIfNegative val="0"/>
            <c:bubble3D val="0"/>
            <c:spPr>
              <a:solidFill>
                <a:schemeClr val="accent4">
                  <a:alpha val="75000"/>
                </a:schemeClr>
              </a:solidFill>
              <a:ln w="25400">
                <a:noFill/>
              </a:ln>
              <a:effectLst/>
            </c:spPr>
            <c:extLst>
              <c:ext xmlns:c16="http://schemas.microsoft.com/office/drawing/2014/chart" uri="{C3380CC4-5D6E-409C-BE32-E72D297353CC}">
                <c16:uniqueId val="{00000073-9F9B-C541-B430-8E684FC8D602}"/>
              </c:ext>
            </c:extLst>
          </c:dPt>
          <c:dLbls>
            <c:dLbl>
              <c:idx val="0"/>
              <c:tx>
                <c:rich>
                  <a:bodyPr/>
                  <a:lstStyle/>
                  <a:p>
                    <a:fld id="{D647A9B6-78B8-BA41-8A5B-15AD608740A5}" type="CELLRANGE">
                      <a:rPr lang="en-GB"/>
                      <a:pPr/>
                      <a:t>[CELLRANGE]</a:t>
                    </a:fld>
                    <a:r>
                      <a:rPr lang="en-GB" baseline="0"/>
                      <a:t>, </a:t>
                    </a:r>
                    <a:fld id="{7147E9E4-B7EC-9C45-B5D0-0BF2429EE965}"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F9B-C541-B430-8E684FC8D602}"/>
                </c:ext>
              </c:extLst>
            </c:dLbl>
            <c:dLbl>
              <c:idx val="1"/>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9F9B-C541-B430-8E684FC8D602}"/>
                </c:ext>
              </c:extLst>
            </c:dLbl>
            <c:dLbl>
              <c:idx val="2"/>
              <c:tx>
                <c:rich>
                  <a:bodyPr/>
                  <a:lstStyle/>
                  <a:p>
                    <a:fld id="{2EB917F4-1766-9741-BE30-6D84A16F2A91}" type="CELLRANGE">
                      <a:rPr lang="en-GB"/>
                      <a:pPr/>
                      <a:t>[CELLRANGE]</a:t>
                    </a:fld>
                    <a:r>
                      <a:rPr lang="en-GB" baseline="0"/>
                      <a:t>, </a:t>
                    </a:r>
                    <a:fld id="{B7BE1C33-16D3-5747-9E3F-929C3CE3751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F9B-C541-B430-8E684FC8D602}"/>
                </c:ext>
              </c:extLst>
            </c:dLbl>
            <c:dLbl>
              <c:idx val="3"/>
              <c:tx>
                <c:rich>
                  <a:bodyPr/>
                  <a:lstStyle/>
                  <a:p>
                    <a:fld id="{F1305DE2-C417-714D-AE46-1478202701E0}" type="CELLRANGE">
                      <a:rPr lang="en-GB"/>
                      <a:pPr/>
                      <a:t>[CELLRANGE]</a:t>
                    </a:fld>
                    <a:r>
                      <a:rPr lang="en-GB" baseline="0"/>
                      <a:t>, </a:t>
                    </a:r>
                    <a:fld id="{B10FA925-6320-9D4F-9FF5-426A259E741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F9B-C541-B430-8E684FC8D602}"/>
                </c:ext>
              </c:extLst>
            </c:dLbl>
            <c:dLbl>
              <c:idx val="4"/>
              <c:tx>
                <c:rich>
                  <a:bodyPr/>
                  <a:lstStyle/>
                  <a:p>
                    <a:fld id="{AD44E8AB-AA0B-F84E-B9BB-0FB6C10CA767}" type="CELLRANGE">
                      <a:rPr lang="en-GB"/>
                      <a:pPr/>
                      <a:t>[CELLRANGE]</a:t>
                    </a:fld>
                    <a:r>
                      <a:rPr lang="en-GB" baseline="0"/>
                      <a:t>, </a:t>
                    </a:r>
                    <a:fld id="{897F83E1-D32F-5C49-BB61-BC38BBD5C04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F9B-C541-B430-8E684FC8D602}"/>
                </c:ext>
              </c:extLst>
            </c:dLbl>
            <c:dLbl>
              <c:idx val="5"/>
              <c:tx>
                <c:rich>
                  <a:bodyPr/>
                  <a:lstStyle/>
                  <a:p>
                    <a:fld id="{F35F4CA1-9179-644C-96F3-5CEF77877992}" type="CELLRANGE">
                      <a:rPr lang="en-GB"/>
                      <a:pPr/>
                      <a:t>[CELLRANGE]</a:t>
                    </a:fld>
                    <a:r>
                      <a:rPr lang="en-GB" baseline="0"/>
                      <a:t>, </a:t>
                    </a:r>
                    <a:fld id="{82DE3886-196C-1840-8725-D40FD98732A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F9B-C541-B430-8E684FC8D602}"/>
                </c:ext>
              </c:extLst>
            </c:dLbl>
            <c:dLbl>
              <c:idx val="6"/>
              <c:tx>
                <c:rich>
                  <a:bodyPr/>
                  <a:lstStyle/>
                  <a:p>
                    <a:fld id="{4F5C2135-5B56-7441-B009-0D46A52482DA}" type="CELLRANGE">
                      <a:rPr lang="en-GB"/>
                      <a:pPr/>
                      <a:t>[CELLRANGE]</a:t>
                    </a:fld>
                    <a:r>
                      <a:rPr lang="en-GB" baseline="0"/>
                      <a:t>, </a:t>
                    </a:r>
                    <a:fld id="{42E2BCB3-895E-E141-AA35-CC98B543D85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F9B-C541-B430-8E684FC8D602}"/>
                </c:ext>
              </c:extLst>
            </c:dLbl>
            <c:dLbl>
              <c:idx val="7"/>
              <c:tx>
                <c:rich>
                  <a:bodyPr/>
                  <a:lstStyle/>
                  <a:p>
                    <a:fld id="{4F5126AF-DE62-B84C-8F27-CF673120ED91}" type="CELLRANGE">
                      <a:rPr lang="en-GB"/>
                      <a:pPr/>
                      <a:t>[CELLRANGE]</a:t>
                    </a:fld>
                    <a:r>
                      <a:rPr lang="en-GB" baseline="0"/>
                      <a:t>, </a:t>
                    </a:r>
                    <a:fld id="{D9CBE9A2-EDE5-9C41-A414-437D575B933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F9B-C541-B430-8E684FC8D602}"/>
                </c:ext>
              </c:extLst>
            </c:dLbl>
            <c:dLbl>
              <c:idx val="8"/>
              <c:tx>
                <c:rich>
                  <a:bodyPr/>
                  <a:lstStyle/>
                  <a:p>
                    <a:fld id="{82BE32F1-3F23-2145-9AEF-6465F39C6D13}" type="CELLRANGE">
                      <a:rPr lang="en-GB"/>
                      <a:pPr/>
                      <a:t>[CELLRANGE]</a:t>
                    </a:fld>
                    <a:r>
                      <a:rPr lang="en-GB" baseline="0"/>
                      <a:t>, </a:t>
                    </a:r>
                    <a:fld id="{118283E7-CDF5-E849-A730-E6FAC39BE4D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F9B-C541-B430-8E684FC8D602}"/>
                </c:ext>
              </c:extLst>
            </c:dLbl>
            <c:dLbl>
              <c:idx val="9"/>
              <c:tx>
                <c:rich>
                  <a:bodyPr/>
                  <a:lstStyle/>
                  <a:p>
                    <a:fld id="{01D7C53C-4F0B-BC43-9DEE-9A9AB0D6500F}" type="CELLRANGE">
                      <a:rPr lang="en-GB"/>
                      <a:pPr/>
                      <a:t>[CELLRANGE]</a:t>
                    </a:fld>
                    <a:r>
                      <a:rPr lang="en-GB" baseline="0"/>
                      <a:t>, </a:t>
                    </a:r>
                    <a:fld id="{5096C040-314F-584C-9A1D-B3F397B1C89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F9B-C541-B430-8E684FC8D602}"/>
                </c:ext>
              </c:extLst>
            </c:dLbl>
            <c:dLbl>
              <c:idx val="10"/>
              <c:tx>
                <c:rich>
                  <a:bodyPr/>
                  <a:lstStyle/>
                  <a:p>
                    <a:fld id="{B4F945C8-D638-9E48-B7FA-01ECB4EE41D6}" type="CELLRANGE">
                      <a:rPr lang="en-GB"/>
                      <a:pPr/>
                      <a:t>[CELLRANGE]</a:t>
                    </a:fld>
                    <a:r>
                      <a:rPr lang="en-GB" baseline="0"/>
                      <a:t>, </a:t>
                    </a:r>
                    <a:fld id="{392B170A-07C1-F44A-BC6D-2CE3249F239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F9B-C541-B430-8E684FC8D602}"/>
                </c:ext>
              </c:extLst>
            </c:dLbl>
            <c:dLbl>
              <c:idx val="11"/>
              <c:tx>
                <c:rich>
                  <a:bodyPr/>
                  <a:lstStyle/>
                  <a:p>
                    <a:fld id="{1E9544A2-99B3-D64A-B6A8-66591F529EB0}" type="CELLRANGE">
                      <a:rPr lang="en-GB"/>
                      <a:pPr/>
                      <a:t>[CELLRANGE]</a:t>
                    </a:fld>
                    <a:r>
                      <a:rPr lang="en-GB" baseline="0"/>
                      <a:t>, </a:t>
                    </a:r>
                    <a:fld id="{E35FD9FD-2A64-1E47-8B7E-624DBFD7FD8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9F9B-C541-B430-8E684FC8D602}"/>
                </c:ext>
              </c:extLst>
            </c:dLbl>
            <c:dLbl>
              <c:idx val="12"/>
              <c:tx>
                <c:rich>
                  <a:bodyPr/>
                  <a:lstStyle/>
                  <a:p>
                    <a:fld id="{1C61369A-11DE-0249-856E-6E62B140112C}" type="CELLRANGE">
                      <a:rPr lang="en-GB"/>
                      <a:pPr/>
                      <a:t>[CELLRANGE]</a:t>
                    </a:fld>
                    <a:r>
                      <a:rPr lang="en-GB" baseline="0"/>
                      <a:t>, </a:t>
                    </a:r>
                    <a:fld id="{CE9B59F4-46B5-DE49-94A0-07D0B437A74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9F9B-C541-B430-8E684FC8D602}"/>
                </c:ext>
              </c:extLst>
            </c:dLbl>
            <c:dLbl>
              <c:idx val="13"/>
              <c:tx>
                <c:rich>
                  <a:bodyPr/>
                  <a:lstStyle/>
                  <a:p>
                    <a:fld id="{0A81A10D-580F-234F-AE2B-6ED216193559}" type="CELLRANGE">
                      <a:rPr lang="en-GB"/>
                      <a:pPr/>
                      <a:t>[CELLRANGE]</a:t>
                    </a:fld>
                    <a:r>
                      <a:rPr lang="en-GB" baseline="0"/>
                      <a:t>, </a:t>
                    </a:r>
                    <a:fld id="{0E2CE88B-D625-6F4E-A9DA-2D1A0DDF562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9F9B-C541-B430-8E684FC8D602}"/>
                </c:ext>
              </c:extLst>
            </c:dLbl>
            <c:dLbl>
              <c:idx val="14"/>
              <c:tx>
                <c:rich>
                  <a:bodyPr/>
                  <a:lstStyle/>
                  <a:p>
                    <a:fld id="{749ECC7F-5485-9B41-94F9-C4EB16806D06}" type="CELLRANGE">
                      <a:rPr lang="en-GB"/>
                      <a:pPr/>
                      <a:t>[CELLRANGE]</a:t>
                    </a:fld>
                    <a:r>
                      <a:rPr lang="en-GB" baseline="0"/>
                      <a:t>, </a:t>
                    </a:r>
                    <a:fld id="{33C3511E-DD6C-8C47-8B5F-09BB3DB18D7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9F9B-C541-B430-8E684FC8D602}"/>
                </c:ext>
              </c:extLst>
            </c:dLbl>
            <c:dLbl>
              <c:idx val="15"/>
              <c:tx>
                <c:rich>
                  <a:bodyPr/>
                  <a:lstStyle/>
                  <a:p>
                    <a:fld id="{BABD7F5F-4F90-984C-BE1A-B3FD5F5F065B}" type="CELLRANGE">
                      <a:rPr lang="en-GB"/>
                      <a:pPr/>
                      <a:t>[CELLRANGE]</a:t>
                    </a:fld>
                    <a:r>
                      <a:rPr lang="en-GB" baseline="0"/>
                      <a:t>, </a:t>
                    </a:r>
                    <a:fld id="{FBD73342-92F0-DB49-8B4B-4F3B1E5C651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9F9B-C541-B430-8E684FC8D602}"/>
                </c:ext>
              </c:extLst>
            </c:dLbl>
            <c:dLbl>
              <c:idx val="16"/>
              <c:tx>
                <c:rich>
                  <a:bodyPr/>
                  <a:lstStyle/>
                  <a:p>
                    <a:fld id="{6215E7AC-38D2-E040-8FFA-C7A4397984C2}" type="CELLRANGE">
                      <a:rPr lang="en-GB"/>
                      <a:pPr/>
                      <a:t>[CELLRANGE]</a:t>
                    </a:fld>
                    <a:r>
                      <a:rPr lang="en-GB" baseline="0"/>
                      <a:t>, </a:t>
                    </a:r>
                    <a:fld id="{E662E359-1174-6640-B699-AC260664864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9F9B-C541-B430-8E684FC8D602}"/>
                </c:ext>
              </c:extLst>
            </c:dLbl>
            <c:dLbl>
              <c:idx val="17"/>
              <c:tx>
                <c:rich>
                  <a:bodyPr/>
                  <a:lstStyle/>
                  <a:p>
                    <a:fld id="{E6BB77AD-54D8-F848-994F-D752AB0D3AFB}" type="CELLRANGE">
                      <a:rPr lang="en-GB"/>
                      <a:pPr/>
                      <a:t>[CELLRANGE]</a:t>
                    </a:fld>
                    <a:r>
                      <a:rPr lang="en-GB" baseline="0"/>
                      <a:t>, </a:t>
                    </a:r>
                    <a:fld id="{B81A941F-3C18-1649-9740-6E2AFA95B54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9F9B-C541-B430-8E684FC8D602}"/>
                </c:ext>
              </c:extLst>
            </c:dLbl>
            <c:dLbl>
              <c:idx val="18"/>
              <c:tx>
                <c:rich>
                  <a:bodyPr/>
                  <a:lstStyle/>
                  <a:p>
                    <a:fld id="{02114CAF-8356-A843-BCDD-E2C42C764815}" type="CELLRANGE">
                      <a:rPr lang="en-GB"/>
                      <a:pPr/>
                      <a:t>[CELLRANGE]</a:t>
                    </a:fld>
                    <a:r>
                      <a:rPr lang="en-GB" baseline="0"/>
                      <a:t>, </a:t>
                    </a:r>
                    <a:fld id="{198CDA18-67D9-2740-A7CF-367CBFE76D1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9F9B-C541-B430-8E684FC8D602}"/>
                </c:ext>
              </c:extLst>
            </c:dLbl>
            <c:dLbl>
              <c:idx val="19"/>
              <c:tx>
                <c:rich>
                  <a:bodyPr/>
                  <a:lstStyle/>
                  <a:p>
                    <a:fld id="{6986A662-4FA3-A941-A265-046F2AE3674C}" type="CELLRANGE">
                      <a:rPr lang="en-GB"/>
                      <a:pPr/>
                      <a:t>[CELLRANGE]</a:t>
                    </a:fld>
                    <a:r>
                      <a:rPr lang="en-GB" baseline="0"/>
                      <a:t>, </a:t>
                    </a:r>
                    <a:fld id="{FF3D86F1-4D77-E946-8F30-9D21F595EBA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9F9B-C541-B430-8E684FC8D602}"/>
                </c:ext>
              </c:extLst>
            </c:dLbl>
            <c:dLbl>
              <c:idx val="20"/>
              <c:tx>
                <c:rich>
                  <a:bodyPr/>
                  <a:lstStyle/>
                  <a:p>
                    <a:fld id="{C39EEFD7-89D0-764C-AC2D-17041E3F9643}" type="CELLRANGE">
                      <a:rPr lang="en-GB"/>
                      <a:pPr/>
                      <a:t>[CELLRANGE]</a:t>
                    </a:fld>
                    <a:r>
                      <a:rPr lang="en-GB" baseline="0"/>
                      <a:t>, </a:t>
                    </a:r>
                    <a:fld id="{1D36125C-199C-074D-97A4-71F46B89C7E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9F9B-C541-B430-8E684FC8D602}"/>
                </c:ext>
              </c:extLst>
            </c:dLbl>
            <c:dLbl>
              <c:idx val="21"/>
              <c:tx>
                <c:rich>
                  <a:bodyPr/>
                  <a:lstStyle/>
                  <a:p>
                    <a:fld id="{54D2834B-8B81-8B47-BFC3-103E91A48BD5}" type="CELLRANGE">
                      <a:rPr lang="en-GB"/>
                      <a:pPr/>
                      <a:t>[CELLRANGE]</a:t>
                    </a:fld>
                    <a:r>
                      <a:rPr lang="en-GB" baseline="0"/>
                      <a:t>, </a:t>
                    </a:r>
                    <a:fld id="{468A1345-9980-E648-A24E-56A1484835A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9F9B-C541-B430-8E684FC8D602}"/>
                </c:ext>
              </c:extLst>
            </c:dLbl>
            <c:dLbl>
              <c:idx val="22"/>
              <c:tx>
                <c:rich>
                  <a:bodyPr/>
                  <a:lstStyle/>
                  <a:p>
                    <a:fld id="{B37524AA-96BB-C14E-B4B2-E295428347AC}" type="CELLRANGE">
                      <a:rPr lang="en-GB"/>
                      <a:pPr/>
                      <a:t>[CELLRANGE]</a:t>
                    </a:fld>
                    <a:r>
                      <a:rPr lang="en-GB" baseline="0"/>
                      <a:t>, </a:t>
                    </a:r>
                    <a:fld id="{37832E35-867F-9747-AB76-C7C9650A9F6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9F9B-C541-B430-8E684FC8D602}"/>
                </c:ext>
              </c:extLst>
            </c:dLbl>
            <c:dLbl>
              <c:idx val="23"/>
              <c:tx>
                <c:rich>
                  <a:bodyPr/>
                  <a:lstStyle/>
                  <a:p>
                    <a:fld id="{DC175FD2-F18E-0A47-9671-5069CFAA73F4}" type="CELLRANGE">
                      <a:rPr lang="en-GB"/>
                      <a:pPr/>
                      <a:t>[CELLRANGE]</a:t>
                    </a:fld>
                    <a:r>
                      <a:rPr lang="en-GB" baseline="0"/>
                      <a:t>, </a:t>
                    </a:r>
                    <a:fld id="{4C1A1138-BCCC-4E47-8A60-3760013CF3A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9F9B-C541-B430-8E684FC8D602}"/>
                </c:ext>
              </c:extLst>
            </c:dLbl>
            <c:dLbl>
              <c:idx val="24"/>
              <c:tx>
                <c:rich>
                  <a:bodyPr/>
                  <a:lstStyle/>
                  <a:p>
                    <a:fld id="{EC517E21-FB4F-5849-885A-A3FF7C0CE9CA}" type="CELLRANGE">
                      <a:rPr lang="en-GB"/>
                      <a:pPr/>
                      <a:t>[CELLRANGE]</a:t>
                    </a:fld>
                    <a:r>
                      <a:rPr lang="en-GB" baseline="0"/>
                      <a:t>, </a:t>
                    </a:r>
                    <a:fld id="{E6094737-B9B8-2D4D-969E-AACC6BECA34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9F9B-C541-B430-8E684FC8D602}"/>
                </c:ext>
              </c:extLst>
            </c:dLbl>
            <c:dLbl>
              <c:idx val="25"/>
              <c:tx>
                <c:rich>
                  <a:bodyPr/>
                  <a:lstStyle/>
                  <a:p>
                    <a:fld id="{0A22CA2F-93F9-E245-A977-81EE2F11E412}" type="CELLRANGE">
                      <a:rPr lang="en-GB"/>
                      <a:pPr/>
                      <a:t>[CELLRANGE]</a:t>
                    </a:fld>
                    <a:r>
                      <a:rPr lang="en-GB" baseline="0"/>
                      <a:t>, </a:t>
                    </a:r>
                    <a:fld id="{560DF326-CA6F-A844-9442-1B771E7BE89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9F9B-C541-B430-8E684FC8D602}"/>
                </c:ext>
              </c:extLst>
            </c:dLbl>
            <c:dLbl>
              <c:idx val="26"/>
              <c:tx>
                <c:rich>
                  <a:bodyPr/>
                  <a:lstStyle/>
                  <a:p>
                    <a:fld id="{4012B5BD-B3D9-8E4C-AA2B-DD6D56384002}" type="CELLRANGE">
                      <a:rPr lang="en-GB"/>
                      <a:pPr/>
                      <a:t>[CELLRANGE]</a:t>
                    </a:fld>
                    <a:r>
                      <a:rPr lang="en-GB" baseline="0"/>
                      <a:t>, </a:t>
                    </a:r>
                    <a:fld id="{6DF0AB3D-E3DD-7449-A7F9-5EB1E9A224A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9F9B-C541-B430-8E684FC8D602}"/>
                </c:ext>
              </c:extLst>
            </c:dLbl>
            <c:dLbl>
              <c:idx val="27"/>
              <c:tx>
                <c:rich>
                  <a:bodyPr/>
                  <a:lstStyle/>
                  <a:p>
                    <a:fld id="{74201FCB-C493-2147-9C5C-0592CDB59886}" type="CELLRANGE">
                      <a:rPr lang="en-GB"/>
                      <a:pPr/>
                      <a:t>[CELLRANGE]</a:t>
                    </a:fld>
                    <a:r>
                      <a:rPr lang="en-GB" baseline="0"/>
                      <a:t>, </a:t>
                    </a:r>
                    <a:fld id="{BA196AEA-83D3-9F4F-9F64-7C9827AFA1DC}"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9F9B-C541-B430-8E684FC8D602}"/>
                </c:ext>
              </c:extLst>
            </c:dLbl>
            <c:dLbl>
              <c:idx val="28"/>
              <c:tx>
                <c:rich>
                  <a:bodyPr/>
                  <a:lstStyle/>
                  <a:p>
                    <a:fld id="{4743EC33-7599-B042-AADD-CEEAF8A88C3E}" type="CELLRANGE">
                      <a:rPr lang="en-GB"/>
                      <a:pPr/>
                      <a:t>[CELLRANGE]</a:t>
                    </a:fld>
                    <a:r>
                      <a:rPr lang="en-GB" baseline="0"/>
                      <a:t>, </a:t>
                    </a:r>
                    <a:fld id="{D8B2DDBB-D8D0-C140-9CC9-C8C52108F55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9F9B-C541-B430-8E684FC8D602}"/>
                </c:ext>
              </c:extLst>
            </c:dLbl>
            <c:dLbl>
              <c:idx val="29"/>
              <c:tx>
                <c:rich>
                  <a:bodyPr/>
                  <a:lstStyle/>
                  <a:p>
                    <a:fld id="{A7338CAA-5F02-3642-9094-F1197775EE79}" type="CELLRANGE">
                      <a:rPr lang="en-GB"/>
                      <a:pPr/>
                      <a:t>[CELLRANGE]</a:t>
                    </a:fld>
                    <a:r>
                      <a:rPr lang="en-GB" baseline="0"/>
                      <a:t>, </a:t>
                    </a:r>
                    <a:fld id="{AEE559F0-5F9A-5A42-A498-B0146522A72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9F9B-C541-B430-8E684FC8D602}"/>
                </c:ext>
              </c:extLst>
            </c:dLbl>
            <c:dLbl>
              <c:idx val="30"/>
              <c:tx>
                <c:rich>
                  <a:bodyPr/>
                  <a:lstStyle/>
                  <a:p>
                    <a:fld id="{3B0D9A4A-2B86-3343-BBB3-2B7EB343FB04}" type="CELLRANGE">
                      <a:rPr lang="en-GB"/>
                      <a:pPr/>
                      <a:t>[CELLRANGE]</a:t>
                    </a:fld>
                    <a:r>
                      <a:rPr lang="en-GB" baseline="0"/>
                      <a:t>, </a:t>
                    </a:r>
                    <a:fld id="{F1AD3619-EF60-8044-81CB-FDAA2F2633C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9F9B-C541-B430-8E684FC8D602}"/>
                </c:ext>
              </c:extLst>
            </c:dLbl>
            <c:dLbl>
              <c:idx val="31"/>
              <c:tx>
                <c:rich>
                  <a:bodyPr/>
                  <a:lstStyle/>
                  <a:p>
                    <a:fld id="{D3751F5E-129F-434A-B600-706A7EA27B0E}" type="CELLRANGE">
                      <a:rPr lang="en-GB"/>
                      <a:pPr/>
                      <a:t>[CELLRANGE]</a:t>
                    </a:fld>
                    <a:r>
                      <a:rPr lang="en-GB" baseline="0"/>
                      <a:t>, </a:t>
                    </a:r>
                    <a:fld id="{F7417A99-BAFC-564D-9064-B9E568C970E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9F9B-C541-B430-8E684FC8D602}"/>
                </c:ext>
              </c:extLst>
            </c:dLbl>
            <c:dLbl>
              <c:idx val="32"/>
              <c:tx>
                <c:rich>
                  <a:bodyPr/>
                  <a:lstStyle/>
                  <a:p>
                    <a:fld id="{A81C009E-D8B8-124D-8F6D-F0B938BAA114}" type="CELLRANGE">
                      <a:rPr lang="en-GB"/>
                      <a:pPr/>
                      <a:t>[CELLRANGE]</a:t>
                    </a:fld>
                    <a:r>
                      <a:rPr lang="en-GB" baseline="0"/>
                      <a:t>, </a:t>
                    </a:r>
                    <a:fld id="{2182FB43-4B37-8544-8A66-A8A4A178C02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9F9B-C541-B430-8E684FC8D602}"/>
                </c:ext>
              </c:extLst>
            </c:dLbl>
            <c:dLbl>
              <c:idx val="33"/>
              <c:tx>
                <c:rich>
                  <a:bodyPr/>
                  <a:lstStyle/>
                  <a:p>
                    <a:fld id="{EA629C03-610E-8F4D-85ED-71F03B352DD9}" type="CELLRANGE">
                      <a:rPr lang="en-GB"/>
                      <a:pPr/>
                      <a:t>[CELLRANGE]</a:t>
                    </a:fld>
                    <a:r>
                      <a:rPr lang="en-GB" baseline="0"/>
                      <a:t>, </a:t>
                    </a:r>
                    <a:fld id="{7DBE8D8B-E5BE-C949-90F6-43E4BBB1D3C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9F9B-C541-B430-8E684FC8D602}"/>
                </c:ext>
              </c:extLst>
            </c:dLbl>
            <c:dLbl>
              <c:idx val="34"/>
              <c:tx>
                <c:rich>
                  <a:bodyPr/>
                  <a:lstStyle/>
                  <a:p>
                    <a:fld id="{44EB3846-FA64-2043-8AC4-088731172982}" type="CELLRANGE">
                      <a:rPr lang="en-GB"/>
                      <a:pPr/>
                      <a:t>[CELLRANGE]</a:t>
                    </a:fld>
                    <a:r>
                      <a:rPr lang="en-GB" baseline="0"/>
                      <a:t>, </a:t>
                    </a:r>
                    <a:fld id="{64C27486-3523-7341-9A92-95C30E6D8A1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9F9B-C541-B430-8E684FC8D602}"/>
                </c:ext>
              </c:extLst>
            </c:dLbl>
            <c:dLbl>
              <c:idx val="35"/>
              <c:tx>
                <c:rich>
                  <a:bodyPr/>
                  <a:lstStyle/>
                  <a:p>
                    <a:fld id="{35D8601C-AB9A-364D-9514-4E0DF09EC531}" type="CELLRANGE">
                      <a:rPr lang="en-GB"/>
                      <a:pPr/>
                      <a:t>[CELLRANGE]</a:t>
                    </a:fld>
                    <a:r>
                      <a:rPr lang="en-GB" baseline="0"/>
                      <a:t>, </a:t>
                    </a:r>
                    <a:fld id="{261830AA-D819-D748-9E10-9E7A62B6172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9F9B-C541-B430-8E684FC8D602}"/>
                </c:ext>
              </c:extLst>
            </c:dLbl>
            <c:dLbl>
              <c:idx val="36"/>
              <c:tx>
                <c:rich>
                  <a:bodyPr/>
                  <a:lstStyle/>
                  <a:p>
                    <a:fld id="{65CBDD16-9FCE-D748-A4A7-DD5777963128}" type="CELLRANGE">
                      <a:rPr lang="en-GB"/>
                      <a:pPr/>
                      <a:t>[CELLRANGE]</a:t>
                    </a:fld>
                    <a:r>
                      <a:rPr lang="en-GB" baseline="0"/>
                      <a:t>, </a:t>
                    </a:r>
                    <a:fld id="{5C86308C-4389-7045-BBC9-6F96996E44C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9F9B-C541-B430-8E684FC8D602}"/>
                </c:ext>
              </c:extLst>
            </c:dLbl>
            <c:dLbl>
              <c:idx val="37"/>
              <c:tx>
                <c:rich>
                  <a:bodyPr/>
                  <a:lstStyle/>
                  <a:p>
                    <a:fld id="{805C03BA-65C0-1C46-9E90-5F6EF2D72CFF}" type="CELLRANGE">
                      <a:rPr lang="en-GB"/>
                      <a:pPr/>
                      <a:t>[CELLRANGE]</a:t>
                    </a:fld>
                    <a:r>
                      <a:rPr lang="en-GB" baseline="0"/>
                      <a:t>, </a:t>
                    </a:r>
                    <a:fld id="{CC85C36F-DAB3-9F44-B578-04F2ED2FB71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9F9B-C541-B430-8E684FC8D602}"/>
                </c:ext>
              </c:extLst>
            </c:dLbl>
            <c:dLbl>
              <c:idx val="38"/>
              <c:tx>
                <c:rich>
                  <a:bodyPr/>
                  <a:lstStyle/>
                  <a:p>
                    <a:fld id="{B4B957FF-DB14-9446-B16A-2BFBDE5C4755}" type="CELLRANGE">
                      <a:rPr lang="en-GB"/>
                      <a:pPr/>
                      <a:t>[CELLRANGE]</a:t>
                    </a:fld>
                    <a:r>
                      <a:rPr lang="en-GB" baseline="0"/>
                      <a:t>, </a:t>
                    </a:r>
                    <a:fld id="{F595AB90-5849-B94E-AF61-1A85EAED79A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9F9B-C541-B430-8E684FC8D602}"/>
                </c:ext>
              </c:extLst>
            </c:dLbl>
            <c:dLbl>
              <c:idx val="39"/>
              <c:tx>
                <c:rich>
                  <a:bodyPr/>
                  <a:lstStyle/>
                  <a:p>
                    <a:fld id="{39237974-228E-F040-A730-25CBD9A8AEF9}" type="CELLRANGE">
                      <a:rPr lang="en-GB"/>
                      <a:pPr/>
                      <a:t>[CELLRANGE]</a:t>
                    </a:fld>
                    <a:r>
                      <a:rPr lang="en-GB" baseline="0"/>
                      <a:t>, </a:t>
                    </a:r>
                    <a:fld id="{38BB9FB1-3407-FB49-B31A-C95A29E77794}"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9F9B-C541-B430-8E684FC8D602}"/>
                </c:ext>
              </c:extLst>
            </c:dLbl>
            <c:dLbl>
              <c:idx val="40"/>
              <c:tx>
                <c:rich>
                  <a:bodyPr/>
                  <a:lstStyle/>
                  <a:p>
                    <a:fld id="{62B183C3-2EEA-3444-B726-742AD3D0076B}" type="CELLRANGE">
                      <a:rPr lang="en-GB"/>
                      <a:pPr/>
                      <a:t>[CELLRANGE]</a:t>
                    </a:fld>
                    <a:r>
                      <a:rPr lang="en-GB" baseline="0"/>
                      <a:t>, </a:t>
                    </a:r>
                    <a:fld id="{8B200D1E-D874-2043-8540-4DC83C191190}"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9F9B-C541-B430-8E684FC8D602}"/>
                </c:ext>
              </c:extLst>
            </c:dLbl>
            <c:dLbl>
              <c:idx val="41"/>
              <c:tx>
                <c:rich>
                  <a:bodyPr/>
                  <a:lstStyle/>
                  <a:p>
                    <a:fld id="{F9C2F66F-5A28-8F40-8A65-2566888E712B}" type="CELLRANGE">
                      <a:rPr lang="en-GB"/>
                      <a:pPr/>
                      <a:t>[CELLRANGE]</a:t>
                    </a:fld>
                    <a:r>
                      <a:rPr lang="en-GB" baseline="0"/>
                      <a:t>, </a:t>
                    </a:r>
                    <a:fld id="{7639F48A-C3C0-BE44-85C6-CB44C95B6AC3}"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9F9B-C541-B430-8E684FC8D602}"/>
                </c:ext>
              </c:extLst>
            </c:dLbl>
            <c:dLbl>
              <c:idx val="42"/>
              <c:tx>
                <c:rich>
                  <a:bodyPr/>
                  <a:lstStyle/>
                  <a:p>
                    <a:fld id="{DBCC7AFB-DAB3-6F47-9CEC-60EEC2B43DC3}" type="CELLRANGE">
                      <a:rPr lang="en-GB"/>
                      <a:pPr/>
                      <a:t>[CELLRANGE]</a:t>
                    </a:fld>
                    <a:r>
                      <a:rPr lang="en-GB" baseline="0"/>
                      <a:t>, </a:t>
                    </a:r>
                    <a:fld id="{296CD5E2-7D7D-A94E-8925-B6243ADA3BD7}"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9F9B-C541-B430-8E684FC8D602}"/>
                </c:ext>
              </c:extLst>
            </c:dLbl>
            <c:dLbl>
              <c:idx val="43"/>
              <c:tx>
                <c:rich>
                  <a:bodyPr/>
                  <a:lstStyle/>
                  <a:p>
                    <a:fld id="{29C33D13-FE60-0244-8ABB-F79AA7249A8C}" type="CELLRANGE">
                      <a:rPr lang="en-GB"/>
                      <a:pPr/>
                      <a:t>[CELLRANGE]</a:t>
                    </a:fld>
                    <a:r>
                      <a:rPr lang="en-GB" baseline="0"/>
                      <a:t>, </a:t>
                    </a:r>
                    <a:fld id="{959A15A3-3B41-8747-B355-9458C9DF5BD8}"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9F9B-C541-B430-8E684FC8D602}"/>
                </c:ext>
              </c:extLst>
            </c:dLbl>
            <c:dLbl>
              <c:idx val="44"/>
              <c:tx>
                <c:rich>
                  <a:bodyPr/>
                  <a:lstStyle/>
                  <a:p>
                    <a:fld id="{D66FD38A-ECC0-0F40-9D54-9618C79E331D}" type="CELLRANGE">
                      <a:rPr lang="en-GB"/>
                      <a:pPr/>
                      <a:t>[CELLRANGE]</a:t>
                    </a:fld>
                    <a:r>
                      <a:rPr lang="en-GB" baseline="0"/>
                      <a:t>, </a:t>
                    </a:r>
                    <a:fld id="{E36575E6-9A8A-AD4B-9575-A8A1EEEEE069}"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9F9B-C541-B430-8E684FC8D602}"/>
                </c:ext>
              </c:extLst>
            </c:dLbl>
            <c:dLbl>
              <c:idx val="45"/>
              <c:tx>
                <c:rich>
                  <a:bodyPr/>
                  <a:lstStyle/>
                  <a:p>
                    <a:endParaRPr lang="en-GB"/>
                  </a:p>
                </c:rich>
              </c:tx>
              <c:showLegendKey val="0"/>
              <c:showVal val="1"/>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B-9F9B-C541-B430-8E684FC8D602}"/>
                </c:ext>
              </c:extLst>
            </c:dLbl>
            <c:dLbl>
              <c:idx val="46"/>
              <c:tx>
                <c:rich>
                  <a:bodyPr/>
                  <a:lstStyle/>
                  <a:p>
                    <a:fld id="{E2565781-8C89-B843-8B22-72C319F4B29F}" type="CELLRANGE">
                      <a:rPr lang="en-GB"/>
                      <a:pPr/>
                      <a:t>[CELLRANGE]</a:t>
                    </a:fld>
                    <a:r>
                      <a:rPr lang="en-GB" baseline="0"/>
                      <a:t>, </a:t>
                    </a:r>
                    <a:fld id="{067E13FF-743D-EC4C-993D-339ADD69815F}"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9F9B-C541-B430-8E684FC8D602}"/>
                </c:ext>
              </c:extLst>
            </c:dLbl>
            <c:dLbl>
              <c:idx val="47"/>
              <c:tx>
                <c:rich>
                  <a:bodyPr/>
                  <a:lstStyle/>
                  <a:p>
                    <a:fld id="{C1DB31FD-EC42-4541-A5E5-A4D7F046D48A}" type="CELLRANGE">
                      <a:rPr lang="en-GB"/>
                      <a:pPr/>
                      <a:t>[CELLRANGE]</a:t>
                    </a:fld>
                    <a:r>
                      <a:rPr lang="en-GB" baseline="0"/>
                      <a:t>, </a:t>
                    </a:r>
                    <a:fld id="{2BEC2B05-6F86-7C4C-B24C-89E235DA6991}"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9F9B-C541-B430-8E684FC8D602}"/>
                </c:ext>
              </c:extLst>
            </c:dLbl>
            <c:dLbl>
              <c:idx val="48"/>
              <c:tx>
                <c:rich>
                  <a:bodyPr/>
                  <a:lstStyle/>
                  <a:p>
                    <a:fld id="{E7FC053E-A584-8D4A-B69B-56C644907077}" type="CELLRANGE">
                      <a:rPr lang="en-GB"/>
                      <a:pPr/>
                      <a:t>[CELLRANGE]</a:t>
                    </a:fld>
                    <a:r>
                      <a:rPr lang="en-GB" baseline="0"/>
                      <a:t>, </a:t>
                    </a:r>
                    <a:fld id="{9103E8BC-E727-614F-9AB2-A98A24DB981A}"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9F9B-C541-B430-8E684FC8D602}"/>
                </c:ext>
              </c:extLst>
            </c:dLbl>
            <c:dLbl>
              <c:idx val="49"/>
              <c:tx>
                <c:rich>
                  <a:bodyPr/>
                  <a:lstStyle/>
                  <a:p>
                    <a:fld id="{7B661911-6D75-854F-95DD-097261C173D2}" type="CELLRANGE">
                      <a:rPr lang="en-GB"/>
                      <a:pPr/>
                      <a:t>[CELLRANGE]</a:t>
                    </a:fld>
                    <a:r>
                      <a:rPr lang="en-GB" baseline="0"/>
                      <a:t>, </a:t>
                    </a:r>
                    <a:fld id="{129E26E2-A3FA-EA41-9813-6828AA0B2AA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9F9B-C541-B430-8E684FC8D602}"/>
                </c:ext>
              </c:extLst>
            </c:dLbl>
            <c:dLbl>
              <c:idx val="50"/>
              <c:tx>
                <c:rich>
                  <a:bodyPr/>
                  <a:lstStyle/>
                  <a:p>
                    <a:fld id="{58F917F6-D329-D941-9F54-B59D42FDD819}" type="CELLRANGE">
                      <a:rPr lang="en-GB"/>
                      <a:pPr/>
                      <a:t>[CELLRANGE]</a:t>
                    </a:fld>
                    <a:r>
                      <a:rPr lang="en-GB" baseline="0"/>
                      <a:t>, </a:t>
                    </a:r>
                    <a:fld id="{B6F5BFE6-DDCA-9446-9BC2-A03E9BB5B5D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9F9B-C541-B430-8E684FC8D602}"/>
                </c:ext>
              </c:extLst>
            </c:dLbl>
            <c:dLbl>
              <c:idx val="51"/>
              <c:tx>
                <c:rich>
                  <a:bodyPr/>
                  <a:lstStyle/>
                  <a:p>
                    <a:fld id="{3184AC4D-6481-F140-BFAD-74D32841FCB4}" type="CELLRANGE">
                      <a:rPr lang="en-GB"/>
                      <a:pPr/>
                      <a:t>[CELLRANGE]</a:t>
                    </a:fld>
                    <a:r>
                      <a:rPr lang="en-GB" baseline="0"/>
                      <a:t>, </a:t>
                    </a:r>
                    <a:fld id="{D6F6009E-95F4-E143-88BB-39BB7F9999DE}"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9F9B-C541-B430-8E684FC8D602}"/>
                </c:ext>
              </c:extLst>
            </c:dLbl>
            <c:dLbl>
              <c:idx val="52"/>
              <c:tx>
                <c:rich>
                  <a:bodyPr/>
                  <a:lstStyle/>
                  <a:p>
                    <a:fld id="{5A494996-7F39-1A47-99A9-E28BF6241C69}" type="CELLRANGE">
                      <a:rPr lang="en-GB"/>
                      <a:pPr/>
                      <a:t>[CELLRANGE]</a:t>
                    </a:fld>
                    <a:r>
                      <a:rPr lang="en-GB" baseline="0"/>
                      <a:t>, </a:t>
                    </a:r>
                    <a:fld id="{9E47F4E1-5DA8-4647-9245-C8E8C4EABE1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9F9B-C541-B430-8E684FC8D602}"/>
                </c:ext>
              </c:extLst>
            </c:dLbl>
            <c:dLbl>
              <c:idx val="53"/>
              <c:tx>
                <c:rich>
                  <a:bodyPr/>
                  <a:lstStyle/>
                  <a:p>
                    <a:fld id="{07E70628-58C2-4E48-826E-B81D0160ADDE}" type="CELLRANGE">
                      <a:rPr lang="en-GB"/>
                      <a:pPr/>
                      <a:t>[CELLRANGE]</a:t>
                    </a:fld>
                    <a:r>
                      <a:rPr lang="en-GB" baseline="0"/>
                      <a:t>, </a:t>
                    </a:r>
                    <a:fld id="{214647A1-4CF9-FA46-B0ED-32FF999E92C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9F9B-C541-B430-8E684FC8D602}"/>
                </c:ext>
              </c:extLst>
            </c:dLbl>
            <c:dLbl>
              <c:idx val="54"/>
              <c:tx>
                <c:rich>
                  <a:bodyPr/>
                  <a:lstStyle/>
                  <a:p>
                    <a:fld id="{6784158E-5157-AE4A-B01B-1FCD93B6DBFB}" type="CELLRANGE">
                      <a:rPr lang="en-GB"/>
                      <a:pPr/>
                      <a:t>[CELLRANGE]</a:t>
                    </a:fld>
                    <a:r>
                      <a:rPr lang="en-GB" baseline="0"/>
                      <a:t>, </a:t>
                    </a:r>
                    <a:fld id="{69F6A67D-0525-A24A-8BB8-945378E2302B}"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9F9B-C541-B430-8E684FC8D602}"/>
                </c:ext>
              </c:extLst>
            </c:dLbl>
            <c:dLbl>
              <c:idx val="55"/>
              <c:tx>
                <c:rich>
                  <a:bodyPr/>
                  <a:lstStyle/>
                  <a:p>
                    <a:fld id="{0BD57E70-E0D5-DC49-988C-4D66185895CE}" type="CELLRANGE">
                      <a:rPr lang="en-GB"/>
                      <a:pPr/>
                      <a:t>[CELLRANGE]</a:t>
                    </a:fld>
                    <a:r>
                      <a:rPr lang="en-GB" baseline="0"/>
                      <a:t>, </a:t>
                    </a:r>
                    <a:fld id="{3A9E3777-5450-CD4E-8FC7-491D15E98DD2}"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9F9B-C541-B430-8E684FC8D602}"/>
                </c:ext>
              </c:extLst>
            </c:dLbl>
            <c:dLbl>
              <c:idx val="56"/>
              <c:tx>
                <c:rich>
                  <a:bodyPr/>
                  <a:lstStyle/>
                  <a:p>
                    <a:fld id="{6A958D9D-25F1-4242-8B24-D008E6CFA112}" type="CELLRANGE">
                      <a:rPr lang="en-GB"/>
                      <a:pPr/>
                      <a:t>[CELLRANGE]</a:t>
                    </a:fld>
                    <a:r>
                      <a:rPr lang="en-GB" baseline="0"/>
                      <a:t>, </a:t>
                    </a:r>
                    <a:fld id="{3668905A-F726-7044-91A3-664B120EBB06}"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9F9B-C541-B430-8E684FC8D602}"/>
                </c:ext>
              </c:extLst>
            </c:dLbl>
            <c:dLbl>
              <c:idx val="57"/>
              <c:tx>
                <c:rich>
                  <a:bodyPr/>
                  <a:lstStyle/>
                  <a:p>
                    <a:fld id="{1DECE67F-BDA9-6044-994F-5CEF3CC8D732}" type="CELLRANGE">
                      <a:rPr lang="en-GB"/>
                      <a:pPr/>
                      <a:t>[CELLRANGE]</a:t>
                    </a:fld>
                    <a:r>
                      <a:rPr lang="en-GB" baseline="0"/>
                      <a:t>, </a:t>
                    </a:r>
                    <a:fld id="{E992A89C-3385-AC46-A63D-765E395BC75D}" type="YVALUE">
                      <a:rPr lang="en-GB" baseline="0"/>
                      <a:pPr/>
                      <a:t>[Y VALUE]</a:t>
                    </a:fld>
                    <a:endParaRPr lang="en-GB"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9F9B-C541-B430-8E684FC8D6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'LQ graphs'!$AB$131:$AB$188</c:f>
              <c:numCache>
                <c:formatCode>General</c:formatCode>
                <c:ptCount val="58"/>
                <c:pt idx="0">
                  <c:v>1.4669054957449854</c:v>
                </c:pt>
                <c:pt idx="2">
                  <c:v>0.56021117610573035</c:v>
                </c:pt>
                <c:pt idx="3">
                  <c:v>0.59576532346599531</c:v>
                </c:pt>
                <c:pt idx="4">
                  <c:v>0.65342866812979417</c:v>
                </c:pt>
                <c:pt idx="5">
                  <c:v>0.15586269944334985</c:v>
                </c:pt>
                <c:pt idx="6">
                  <c:v>1.1046959362720683</c:v>
                </c:pt>
                <c:pt idx="7">
                  <c:v>0.35258136198664686</c:v>
                </c:pt>
                <c:pt idx="8">
                  <c:v>0.78694255579960981</c:v>
                </c:pt>
                <c:pt idx="9">
                  <c:v>0.61165437018249935</c:v>
                </c:pt>
                <c:pt idx="10">
                  <c:v>0.25567283424060827</c:v>
                </c:pt>
                <c:pt idx="11">
                  <c:v>0.79182128757202497</c:v>
                </c:pt>
                <c:pt idx="12">
                  <c:v>0.41326601807016117</c:v>
                </c:pt>
                <c:pt idx="13">
                  <c:v>0.41791693020958282</c:v>
                </c:pt>
                <c:pt idx="14">
                  <c:v>0.71226058153693739</c:v>
                </c:pt>
                <c:pt idx="15">
                  <c:v>0.56059270886924051</c:v>
                </c:pt>
                <c:pt idx="16">
                  <c:v>0.36953332930941757</c:v>
                </c:pt>
                <c:pt idx="17">
                  <c:v>1.2506729598456336</c:v>
                </c:pt>
                <c:pt idx="18">
                  <c:v>1.1124091279552577</c:v>
                </c:pt>
                <c:pt idx="19">
                  <c:v>0.23127887581024387</c:v>
                </c:pt>
                <c:pt idx="20">
                  <c:v>1.126490379396994</c:v>
                </c:pt>
                <c:pt idx="21">
                  <c:v>0.38637784760239224</c:v>
                </c:pt>
                <c:pt idx="22">
                  <c:v>0.37786068488833019</c:v>
                </c:pt>
                <c:pt idx="23">
                  <c:v>0.26194338921395116</c:v>
                </c:pt>
                <c:pt idx="24">
                  <c:v>0.41690187746885465</c:v>
                </c:pt>
                <c:pt idx="25">
                  <c:v>0.25110748387469117</c:v>
                </c:pt>
                <c:pt idx="26">
                  <c:v>0.96707661533444722</c:v>
                </c:pt>
                <c:pt idx="27">
                  <c:v>0.4334833863798993</c:v>
                </c:pt>
                <c:pt idx="28">
                  <c:v>0.68500544552434983</c:v>
                </c:pt>
                <c:pt idx="29">
                  <c:v>1.302644285859077</c:v>
                </c:pt>
                <c:pt idx="30">
                  <c:v>0.97317563978316524</c:v>
                </c:pt>
                <c:pt idx="31">
                  <c:v>0.63705904632324362</c:v>
                </c:pt>
                <c:pt idx="32">
                  <c:v>0.51526518080920081</c:v>
                </c:pt>
                <c:pt idx="33">
                  <c:v>1.2540169189661547</c:v>
                </c:pt>
                <c:pt idx="34">
                  <c:v>0.33724946439219505</c:v>
                </c:pt>
                <c:pt idx="35">
                  <c:v>0.45824677092555277</c:v>
                </c:pt>
                <c:pt idx="36">
                  <c:v>1.6954274072738196</c:v>
                </c:pt>
                <c:pt idx="37">
                  <c:v>2.4243345625234527</c:v>
                </c:pt>
                <c:pt idx="38">
                  <c:v>0.37113046955654472</c:v>
                </c:pt>
                <c:pt idx="39">
                  <c:v>0.77351410909878848</c:v>
                </c:pt>
                <c:pt idx="40">
                  <c:v>1.531247574703271</c:v>
                </c:pt>
                <c:pt idx="41">
                  <c:v>0.96551578676668814</c:v>
                </c:pt>
                <c:pt idx="42">
                  <c:v>1.8644778826462165</c:v>
                </c:pt>
                <c:pt idx="43">
                  <c:v>0.7988207757337441</c:v>
                </c:pt>
                <c:pt idx="44">
                  <c:v>0.64942476858853349</c:v>
                </c:pt>
                <c:pt idx="46">
                  <c:v>0.50712856389706218</c:v>
                </c:pt>
                <c:pt idx="47">
                  <c:v>0.44401902174912777</c:v>
                </c:pt>
                <c:pt idx="48">
                  <c:v>0.68144399051850246</c:v>
                </c:pt>
                <c:pt idx="49">
                  <c:v>0.64650179658806373</c:v>
                </c:pt>
                <c:pt idx="50">
                  <c:v>0.39221076054084603</c:v>
                </c:pt>
                <c:pt idx="51">
                  <c:v>0.25943428588970946</c:v>
                </c:pt>
                <c:pt idx="52">
                  <c:v>0.76633799893399568</c:v>
                </c:pt>
                <c:pt idx="53">
                  <c:v>0.337034459898711</c:v>
                </c:pt>
                <c:pt idx="54">
                  <c:v>0.50845602966710091</c:v>
                </c:pt>
                <c:pt idx="55">
                  <c:v>1.2289781412615286</c:v>
                </c:pt>
                <c:pt idx="56">
                  <c:v>0.78493168420351367</c:v>
                </c:pt>
                <c:pt idx="57">
                  <c:v>0.69572865809303686</c:v>
                </c:pt>
              </c:numCache>
            </c:numRef>
          </c:xVal>
          <c:yVal>
            <c:numRef>
              <c:f>'LQ graphs'!$AC$131:$AC$188</c:f>
              <c:numCache>
                <c:formatCode>General</c:formatCode>
                <c:ptCount val="58"/>
                <c:pt idx="0">
                  <c:v>13.527914744711309</c:v>
                </c:pt>
                <c:pt idx="2">
                  <c:v>16.788321167883211</c:v>
                </c:pt>
                <c:pt idx="3">
                  <c:v>12.035472972972974</c:v>
                </c:pt>
                <c:pt idx="4">
                  <c:v>51.832460732984295</c:v>
                </c:pt>
                <c:pt idx="5">
                  <c:v>-26.666666666666668</c:v>
                </c:pt>
                <c:pt idx="6">
                  <c:v>-0.46688176124501807</c:v>
                </c:pt>
                <c:pt idx="7">
                  <c:v>-21.259842519685041</c:v>
                </c:pt>
                <c:pt idx="8">
                  <c:v>26.159921026653503</c:v>
                </c:pt>
                <c:pt idx="9">
                  <c:v>6.4474413449104011</c:v>
                </c:pt>
                <c:pt idx="10">
                  <c:v>-49.714285714285715</c:v>
                </c:pt>
                <c:pt idx="11">
                  <c:v>18.484848484848484</c:v>
                </c:pt>
                <c:pt idx="12">
                  <c:v>17.245657568238212</c:v>
                </c:pt>
                <c:pt idx="13">
                  <c:v>-13.714285714285715</c:v>
                </c:pt>
                <c:pt idx="14">
                  <c:v>-33.34697496760112</c:v>
                </c:pt>
                <c:pt idx="15">
                  <c:v>122.29437229437229</c:v>
                </c:pt>
                <c:pt idx="16">
                  <c:v>4.0650406504065035</c:v>
                </c:pt>
                <c:pt idx="17">
                  <c:v>73.142857142857139</c:v>
                </c:pt>
                <c:pt idx="18">
                  <c:v>-9.5258800297117592</c:v>
                </c:pt>
                <c:pt idx="19">
                  <c:v>-10.816326530612246</c:v>
                </c:pt>
                <c:pt idx="20">
                  <c:v>-7.1045888655951543</c:v>
                </c:pt>
                <c:pt idx="21">
                  <c:v>47.826086956521742</c:v>
                </c:pt>
                <c:pt idx="22">
                  <c:v>-13.231197771587745</c:v>
                </c:pt>
                <c:pt idx="23">
                  <c:v>6.3291139240506329</c:v>
                </c:pt>
                <c:pt idx="24">
                  <c:v>-45</c:v>
                </c:pt>
                <c:pt idx="25">
                  <c:v>105</c:v>
                </c:pt>
                <c:pt idx="26">
                  <c:v>6.57769304099142</c:v>
                </c:pt>
                <c:pt idx="27">
                  <c:v>15.751789976133651</c:v>
                </c:pt>
                <c:pt idx="28">
                  <c:v>2.0319303338171264</c:v>
                </c:pt>
                <c:pt idx="29">
                  <c:v>16.992037746977292</c:v>
                </c:pt>
                <c:pt idx="30">
                  <c:v>-10.759600744374895</c:v>
                </c:pt>
                <c:pt idx="31">
                  <c:v>13.513513513513514</c:v>
                </c:pt>
                <c:pt idx="32">
                  <c:v>29.511084117825693</c:v>
                </c:pt>
                <c:pt idx="33">
                  <c:v>38.108368066688044</c:v>
                </c:pt>
                <c:pt idx="34">
                  <c:v>50.495049504950494</c:v>
                </c:pt>
                <c:pt idx="35">
                  <c:v>12.680082323347817</c:v>
                </c:pt>
                <c:pt idx="36">
                  <c:v>16.899454188642217</c:v>
                </c:pt>
                <c:pt idx="37">
                  <c:v>31.614658715915013</c:v>
                </c:pt>
                <c:pt idx="38">
                  <c:v>18.141281389345224</c:v>
                </c:pt>
                <c:pt idx="39">
                  <c:v>3.4093242965701376</c:v>
                </c:pt>
                <c:pt idx="40">
                  <c:v>27.719740634005763</c:v>
                </c:pt>
                <c:pt idx="41">
                  <c:v>5.6420233463035023</c:v>
                </c:pt>
                <c:pt idx="42">
                  <c:v>15.067194192852238</c:v>
                </c:pt>
                <c:pt idx="43">
                  <c:v>9.601583766394457</c:v>
                </c:pt>
                <c:pt idx="44">
                  <c:v>17.12678936605317</c:v>
                </c:pt>
                <c:pt idx="46">
                  <c:v>-11.436950146627565</c:v>
                </c:pt>
                <c:pt idx="47">
                  <c:v>7.6319758672699853</c:v>
                </c:pt>
                <c:pt idx="48">
                  <c:v>0.40621266427718039</c:v>
                </c:pt>
                <c:pt idx="49">
                  <c:v>30.952858575727184</c:v>
                </c:pt>
                <c:pt idx="50">
                  <c:v>-8.4319526627218941</c:v>
                </c:pt>
                <c:pt idx="51">
                  <c:v>1.3452914798206279</c:v>
                </c:pt>
                <c:pt idx="52">
                  <c:v>10.810810810810811</c:v>
                </c:pt>
                <c:pt idx="53">
                  <c:v>-11.02056655025223</c:v>
                </c:pt>
                <c:pt idx="54">
                  <c:v>-1.0964912280701753</c:v>
                </c:pt>
                <c:pt idx="55">
                  <c:v>5.3618052965311449</c:v>
                </c:pt>
                <c:pt idx="56">
                  <c:v>-9.2966060009837683</c:v>
                </c:pt>
                <c:pt idx="57">
                  <c:v>35.45706371191136</c:v>
                </c:pt>
              </c:numCache>
            </c:numRef>
          </c:yVal>
          <c:bubbleSize>
            <c:numRef>
              <c:f>'LQ graphs'!$AD$131:$AD$188</c:f>
              <c:numCache>
                <c:formatCode>0.00</c:formatCode>
                <c:ptCount val="58"/>
                <c:pt idx="0" formatCode="#,##0">
                  <c:v>71375</c:v>
                </c:pt>
                <c:pt idx="2" formatCode="General">
                  <c:v>320</c:v>
                </c:pt>
                <c:pt idx="3" formatCode="#,##0">
                  <c:v>2653</c:v>
                </c:pt>
                <c:pt idx="4" formatCode="General">
                  <c:v>290</c:v>
                </c:pt>
                <c:pt idx="5" formatCode="General">
                  <c:v>44</c:v>
                </c:pt>
                <c:pt idx="6" formatCode="#,##0">
                  <c:v>26222</c:v>
                </c:pt>
                <c:pt idx="7" formatCode="General">
                  <c:v>100</c:v>
                </c:pt>
                <c:pt idx="8" formatCode="#,##0">
                  <c:v>2556</c:v>
                </c:pt>
                <c:pt idx="9" formatCode="#,##0">
                  <c:v>11524</c:v>
                </c:pt>
                <c:pt idx="10" formatCode="General">
                  <c:v>88</c:v>
                </c:pt>
                <c:pt idx="11" formatCode="#,##0">
                  <c:v>1955</c:v>
                </c:pt>
                <c:pt idx="12" formatCode="General">
                  <c:v>945</c:v>
                </c:pt>
                <c:pt idx="13" formatCode="General">
                  <c:v>151</c:v>
                </c:pt>
                <c:pt idx="14" formatCode="#,##0">
                  <c:v>9772</c:v>
                </c:pt>
                <c:pt idx="15" formatCode="#,##0">
                  <c:v>1027</c:v>
                </c:pt>
                <c:pt idx="16" formatCode="General">
                  <c:v>256</c:v>
                </c:pt>
                <c:pt idx="17" formatCode="General">
                  <c:v>303</c:v>
                </c:pt>
                <c:pt idx="18" formatCode="#,##0">
                  <c:v>299634</c:v>
                </c:pt>
                <c:pt idx="19" formatCode="General">
                  <c:v>437</c:v>
                </c:pt>
                <c:pt idx="20" formatCode="#,##0">
                  <c:v>7976</c:v>
                </c:pt>
                <c:pt idx="21" formatCode="General">
                  <c:v>68</c:v>
                </c:pt>
                <c:pt idx="22" formatCode="General">
                  <c:v>623</c:v>
                </c:pt>
                <c:pt idx="23" formatCode="General">
                  <c:v>840</c:v>
                </c:pt>
                <c:pt idx="24" formatCode="General">
                  <c:v>33</c:v>
                </c:pt>
                <c:pt idx="25" formatCode="General">
                  <c:v>123</c:v>
                </c:pt>
                <c:pt idx="26" formatCode="#,##0">
                  <c:v>7826</c:v>
                </c:pt>
                <c:pt idx="27" formatCode="#,##0">
                  <c:v>1940</c:v>
                </c:pt>
                <c:pt idx="28" formatCode="#,##0">
                  <c:v>1406</c:v>
                </c:pt>
                <c:pt idx="29" formatCode="#,##0">
                  <c:v>138852</c:v>
                </c:pt>
                <c:pt idx="30" formatCode="#,##0">
                  <c:v>10550</c:v>
                </c:pt>
                <c:pt idx="31" formatCode="General">
                  <c:v>168</c:v>
                </c:pt>
                <c:pt idx="32" formatCode="#,##0">
                  <c:v>21324</c:v>
                </c:pt>
                <c:pt idx="33" formatCode="#,##0">
                  <c:v>43076</c:v>
                </c:pt>
                <c:pt idx="34" formatCode="General">
                  <c:v>304</c:v>
                </c:pt>
                <c:pt idx="35" formatCode="#,##0">
                  <c:v>19710</c:v>
                </c:pt>
                <c:pt idx="36" formatCode="#,##0">
                  <c:v>152493</c:v>
                </c:pt>
                <c:pt idx="37" formatCode="#,##0">
                  <c:v>113669</c:v>
                </c:pt>
                <c:pt idx="38" formatCode="#,##0">
                  <c:v>5034</c:v>
                </c:pt>
                <c:pt idx="39" formatCode="#,##0">
                  <c:v>5035</c:v>
                </c:pt>
                <c:pt idx="40" formatCode="#,##0">
                  <c:v>42546</c:v>
                </c:pt>
                <c:pt idx="41" formatCode="#,##0">
                  <c:v>10317</c:v>
                </c:pt>
                <c:pt idx="42" formatCode="#,##0">
                  <c:v>140764</c:v>
                </c:pt>
                <c:pt idx="43" formatCode="#,##0">
                  <c:v>4429</c:v>
                </c:pt>
                <c:pt idx="44" formatCode="#,##0">
                  <c:v>2291</c:v>
                </c:pt>
                <c:pt idx="46" formatCode="General">
                  <c:v>302</c:v>
                </c:pt>
                <c:pt idx="47" formatCode="#,##0">
                  <c:v>3568</c:v>
                </c:pt>
                <c:pt idx="48" formatCode="#,##0">
                  <c:v>8404</c:v>
                </c:pt>
                <c:pt idx="49" formatCode="#,##0">
                  <c:v>6528</c:v>
                </c:pt>
                <c:pt idx="50" formatCode="General">
                  <c:v>619</c:v>
                </c:pt>
                <c:pt idx="51" formatCode="General">
                  <c:v>226</c:v>
                </c:pt>
                <c:pt idx="52" formatCode="General">
                  <c:v>82</c:v>
                </c:pt>
                <c:pt idx="53" formatCode="#,##0">
                  <c:v>2293</c:v>
                </c:pt>
                <c:pt idx="54" formatCode="General">
                  <c:v>451</c:v>
                </c:pt>
                <c:pt idx="55" formatCode="#,##0">
                  <c:v>22598</c:v>
                </c:pt>
                <c:pt idx="56" formatCode="#,##0">
                  <c:v>3688</c:v>
                </c:pt>
                <c:pt idx="57" formatCode="General">
                  <c:v>489</c:v>
                </c:pt>
              </c:numCache>
            </c:numRef>
          </c:bubbleSize>
          <c:bubble3D val="0"/>
          <c:extLst>
            <c:ext xmlns:c15="http://schemas.microsoft.com/office/drawing/2012/chart" uri="{02D57815-91ED-43cb-92C2-25804820EDAC}">
              <c15:datalabelsRange>
                <c15:f>'[1]GS chart vs US'!$D$6:$D$81</c15:f>
                <c15:dlblRangeCache>
                  <c:ptCount val="76"/>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pt idx="17">
                    <c:v>#REF!</c:v>
                  </c:pt>
                  <c:pt idx="18">
                    <c:v>#REF!</c:v>
                  </c:pt>
                  <c:pt idx="19">
                    <c:v>#REF!</c:v>
                  </c:pt>
                  <c:pt idx="20">
                    <c:v>#REF!</c:v>
                  </c:pt>
                  <c:pt idx="21">
                    <c:v>#REF!</c:v>
                  </c:pt>
                  <c:pt idx="22">
                    <c:v>#REF!</c:v>
                  </c:pt>
                  <c:pt idx="23">
                    <c:v>#REF!</c:v>
                  </c:pt>
                  <c:pt idx="24">
                    <c:v>#REF!</c:v>
                  </c:pt>
                  <c:pt idx="25">
                    <c:v>#REF!</c:v>
                  </c:pt>
                  <c:pt idx="26">
                    <c:v>#REF!</c:v>
                  </c:pt>
                  <c:pt idx="27">
                    <c:v>#REF!</c:v>
                  </c:pt>
                  <c:pt idx="28">
                    <c:v>#REF!</c:v>
                  </c:pt>
                  <c:pt idx="29">
                    <c:v>#REF!</c:v>
                  </c:pt>
                  <c:pt idx="30">
                    <c:v>#REF!</c:v>
                  </c:pt>
                  <c:pt idx="31">
                    <c:v>#REF!</c:v>
                  </c:pt>
                  <c:pt idx="32">
                    <c:v>#REF!</c:v>
                  </c:pt>
                  <c:pt idx="33">
                    <c:v>#REF!</c:v>
                  </c:pt>
                  <c:pt idx="34">
                    <c:v>#REF!</c:v>
                  </c:pt>
                  <c:pt idx="35">
                    <c:v>#REF!</c:v>
                  </c:pt>
                  <c:pt idx="36">
                    <c:v>#REF!</c:v>
                  </c:pt>
                  <c:pt idx="37">
                    <c:v>#REF!</c:v>
                  </c:pt>
                  <c:pt idx="38">
                    <c:v>#REF!</c:v>
                  </c:pt>
                  <c:pt idx="39">
                    <c:v>#REF!</c:v>
                  </c:pt>
                  <c:pt idx="40">
                    <c:v>#REF!</c:v>
                  </c:pt>
                  <c:pt idx="41">
                    <c:v>#REF!</c:v>
                  </c:pt>
                  <c:pt idx="42">
                    <c:v>#REF!</c:v>
                  </c:pt>
                  <c:pt idx="43">
                    <c:v>#REF!</c:v>
                  </c:pt>
                  <c:pt idx="44">
                    <c:v>#REF!</c:v>
                  </c:pt>
                  <c:pt idx="45">
                    <c:v>#REF!</c:v>
                  </c:pt>
                  <c:pt idx="46">
                    <c:v>#REF!</c:v>
                  </c:pt>
                  <c:pt idx="47">
                    <c:v>#REF!</c:v>
                  </c:pt>
                  <c:pt idx="48">
                    <c:v>#REF!</c:v>
                  </c:pt>
                  <c:pt idx="49">
                    <c:v>#REF!</c:v>
                  </c:pt>
                  <c:pt idx="50">
                    <c:v>#REF!</c:v>
                  </c:pt>
                  <c:pt idx="51">
                    <c:v>#REF!</c:v>
                  </c:pt>
                  <c:pt idx="52">
                    <c:v>#REF!</c:v>
                  </c:pt>
                  <c:pt idx="53">
                    <c:v>#REF!</c:v>
                  </c:pt>
                  <c:pt idx="54">
                    <c:v>#REF!</c:v>
                  </c:pt>
                  <c:pt idx="55">
                    <c:v>#REF!</c:v>
                  </c:pt>
                  <c:pt idx="56">
                    <c:v>#REF!</c:v>
                  </c:pt>
                  <c:pt idx="57">
                    <c:v>#REF!</c:v>
                  </c:pt>
                  <c:pt idx="58">
                    <c:v>#REF!</c:v>
                  </c:pt>
                  <c:pt idx="59">
                    <c:v>#REF!</c:v>
                  </c:pt>
                  <c:pt idx="60">
                    <c:v>#REF!</c:v>
                  </c:pt>
                  <c:pt idx="61">
                    <c:v>#REF!</c:v>
                  </c:pt>
                  <c:pt idx="62">
                    <c:v>#REF!</c:v>
                  </c:pt>
                  <c:pt idx="63">
                    <c:v>#REF!</c:v>
                  </c:pt>
                  <c:pt idx="64">
                    <c:v>#REF!</c:v>
                  </c:pt>
                  <c:pt idx="65">
                    <c:v>#REF!</c:v>
                  </c:pt>
                  <c:pt idx="66">
                    <c:v>#REF!</c:v>
                  </c:pt>
                  <c:pt idx="67">
                    <c:v>#REF!</c:v>
                  </c:pt>
                  <c:pt idx="68">
                    <c:v>#REF!</c:v>
                  </c:pt>
                  <c:pt idx="69">
                    <c:v>#REF!</c:v>
                  </c:pt>
                  <c:pt idx="70">
                    <c:v>#REF!</c:v>
                  </c:pt>
                  <c:pt idx="71">
                    <c:v>#REF!</c:v>
                  </c:pt>
                  <c:pt idx="72">
                    <c:v>#REF!</c:v>
                  </c:pt>
                  <c:pt idx="73">
                    <c:v>#REF!</c:v>
                  </c:pt>
                  <c:pt idx="74">
                    <c:v>#REF!</c:v>
                  </c:pt>
                  <c:pt idx="75">
                    <c:v>#REF!</c:v>
                  </c:pt>
                </c15:dlblRangeCache>
              </c15:datalabelsRange>
            </c:ext>
            <c:ext xmlns:c16="http://schemas.microsoft.com/office/drawing/2014/chart" uri="{C3380CC4-5D6E-409C-BE32-E72D297353CC}">
              <c16:uniqueId val="{00000074-9F9B-C541-B430-8E684FC8D602}"/>
            </c:ext>
          </c:extLst>
        </c:ser>
        <c:dLbls>
          <c:showLegendKey val="0"/>
          <c:showVal val="1"/>
          <c:showCatName val="0"/>
          <c:showSerName val="0"/>
          <c:showPercent val="0"/>
          <c:showBubbleSize val="0"/>
        </c:dLbls>
        <c:bubbleScale val="100"/>
        <c:showNegBubbles val="0"/>
        <c:axId val="880834688"/>
        <c:axId val="880835104"/>
      </c:bubbleChart>
      <c:valAx>
        <c:axId val="880834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5104"/>
        <c:crossesAt val="0"/>
        <c:crossBetween val="midCat"/>
      </c:valAx>
      <c:valAx>
        <c:axId val="88083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4688"/>
        <c:crossesAt val="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'ECON DEV'!$H$10</c:f>
              <c:strCache>
                <c:ptCount val="1"/>
                <c:pt idx="0">
                  <c:v>prod_jobs</c:v>
                </c:pt>
              </c:strCache>
            </c:strRef>
          </c:tx>
          <c:spPr>
            <a:ln w="28575" cap="rnd">
              <a:solidFill>
                <a:schemeClr val="accent1"/>
              </a:solidFill>
              <a:round/>
            </a:ln>
            <a:effectLst/>
          </c:spPr>
          <c:marker>
            <c:symbol val="none"/>
          </c:marker>
          <c:val>
            <c:numRef>
              <c:f>'ECON DEV'!$H$11:$H$68</c:f>
              <c:numCache>
                <c:formatCode>0</c:formatCode>
                <c:ptCount val="58"/>
                <c:pt idx="0">
                  <c:v>153289.69291771998</c:v>
                </c:pt>
                <c:pt idx="1">
                  <c:v>255762.45210727971</c:v>
                </c:pt>
                <c:pt idx="2">
                  <c:v>134871.11867290514</c:v>
                </c:pt>
                <c:pt idx="3">
                  <c:v>107190.84869737593</c:v>
                </c:pt>
                <c:pt idx="4">
                  <c:v>131505.33637763502</c:v>
                </c:pt>
                <c:pt idx="5">
                  <c:v>167369.05292561886</c:v>
                </c:pt>
                <c:pt idx="6">
                  <c:v>199756.38566295066</c:v>
                </c:pt>
                <c:pt idx="7">
                  <c:v>87909.493847441336</c:v>
                </c:pt>
                <c:pt idx="8">
                  <c:v>135416.38384543234</c:v>
                </c:pt>
                <c:pt idx="9">
                  <c:v>109991.26179680895</c:v>
                </c:pt>
                <c:pt idx="10">
                  <c:v>124718.72793515406</c:v>
                </c:pt>
                <c:pt idx="11">
                  <c:v>107638.54972603689</c:v>
                </c:pt>
                <c:pt idx="12">
                  <c:v>138814.13526234866</c:v>
                </c:pt>
                <c:pt idx="13">
                  <c:v>170236.09501738122</c:v>
                </c:pt>
                <c:pt idx="14">
                  <c:v>162501.53477214143</c:v>
                </c:pt>
                <c:pt idx="15">
                  <c:v>132264.87549884774</c:v>
                </c:pt>
                <c:pt idx="16">
                  <c:v>122744.8730913974</c:v>
                </c:pt>
                <c:pt idx="17">
                  <c:v>159528.27044840227</c:v>
                </c:pt>
                <c:pt idx="18">
                  <c:v>145038.71196338013</c:v>
                </c:pt>
                <c:pt idx="19">
                  <c:v>118743.02257562388</c:v>
                </c:pt>
                <c:pt idx="20">
                  <c:v>224555.20900833432</c:v>
                </c:pt>
                <c:pt idx="21">
                  <c:v>185805.82406225303</c:v>
                </c:pt>
                <c:pt idx="22">
                  <c:v>109070.22646481219</c:v>
                </c:pt>
                <c:pt idx="23">
                  <c:v>116320.55248940318</c:v>
                </c:pt>
                <c:pt idx="24">
                  <c:v>165118.33665118337</c:v>
                </c:pt>
                <c:pt idx="25">
                  <c:v>130413.3188070271</c:v>
                </c:pt>
                <c:pt idx="26">
                  <c:v>144912.85803725151</c:v>
                </c:pt>
                <c:pt idx="27">
                  <c:v>130554.84738877697</c:v>
                </c:pt>
                <c:pt idx="28">
                  <c:v>129118.60307151968</c:v>
                </c:pt>
                <c:pt idx="29">
                  <c:v>135401.87254479257</c:v>
                </c:pt>
                <c:pt idx="30">
                  <c:v>123585.46877216207</c:v>
                </c:pt>
                <c:pt idx="31">
                  <c:v>160101.80889550969</c:v>
                </c:pt>
                <c:pt idx="32">
                  <c:v>107914.81300449297</c:v>
                </c:pt>
                <c:pt idx="33">
                  <c:v>120882.93755920556</c:v>
                </c:pt>
                <c:pt idx="34">
                  <c:v>123984.88000703255</c:v>
                </c:pt>
                <c:pt idx="35">
                  <c:v>107289.28770491584</c:v>
                </c:pt>
                <c:pt idx="36">
                  <c:v>148459.77013938696</c:v>
                </c:pt>
                <c:pt idx="37">
                  <c:v>229341.76920037295</c:v>
                </c:pt>
                <c:pt idx="38">
                  <c:v>111265.11349689262</c:v>
                </c:pt>
                <c:pt idx="39">
                  <c:v>146286.04477387504</c:v>
                </c:pt>
                <c:pt idx="40">
                  <c:v>290476.91962634953</c:v>
                </c:pt>
                <c:pt idx="41">
                  <c:v>144800.72673617784</c:v>
                </c:pt>
                <c:pt idx="42">
                  <c:v>283034.11867360718</c:v>
                </c:pt>
                <c:pt idx="43">
                  <c:v>131378.29010185582</c:v>
                </c:pt>
                <c:pt idx="44">
                  <c:v>116832.49182768553</c:v>
                </c:pt>
                <c:pt idx="45">
                  <c:v>167391.65009940357</c:v>
                </c:pt>
                <c:pt idx="46">
                  <c:v>124837.67167039284</c:v>
                </c:pt>
                <c:pt idx="47">
                  <c:v>157653.29013184953</c:v>
                </c:pt>
                <c:pt idx="48">
                  <c:v>135580.12210042236</c:v>
                </c:pt>
                <c:pt idx="49">
                  <c:v>112031.42905380452</c:v>
                </c:pt>
                <c:pt idx="50">
                  <c:v>110082.79454471321</c:v>
                </c:pt>
                <c:pt idx="51">
                  <c:v>104976.04698743198</c:v>
                </c:pt>
                <c:pt idx="52">
                  <c:v>148601.71505320797</c:v>
                </c:pt>
                <c:pt idx="53">
                  <c:v>107692.19700376305</c:v>
                </c:pt>
                <c:pt idx="54">
                  <c:v>143552.46952368983</c:v>
                </c:pt>
                <c:pt idx="55">
                  <c:v>153078.31749340653</c:v>
                </c:pt>
                <c:pt idx="56">
                  <c:v>138536.22219708576</c:v>
                </c:pt>
                <c:pt idx="57">
                  <c:v>190355.10138911064</c:v>
                </c:pt>
              </c:numCache>
            </c:numRef>
          </c:val>
          <c:smooth val="0"/>
          <c:extLst>
            <c:ext xmlns:c16="http://schemas.microsoft.com/office/drawing/2014/chart" uri="{C3380CC4-5D6E-409C-BE32-E72D297353CC}">
              <c16:uniqueId val="{00000000-0CAE-ED4A-97DE-0938F5B40E2B}"/>
            </c:ext>
          </c:extLst>
        </c:ser>
        <c:ser>
          <c:idx val="1"/>
          <c:order val="1"/>
          <c:tx>
            <c:strRef>
              <c:f>'ECON DEV'!$I$10</c:f>
              <c:strCache>
                <c:ptCount val="1"/>
                <c:pt idx="0">
                  <c:v>prod_worker</c:v>
                </c:pt>
              </c:strCache>
            </c:strRef>
          </c:tx>
          <c:spPr>
            <a:ln w="28575" cap="rnd">
              <a:solidFill>
                <a:schemeClr val="accent2"/>
              </a:solidFill>
              <a:round/>
            </a:ln>
            <a:effectLst/>
          </c:spPr>
          <c:marker>
            <c:symbol val="none"/>
          </c:marker>
          <c:val>
            <c:numRef>
              <c:f>'ECON DEV'!$I$11:$I$68</c:f>
              <c:numCache>
                <c:formatCode>0</c:formatCode>
                <c:ptCount val="58"/>
                <c:pt idx="0">
                  <c:v>146037.17081577488</c:v>
                </c:pt>
                <c:pt idx="1">
                  <c:v>273581.96721311478</c:v>
                </c:pt>
                <c:pt idx="2">
                  <c:v>119302.43058168409</c:v>
                </c:pt>
                <c:pt idx="3">
                  <c:v>90019.734901167452</c:v>
                </c:pt>
                <c:pt idx="4">
                  <c:v>72357.134509758092</c:v>
                </c:pt>
                <c:pt idx="5">
                  <c:v>145713.96046776362</c:v>
                </c:pt>
                <c:pt idx="6">
                  <c:v>139982.26458599401</c:v>
                </c:pt>
                <c:pt idx="7">
                  <c:v>80364.501870112203</c:v>
                </c:pt>
                <c:pt idx="8">
                  <c:v>89963.298775421732</c:v>
                </c:pt>
                <c:pt idx="9">
                  <c:v>102495.26832010996</c:v>
                </c:pt>
                <c:pt idx="10">
                  <c:v>100416.49990904129</c:v>
                </c:pt>
                <c:pt idx="11">
                  <c:v>82886.714777759553</c:v>
                </c:pt>
                <c:pt idx="12">
                  <c:v>135229.62666266126</c:v>
                </c:pt>
                <c:pt idx="13">
                  <c:v>145279.35723114957</c:v>
                </c:pt>
                <c:pt idx="14">
                  <c:v>140662.50618768123</c:v>
                </c:pt>
                <c:pt idx="15">
                  <c:v>110543.829979142</c:v>
                </c:pt>
                <c:pt idx="16">
                  <c:v>78467.166899826188</c:v>
                </c:pt>
                <c:pt idx="17">
                  <c:v>122564.29221665909</c:v>
                </c:pt>
                <c:pt idx="18">
                  <c:v>139958.48599634718</c:v>
                </c:pt>
                <c:pt idx="19">
                  <c:v>103605.0796726587</c:v>
                </c:pt>
                <c:pt idx="20">
                  <c:v>190505.42895187371</c:v>
                </c:pt>
                <c:pt idx="21">
                  <c:v>108364.77095447454</c:v>
                </c:pt>
                <c:pt idx="22">
                  <c:v>87258.061094611796</c:v>
                </c:pt>
                <c:pt idx="23">
                  <c:v>87630.555934449236</c:v>
                </c:pt>
                <c:pt idx="24">
                  <c:v>119440</c:v>
                </c:pt>
                <c:pt idx="25">
                  <c:v>115683.13602319401</c:v>
                </c:pt>
                <c:pt idx="26">
                  <c:v>140109.45007431429</c:v>
                </c:pt>
                <c:pt idx="27">
                  <c:v>139641.36384155287</c:v>
                </c:pt>
                <c:pt idx="28">
                  <c:v>89855.746172292929</c:v>
                </c:pt>
                <c:pt idx="29">
                  <c:v>143281.98715019971</c:v>
                </c:pt>
                <c:pt idx="30">
                  <c:v>120533.10508204941</c:v>
                </c:pt>
                <c:pt idx="31">
                  <c:v>124787.42038216561</c:v>
                </c:pt>
                <c:pt idx="32">
                  <c:v>77551.922762069662</c:v>
                </c:pt>
                <c:pt idx="33">
                  <c:v>117979.58074047512</c:v>
                </c:pt>
                <c:pt idx="34">
                  <c:v>73379.90357601193</c:v>
                </c:pt>
                <c:pt idx="35">
                  <c:v>90158.659174057495</c:v>
                </c:pt>
                <c:pt idx="36">
                  <c:v>133824.61068546196</c:v>
                </c:pt>
                <c:pt idx="37">
                  <c:v>323481.86587812536</c:v>
                </c:pt>
                <c:pt idx="38">
                  <c:v>91023.380653270448</c:v>
                </c:pt>
                <c:pt idx="39">
                  <c:v>122206.88322330278</c:v>
                </c:pt>
                <c:pt idx="40">
                  <c:v>292253.11104117724</c:v>
                </c:pt>
                <c:pt idx="41">
                  <c:v>127217.00960089917</c:v>
                </c:pt>
                <c:pt idx="42">
                  <c:v>311097.42878647405</c:v>
                </c:pt>
                <c:pt idx="43">
                  <c:v>98169.735515625929</c:v>
                </c:pt>
                <c:pt idx="44">
                  <c:v>99728.519725936567</c:v>
                </c:pt>
                <c:pt idx="45">
                  <c:v>67304.556354916072</c:v>
                </c:pt>
                <c:pt idx="46">
                  <c:v>93480.837070254114</c:v>
                </c:pt>
                <c:pt idx="47">
                  <c:v>108252.5294381712</c:v>
                </c:pt>
                <c:pt idx="48">
                  <c:v>108774.10317219172</c:v>
                </c:pt>
                <c:pt idx="49">
                  <c:v>95420.941707260077</c:v>
                </c:pt>
                <c:pt idx="50">
                  <c:v>85540.942478791636</c:v>
                </c:pt>
                <c:pt idx="51">
                  <c:v>77708.881104471468</c:v>
                </c:pt>
                <c:pt idx="52">
                  <c:v>75573.560319461962</c:v>
                </c:pt>
                <c:pt idx="53">
                  <c:v>96276.68193820669</c:v>
                </c:pt>
                <c:pt idx="54">
                  <c:v>109149.25943621596</c:v>
                </c:pt>
                <c:pt idx="55">
                  <c:v>113027.12333951115</c:v>
                </c:pt>
                <c:pt idx="56">
                  <c:v>138355.53638548279</c:v>
                </c:pt>
                <c:pt idx="57">
                  <c:v>102938.62678731781</c:v>
                </c:pt>
              </c:numCache>
            </c:numRef>
          </c:val>
          <c:smooth val="0"/>
          <c:extLst>
            <c:ext xmlns:c16="http://schemas.microsoft.com/office/drawing/2014/chart" uri="{C3380CC4-5D6E-409C-BE32-E72D297353CC}">
              <c16:uniqueId val="{00000001-0CAE-ED4A-97DE-0938F5B40E2B}"/>
            </c:ext>
          </c:extLst>
        </c:ser>
        <c:dLbls>
          <c:showLegendKey val="0"/>
          <c:showVal val="0"/>
          <c:showCatName val="0"/>
          <c:showSerName val="0"/>
          <c:showPercent val="0"/>
          <c:showBubbleSize val="0"/>
        </c:dLbls>
        <c:smooth val="0"/>
        <c:axId val="1416767007"/>
        <c:axId val="1417621919"/>
      </c:lineChart>
      <c:catAx>
        <c:axId val="1416767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621919"/>
        <c:crosses val="autoZero"/>
        <c:auto val="1"/>
        <c:lblAlgn val="ctr"/>
        <c:lblOffset val="100"/>
        <c:noMultiLvlLbl val="0"/>
      </c:catAx>
      <c:valAx>
        <c:axId val="1417621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76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'ECON DEV'!$AW$11:$AW$68</c:f>
              <c:numCache>
                <c:formatCode>General</c:formatCode>
                <c:ptCount val="58"/>
                <c:pt idx="0">
                  <c:v>53.3</c:v>
                </c:pt>
                <c:pt idx="1">
                  <c:v>83.9</c:v>
                </c:pt>
                <c:pt idx="2">
                  <c:v>76.599999999999994</c:v>
                </c:pt>
                <c:pt idx="3">
                  <c:v>59.2</c:v>
                </c:pt>
                <c:pt idx="4">
                  <c:v>77.7</c:v>
                </c:pt>
                <c:pt idx="5">
                  <c:v>61.5</c:v>
                </c:pt>
                <c:pt idx="6">
                  <c:v>65.599999999999994</c:v>
                </c:pt>
                <c:pt idx="7">
                  <c:v>62.4</c:v>
                </c:pt>
                <c:pt idx="8">
                  <c:v>76.599999999999994</c:v>
                </c:pt>
                <c:pt idx="9">
                  <c:v>52.8</c:v>
                </c:pt>
                <c:pt idx="10">
                  <c:v>59.7</c:v>
                </c:pt>
                <c:pt idx="11">
                  <c:v>56.9</c:v>
                </c:pt>
                <c:pt idx="12">
                  <c:v>58.4</c:v>
                </c:pt>
                <c:pt idx="13">
                  <c:v>63.2</c:v>
                </c:pt>
                <c:pt idx="14">
                  <c:v>58</c:v>
                </c:pt>
                <c:pt idx="15">
                  <c:v>51.7</c:v>
                </c:pt>
                <c:pt idx="16">
                  <c:v>66.099999999999994</c:v>
                </c:pt>
                <c:pt idx="17">
                  <c:v>67.900000000000006</c:v>
                </c:pt>
                <c:pt idx="18">
                  <c:v>45.8</c:v>
                </c:pt>
                <c:pt idx="19">
                  <c:v>64</c:v>
                </c:pt>
                <c:pt idx="20">
                  <c:v>63.8</c:v>
                </c:pt>
                <c:pt idx="21">
                  <c:v>69</c:v>
                </c:pt>
                <c:pt idx="22">
                  <c:v>59.2</c:v>
                </c:pt>
                <c:pt idx="23">
                  <c:v>52</c:v>
                </c:pt>
                <c:pt idx="24">
                  <c:v>76.599999999999994</c:v>
                </c:pt>
                <c:pt idx="25">
                  <c:v>62.2</c:v>
                </c:pt>
                <c:pt idx="26">
                  <c:v>51.1</c:v>
                </c:pt>
                <c:pt idx="27">
                  <c:v>63.7</c:v>
                </c:pt>
                <c:pt idx="28">
                  <c:v>74.3</c:v>
                </c:pt>
                <c:pt idx="29">
                  <c:v>57.4</c:v>
                </c:pt>
                <c:pt idx="30">
                  <c:v>71.599999999999994</c:v>
                </c:pt>
                <c:pt idx="31">
                  <c:v>72.900000000000006</c:v>
                </c:pt>
                <c:pt idx="32">
                  <c:v>65.8</c:v>
                </c:pt>
                <c:pt idx="33">
                  <c:v>56</c:v>
                </c:pt>
                <c:pt idx="34">
                  <c:v>63.5</c:v>
                </c:pt>
                <c:pt idx="35">
                  <c:v>59.3</c:v>
                </c:pt>
                <c:pt idx="36">
                  <c:v>53.1</c:v>
                </c:pt>
                <c:pt idx="37">
                  <c:v>37.6</c:v>
                </c:pt>
                <c:pt idx="38">
                  <c:v>55.6</c:v>
                </c:pt>
                <c:pt idx="39">
                  <c:v>60.8</c:v>
                </c:pt>
                <c:pt idx="40">
                  <c:v>59.9</c:v>
                </c:pt>
                <c:pt idx="41">
                  <c:v>52.2</c:v>
                </c:pt>
                <c:pt idx="42">
                  <c:v>56.7</c:v>
                </c:pt>
                <c:pt idx="43">
                  <c:v>59.4</c:v>
                </c:pt>
                <c:pt idx="44">
                  <c:v>63.5</c:v>
                </c:pt>
                <c:pt idx="45">
                  <c:v>81.400000000000006</c:v>
                </c:pt>
                <c:pt idx="46">
                  <c:v>65.599999999999994</c:v>
                </c:pt>
                <c:pt idx="47">
                  <c:v>60.7</c:v>
                </c:pt>
                <c:pt idx="48">
                  <c:v>60.8</c:v>
                </c:pt>
                <c:pt idx="49">
                  <c:v>57.4</c:v>
                </c:pt>
                <c:pt idx="50">
                  <c:v>57.4</c:v>
                </c:pt>
                <c:pt idx="51">
                  <c:v>64.8</c:v>
                </c:pt>
                <c:pt idx="52">
                  <c:v>66.7</c:v>
                </c:pt>
                <c:pt idx="53">
                  <c:v>56.8</c:v>
                </c:pt>
                <c:pt idx="54">
                  <c:v>69.8</c:v>
                </c:pt>
                <c:pt idx="55">
                  <c:v>63.3</c:v>
                </c:pt>
                <c:pt idx="56">
                  <c:v>51.7</c:v>
                </c:pt>
                <c:pt idx="57">
                  <c:v>58.8</c:v>
                </c:pt>
              </c:numCache>
            </c:numRef>
          </c:val>
          <c:smooth val="0"/>
          <c:extLst>
            <c:ext xmlns:c16="http://schemas.microsoft.com/office/drawing/2014/chart" uri="{C3380CC4-5D6E-409C-BE32-E72D297353CC}">
              <c16:uniqueId val="{00000000-853D-6F4A-8CC5-29F092F7558A}"/>
            </c:ext>
          </c:extLst>
        </c:ser>
        <c:ser>
          <c:idx val="1"/>
          <c:order val="1"/>
          <c:spPr>
            <a:ln w="28575" cap="rnd">
              <a:solidFill>
                <a:schemeClr val="accent2"/>
              </a:solidFill>
              <a:round/>
            </a:ln>
            <a:effectLst/>
          </c:spPr>
          <c:marker>
            <c:symbol val="none"/>
          </c:marker>
          <c:val>
            <c:numRef>
              <c:f>'ECON DEV'!$AX$11:$AX$68</c:f>
              <c:numCache>
                <c:formatCode>0.00</c:formatCode>
                <c:ptCount val="58"/>
                <c:pt idx="0">
                  <c:v>13.74764595103578</c:v>
                </c:pt>
                <c:pt idx="1">
                  <c:v>0</c:v>
                </c:pt>
                <c:pt idx="2">
                  <c:v>0.21141649048625794</c:v>
                </c:pt>
                <c:pt idx="3">
                  <c:v>0.33003300330032997</c:v>
                </c:pt>
                <c:pt idx="4">
                  <c:v>0.7438894792773646</c:v>
                </c:pt>
                <c:pt idx="5">
                  <c:v>1.6741071428571428</c:v>
                </c:pt>
                <c:pt idx="6">
                  <c:v>8.4057971014492772</c:v>
                </c:pt>
                <c:pt idx="7">
                  <c:v>2.715466351829988</c:v>
                </c:pt>
                <c:pt idx="8">
                  <c:v>0.54585152838427942</c:v>
                </c:pt>
                <c:pt idx="9">
                  <c:v>3.7991858887381276</c:v>
                </c:pt>
                <c:pt idx="10">
                  <c:v>0.10989010989010989</c:v>
                </c:pt>
                <c:pt idx="11">
                  <c:v>0.4464285714285714</c:v>
                </c:pt>
                <c:pt idx="12">
                  <c:v>1.2396694214876034</c:v>
                </c:pt>
                <c:pt idx="13">
                  <c:v>0.352112676056338</c:v>
                </c:pt>
                <c:pt idx="14">
                  <c:v>3.7174721189591078</c:v>
                </c:pt>
                <c:pt idx="15">
                  <c:v>4.1720990873533248</c:v>
                </c:pt>
                <c:pt idx="16">
                  <c:v>1.787709497206704</c:v>
                </c:pt>
                <c:pt idx="17">
                  <c:v>0.42735042735042733</c:v>
                </c:pt>
                <c:pt idx="18">
                  <c:v>11.735537190082644</c:v>
                </c:pt>
                <c:pt idx="19">
                  <c:v>2.6993865030674842</c:v>
                </c:pt>
                <c:pt idx="20">
                  <c:v>0.88495575221238942</c:v>
                </c:pt>
                <c:pt idx="21">
                  <c:v>0.52966101694915257</c:v>
                </c:pt>
                <c:pt idx="22">
                  <c:v>0.10928961748633879</c:v>
                </c:pt>
                <c:pt idx="23">
                  <c:v>3.6284470246734402</c:v>
                </c:pt>
                <c:pt idx="24">
                  <c:v>0.62630480167014613</c:v>
                </c:pt>
                <c:pt idx="25">
                  <c:v>0.4329004329004329</c:v>
                </c:pt>
                <c:pt idx="26">
                  <c:v>1.920438957475995</c:v>
                </c:pt>
                <c:pt idx="27">
                  <c:v>1.5476190476190477</c:v>
                </c:pt>
                <c:pt idx="28">
                  <c:v>0.31779661016949157</c:v>
                </c:pt>
                <c:pt idx="29">
                  <c:v>1.4025245441795233</c:v>
                </c:pt>
                <c:pt idx="30">
                  <c:v>1.3667425968109339</c:v>
                </c:pt>
                <c:pt idx="31">
                  <c:v>0</c:v>
                </c:pt>
                <c:pt idx="32">
                  <c:v>6.7415730337078648</c:v>
                </c:pt>
                <c:pt idx="33">
                  <c:v>8.1081081081081088</c:v>
                </c:pt>
                <c:pt idx="34">
                  <c:v>0.92059838895281931</c:v>
                </c:pt>
                <c:pt idx="35">
                  <c:v>8.297567954220316</c:v>
                </c:pt>
                <c:pt idx="36">
                  <c:v>3.6802030456852797</c:v>
                </c:pt>
                <c:pt idx="37">
                  <c:v>5.973025048169557</c:v>
                </c:pt>
                <c:pt idx="38">
                  <c:v>7.0149253731343286</c:v>
                </c:pt>
                <c:pt idx="39">
                  <c:v>0.64377682403433478</c:v>
                </c:pt>
                <c:pt idx="40">
                  <c:v>2.72</c:v>
                </c:pt>
                <c:pt idx="41">
                  <c:v>1.4002333722287046</c:v>
                </c:pt>
                <c:pt idx="42">
                  <c:v>2.5547445255474455</c:v>
                </c:pt>
                <c:pt idx="43">
                  <c:v>0.68965517241379315</c:v>
                </c:pt>
                <c:pt idx="44">
                  <c:v>0.3229278794402583</c:v>
                </c:pt>
                <c:pt idx="45">
                  <c:v>0</c:v>
                </c:pt>
                <c:pt idx="46">
                  <c:v>1.5350877192982457</c:v>
                </c:pt>
                <c:pt idx="47">
                  <c:v>16.174183514774494</c:v>
                </c:pt>
                <c:pt idx="48">
                  <c:v>0.79817559863169896</c:v>
                </c:pt>
                <c:pt idx="49">
                  <c:v>1.953601953601954</c:v>
                </c:pt>
                <c:pt idx="50">
                  <c:v>1.9455252918287935</c:v>
                </c:pt>
                <c:pt idx="51">
                  <c:v>0.43956043956043955</c:v>
                </c:pt>
                <c:pt idx="52">
                  <c:v>0.45402951191827479</c:v>
                </c:pt>
                <c:pt idx="53">
                  <c:v>0.86100861008610097</c:v>
                </c:pt>
                <c:pt idx="54">
                  <c:v>0.31847133757961787</c:v>
                </c:pt>
                <c:pt idx="55">
                  <c:v>1.5402843601895737</c:v>
                </c:pt>
                <c:pt idx="56">
                  <c:v>2.4050632911392404</c:v>
                </c:pt>
                <c:pt idx="57">
                  <c:v>3.9408866995073892</c:v>
                </c:pt>
              </c:numCache>
            </c:numRef>
          </c:val>
          <c:smooth val="0"/>
          <c:extLst>
            <c:ext xmlns:c16="http://schemas.microsoft.com/office/drawing/2014/chart" uri="{C3380CC4-5D6E-409C-BE32-E72D297353CC}">
              <c16:uniqueId val="{00000001-853D-6F4A-8CC5-29F092F7558A}"/>
            </c:ext>
          </c:extLst>
        </c:ser>
        <c:ser>
          <c:idx val="2"/>
          <c:order val="2"/>
          <c:spPr>
            <a:ln w="28575" cap="rnd">
              <a:solidFill>
                <a:schemeClr val="accent3"/>
              </a:solidFill>
              <a:round/>
            </a:ln>
            <a:effectLst/>
          </c:spPr>
          <c:marker>
            <c:symbol val="none"/>
          </c:marker>
          <c:val>
            <c:numRef>
              <c:f>'ECON DEV'!$AY$11:$AY$68</c:f>
              <c:numCache>
                <c:formatCode>0.00</c:formatCode>
                <c:ptCount val="58"/>
                <c:pt idx="0">
                  <c:v>22.699386503067483</c:v>
                </c:pt>
                <c:pt idx="1">
                  <c:v>34.952766531713905</c:v>
                </c:pt>
                <c:pt idx="2">
                  <c:v>38.450899031811893</c:v>
                </c:pt>
                <c:pt idx="3">
                  <c:v>33.022636484687084</c:v>
                </c:pt>
                <c:pt idx="4">
                  <c:v>34.952766531713905</c:v>
                </c:pt>
                <c:pt idx="5">
                  <c:v>79.211469534050181</c:v>
                </c:pt>
                <c:pt idx="6">
                  <c:v>21.802679658952499</c:v>
                </c:pt>
                <c:pt idx="7">
                  <c:v>62.601626016260155</c:v>
                </c:pt>
                <c:pt idx="8">
                  <c:v>23.001230012300123</c:v>
                </c:pt>
                <c:pt idx="9">
                  <c:v>49.850299401197603</c:v>
                </c:pt>
                <c:pt idx="10">
                  <c:v>82.998171846435099</c:v>
                </c:pt>
                <c:pt idx="11">
                  <c:v>30.039011703511054</c:v>
                </c:pt>
                <c:pt idx="12">
                  <c:v>75.438596491228068</c:v>
                </c:pt>
                <c:pt idx="13">
                  <c:v>48.148148148148145</c:v>
                </c:pt>
                <c:pt idx="14">
                  <c:v>68.634064080944356</c:v>
                </c:pt>
                <c:pt idx="15">
                  <c:v>62.074554294975684</c:v>
                </c:pt>
                <c:pt idx="16">
                  <c:v>52.286585365853654</c:v>
                </c:pt>
                <c:pt idx="17">
                  <c:v>37.551581843191201</c:v>
                </c:pt>
                <c:pt idx="18">
                  <c:v>39.609483960948396</c:v>
                </c:pt>
                <c:pt idx="19">
                  <c:v>61.29032258064516</c:v>
                </c:pt>
                <c:pt idx="20">
                  <c:v>10.242290748898677</c:v>
                </c:pt>
                <c:pt idx="21">
                  <c:v>35.685210312075981</c:v>
                </c:pt>
                <c:pt idx="22">
                  <c:v>39.609483960948396</c:v>
                </c:pt>
                <c:pt idx="23">
                  <c:v>82.149362477231321</c:v>
                </c:pt>
                <c:pt idx="24">
                  <c:v>74.825174825174813</c:v>
                </c:pt>
                <c:pt idx="25">
                  <c:v>23.029556650246306</c:v>
                </c:pt>
                <c:pt idx="26">
                  <c:v>48.148148148148145</c:v>
                </c:pt>
                <c:pt idx="27">
                  <c:v>26.582278481012654</c:v>
                </c:pt>
                <c:pt idx="28">
                  <c:v>19.760479041916167</c:v>
                </c:pt>
                <c:pt idx="29">
                  <c:v>22.576687116564415</c:v>
                </c:pt>
                <c:pt idx="30">
                  <c:v>18.764845605700714</c:v>
                </c:pt>
                <c:pt idx="31">
                  <c:v>37.174211248285324</c:v>
                </c:pt>
                <c:pt idx="32">
                  <c:v>52.207001522070016</c:v>
                </c:pt>
                <c:pt idx="33">
                  <c:v>28.369704749679077</c:v>
                </c:pt>
                <c:pt idx="34">
                  <c:v>46.559297218155201</c:v>
                </c:pt>
                <c:pt idx="35">
                  <c:v>55.365474339035757</c:v>
                </c:pt>
                <c:pt idx="36">
                  <c:v>23.886138613861387</c:v>
                </c:pt>
                <c:pt idx="37">
                  <c:v>21.212121212121211</c:v>
                </c:pt>
                <c:pt idx="38">
                  <c:v>54.083204930662554</c:v>
                </c:pt>
                <c:pt idx="39">
                  <c:v>24.22360248447205</c:v>
                </c:pt>
                <c:pt idx="40">
                  <c:v>19.784172661870507</c:v>
                </c:pt>
                <c:pt idx="41">
                  <c:v>31.274638633377133</c:v>
                </c:pt>
                <c:pt idx="42">
                  <c:v>18.203309692671397</c:v>
                </c:pt>
                <c:pt idx="43">
                  <c:v>20.772946859903378</c:v>
                </c:pt>
                <c:pt idx="44">
                  <c:v>36.054421768707485</c:v>
                </c:pt>
                <c:pt idx="45">
                  <c:v>31.274638633377137</c:v>
                </c:pt>
                <c:pt idx="46">
                  <c:v>36.986301369863014</c:v>
                </c:pt>
                <c:pt idx="47">
                  <c:v>33.511348464619488</c:v>
                </c:pt>
                <c:pt idx="48">
                  <c:v>24.657534246575345</c:v>
                </c:pt>
                <c:pt idx="49">
                  <c:v>63.829787234042556</c:v>
                </c:pt>
                <c:pt idx="50">
                  <c:v>46.62756598240469</c:v>
                </c:pt>
                <c:pt idx="51">
                  <c:v>61.550888529886919</c:v>
                </c:pt>
                <c:pt idx="52">
                  <c:v>52.207001522070009</c:v>
                </c:pt>
                <c:pt idx="53">
                  <c:v>80.505415162454867</c:v>
                </c:pt>
                <c:pt idx="54">
                  <c:v>34.770889487870612</c:v>
                </c:pt>
                <c:pt idx="55">
                  <c:v>28.369704749679077</c:v>
                </c:pt>
                <c:pt idx="56">
                  <c:v>25.911949685534591</c:v>
                </c:pt>
                <c:pt idx="57">
                  <c:v>49.253731343283583</c:v>
                </c:pt>
              </c:numCache>
            </c:numRef>
          </c:val>
          <c:smooth val="0"/>
          <c:extLst>
            <c:ext xmlns:c16="http://schemas.microsoft.com/office/drawing/2014/chart" uri="{C3380CC4-5D6E-409C-BE32-E72D297353CC}">
              <c16:uniqueId val="{00000002-853D-6F4A-8CC5-29F092F7558A}"/>
            </c:ext>
          </c:extLst>
        </c:ser>
        <c:ser>
          <c:idx val="3"/>
          <c:order val="3"/>
          <c:spPr>
            <a:ln w="28575" cap="rnd">
              <a:solidFill>
                <a:schemeClr val="accent4"/>
              </a:solidFill>
              <a:round/>
            </a:ln>
            <a:effectLst/>
          </c:spPr>
          <c:marker>
            <c:symbol val="none"/>
          </c:marker>
          <c:val>
            <c:numRef>
              <c:f>'econ outcomes'!#REF!</c:f>
              <c:numCache>
                <c:formatCode>General</c:formatCode>
                <c:ptCount val="1"/>
                <c:pt idx="0">
                  <c:v>1</c:v>
                </c:pt>
              </c:numCache>
            </c:numRef>
          </c:val>
          <c:smooth val="0"/>
          <c:extLst>
            <c:ext xmlns:c16="http://schemas.microsoft.com/office/drawing/2014/chart" uri="{C3380CC4-5D6E-409C-BE32-E72D297353CC}">
              <c16:uniqueId val="{00000003-853D-6F4A-8CC5-29F092F7558A}"/>
            </c:ext>
          </c:extLst>
        </c:ser>
        <c:dLbls>
          <c:showLegendKey val="0"/>
          <c:showVal val="0"/>
          <c:showCatName val="0"/>
          <c:showSerName val="0"/>
          <c:showPercent val="0"/>
          <c:showBubbleSize val="0"/>
        </c:dLbls>
        <c:smooth val="0"/>
        <c:axId val="1970025903"/>
        <c:axId val="1973582351"/>
      </c:lineChart>
      <c:catAx>
        <c:axId val="19700259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582351"/>
        <c:crosses val="autoZero"/>
        <c:auto val="1"/>
        <c:lblAlgn val="ctr"/>
        <c:lblOffset val="100"/>
        <c:noMultiLvlLbl val="0"/>
      </c:catAx>
      <c:valAx>
        <c:axId val="197358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2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'ECON DEV'!$AZ$11:$AZ$68</c:f>
              <c:numCache>
                <c:formatCode>General</c:formatCode>
                <c:ptCount val="58"/>
                <c:pt idx="0">
                  <c:v>10.5</c:v>
                </c:pt>
                <c:pt idx="2">
                  <c:v>17.899999999999999</c:v>
                </c:pt>
                <c:pt idx="3">
                  <c:v>16.5</c:v>
                </c:pt>
                <c:pt idx="4">
                  <c:v>18.2</c:v>
                </c:pt>
                <c:pt idx="5">
                  <c:v>24.2</c:v>
                </c:pt>
                <c:pt idx="6">
                  <c:v>17.899999999999999</c:v>
                </c:pt>
                <c:pt idx="7">
                  <c:v>18.2</c:v>
                </c:pt>
                <c:pt idx="8">
                  <c:v>13.3</c:v>
                </c:pt>
                <c:pt idx="9">
                  <c:v>22.8</c:v>
                </c:pt>
                <c:pt idx="10">
                  <c:v>24.1</c:v>
                </c:pt>
                <c:pt idx="11">
                  <c:v>18</c:v>
                </c:pt>
                <c:pt idx="12">
                  <c:v>26.7</c:v>
                </c:pt>
                <c:pt idx="13">
                  <c:v>20.3</c:v>
                </c:pt>
                <c:pt idx="14">
                  <c:v>18.2</c:v>
                </c:pt>
                <c:pt idx="15">
                  <c:v>23.5</c:v>
                </c:pt>
                <c:pt idx="16">
                  <c:v>17.600000000000001</c:v>
                </c:pt>
                <c:pt idx="17">
                  <c:v>16.5</c:v>
                </c:pt>
                <c:pt idx="18">
                  <c:v>18</c:v>
                </c:pt>
                <c:pt idx="19">
                  <c:v>22.7</c:v>
                </c:pt>
                <c:pt idx="20">
                  <c:v>13.6</c:v>
                </c:pt>
                <c:pt idx="21">
                  <c:v>19</c:v>
                </c:pt>
                <c:pt idx="22">
                  <c:v>17.5</c:v>
                </c:pt>
                <c:pt idx="23">
                  <c:v>25.1</c:v>
                </c:pt>
                <c:pt idx="24">
                  <c:v>19.399999999999999</c:v>
                </c:pt>
                <c:pt idx="25">
                  <c:v>18.600000000000001</c:v>
                </c:pt>
                <c:pt idx="26">
                  <c:v>22.4</c:v>
                </c:pt>
                <c:pt idx="27">
                  <c:v>16.899999999999999</c:v>
                </c:pt>
                <c:pt idx="28">
                  <c:v>13.8</c:v>
                </c:pt>
                <c:pt idx="29">
                  <c:v>14.7</c:v>
                </c:pt>
                <c:pt idx="30">
                  <c:v>14.1</c:v>
                </c:pt>
                <c:pt idx="31">
                  <c:v>18.7</c:v>
                </c:pt>
                <c:pt idx="32">
                  <c:v>21.2</c:v>
                </c:pt>
                <c:pt idx="33">
                  <c:v>16.2</c:v>
                </c:pt>
                <c:pt idx="34">
                  <c:v>19.399999999999999</c:v>
                </c:pt>
                <c:pt idx="35">
                  <c:v>23.2</c:v>
                </c:pt>
                <c:pt idx="36">
                  <c:v>10.7</c:v>
                </c:pt>
                <c:pt idx="37">
                  <c:v>16</c:v>
                </c:pt>
                <c:pt idx="38">
                  <c:v>22.4</c:v>
                </c:pt>
                <c:pt idx="39">
                  <c:v>15.7</c:v>
                </c:pt>
                <c:pt idx="40">
                  <c:v>17.3</c:v>
                </c:pt>
                <c:pt idx="41">
                  <c:v>20.100000000000001</c:v>
                </c:pt>
                <c:pt idx="42">
                  <c:v>18.5</c:v>
                </c:pt>
                <c:pt idx="43">
                  <c:v>16.899999999999999</c:v>
                </c:pt>
                <c:pt idx="44">
                  <c:v>15.3</c:v>
                </c:pt>
                <c:pt idx="45">
                  <c:v>17</c:v>
                </c:pt>
                <c:pt idx="46">
                  <c:v>20.3</c:v>
                </c:pt>
                <c:pt idx="47">
                  <c:v>19.8</c:v>
                </c:pt>
                <c:pt idx="48">
                  <c:v>16.3</c:v>
                </c:pt>
                <c:pt idx="49">
                  <c:v>21.8</c:v>
                </c:pt>
                <c:pt idx="50">
                  <c:v>19.600000000000001</c:v>
                </c:pt>
                <c:pt idx="51">
                  <c:v>18.5</c:v>
                </c:pt>
                <c:pt idx="52">
                  <c:v>19.3</c:v>
                </c:pt>
                <c:pt idx="53">
                  <c:v>24.6</c:v>
                </c:pt>
                <c:pt idx="54">
                  <c:v>15.6</c:v>
                </c:pt>
                <c:pt idx="55">
                  <c:v>21.4</c:v>
                </c:pt>
                <c:pt idx="56">
                  <c:v>19.7</c:v>
                </c:pt>
                <c:pt idx="57">
                  <c:v>20.100000000000001</c:v>
                </c:pt>
              </c:numCache>
            </c:numRef>
          </c:val>
          <c:smooth val="0"/>
          <c:extLst>
            <c:ext xmlns:c16="http://schemas.microsoft.com/office/drawing/2014/chart" uri="{C3380CC4-5D6E-409C-BE32-E72D297353CC}">
              <c16:uniqueId val="{00000000-7ADF-CA49-A98E-CE925E969D9A}"/>
            </c:ext>
          </c:extLst>
        </c:ser>
        <c:ser>
          <c:idx val="1"/>
          <c:order val="1"/>
          <c:spPr>
            <a:ln w="28575" cap="rnd">
              <a:solidFill>
                <a:schemeClr val="accent2"/>
              </a:solidFill>
              <a:round/>
            </a:ln>
            <a:effectLst/>
          </c:spPr>
          <c:marker>
            <c:symbol val="none"/>
          </c:marker>
          <c:val>
            <c:numRef>
              <c:f>'ECON DEV'!$BA$11:$BA$68</c:f>
              <c:numCache>
                <c:formatCode>General</c:formatCode>
                <c:ptCount val="58"/>
                <c:pt idx="0">
                  <c:v>3.9</c:v>
                </c:pt>
                <c:pt idx="2">
                  <c:v>2.9</c:v>
                </c:pt>
                <c:pt idx="3">
                  <c:v>4.5</c:v>
                </c:pt>
                <c:pt idx="4">
                  <c:v>2.9</c:v>
                </c:pt>
                <c:pt idx="5">
                  <c:v>5.8</c:v>
                </c:pt>
                <c:pt idx="6">
                  <c:v>3.7</c:v>
                </c:pt>
                <c:pt idx="7">
                  <c:v>6.8</c:v>
                </c:pt>
                <c:pt idx="8">
                  <c:v>2.5</c:v>
                </c:pt>
                <c:pt idx="9">
                  <c:v>9.4</c:v>
                </c:pt>
                <c:pt idx="10">
                  <c:v>7.1</c:v>
                </c:pt>
                <c:pt idx="11">
                  <c:v>5.5</c:v>
                </c:pt>
                <c:pt idx="12">
                  <c:v>10.1</c:v>
                </c:pt>
                <c:pt idx="13">
                  <c:v>5</c:v>
                </c:pt>
                <c:pt idx="14">
                  <c:v>4.4000000000000004</c:v>
                </c:pt>
                <c:pt idx="15">
                  <c:v>9.1</c:v>
                </c:pt>
                <c:pt idx="16">
                  <c:v>7</c:v>
                </c:pt>
                <c:pt idx="17">
                  <c:v>4.4000000000000004</c:v>
                </c:pt>
                <c:pt idx="18">
                  <c:v>8.8000000000000007</c:v>
                </c:pt>
                <c:pt idx="19">
                  <c:v>9.4</c:v>
                </c:pt>
                <c:pt idx="20">
                  <c:v>2.6</c:v>
                </c:pt>
                <c:pt idx="21">
                  <c:v>4.2</c:v>
                </c:pt>
                <c:pt idx="22">
                  <c:v>6.4</c:v>
                </c:pt>
                <c:pt idx="23">
                  <c:v>10</c:v>
                </c:pt>
                <c:pt idx="24">
                  <c:v>5.0999999999999996</c:v>
                </c:pt>
                <c:pt idx="25">
                  <c:v>3.3</c:v>
                </c:pt>
                <c:pt idx="26">
                  <c:v>7.6</c:v>
                </c:pt>
                <c:pt idx="27">
                  <c:v>3.9</c:v>
                </c:pt>
                <c:pt idx="28">
                  <c:v>3.1</c:v>
                </c:pt>
                <c:pt idx="29">
                  <c:v>2</c:v>
                </c:pt>
                <c:pt idx="30">
                  <c:v>2.4</c:v>
                </c:pt>
                <c:pt idx="31">
                  <c:v>4</c:v>
                </c:pt>
                <c:pt idx="32">
                  <c:v>5.9</c:v>
                </c:pt>
                <c:pt idx="33">
                  <c:v>2.2000000000000002</c:v>
                </c:pt>
                <c:pt idx="34">
                  <c:v>6.2</c:v>
                </c:pt>
                <c:pt idx="35">
                  <c:v>7</c:v>
                </c:pt>
                <c:pt idx="36">
                  <c:v>4.0999999999999996</c:v>
                </c:pt>
                <c:pt idx="37">
                  <c:v>6.9</c:v>
                </c:pt>
                <c:pt idx="38">
                  <c:v>7.2</c:v>
                </c:pt>
                <c:pt idx="39">
                  <c:v>3.7</c:v>
                </c:pt>
                <c:pt idx="40">
                  <c:v>2.9</c:v>
                </c:pt>
                <c:pt idx="41">
                  <c:v>6.1</c:v>
                </c:pt>
                <c:pt idx="42">
                  <c:v>3</c:v>
                </c:pt>
                <c:pt idx="43">
                  <c:v>4.5999999999999996</c:v>
                </c:pt>
                <c:pt idx="44">
                  <c:v>4.3</c:v>
                </c:pt>
                <c:pt idx="45">
                  <c:v>3.1</c:v>
                </c:pt>
                <c:pt idx="46">
                  <c:v>5.5</c:v>
                </c:pt>
                <c:pt idx="47">
                  <c:v>4.5999999999999996</c:v>
                </c:pt>
                <c:pt idx="48">
                  <c:v>3.5</c:v>
                </c:pt>
                <c:pt idx="49">
                  <c:v>6.8</c:v>
                </c:pt>
                <c:pt idx="50">
                  <c:v>7</c:v>
                </c:pt>
                <c:pt idx="51">
                  <c:v>6.6</c:v>
                </c:pt>
                <c:pt idx="52">
                  <c:v>6.2</c:v>
                </c:pt>
                <c:pt idx="53">
                  <c:v>10.199999999999999</c:v>
                </c:pt>
                <c:pt idx="54">
                  <c:v>4.3</c:v>
                </c:pt>
                <c:pt idx="55">
                  <c:v>5.3</c:v>
                </c:pt>
                <c:pt idx="56">
                  <c:v>5.2</c:v>
                </c:pt>
                <c:pt idx="57">
                  <c:v>7.2</c:v>
                </c:pt>
              </c:numCache>
            </c:numRef>
          </c:val>
          <c:smooth val="0"/>
          <c:extLst>
            <c:ext xmlns:c16="http://schemas.microsoft.com/office/drawing/2014/chart" uri="{C3380CC4-5D6E-409C-BE32-E72D297353CC}">
              <c16:uniqueId val="{00000001-7ADF-CA49-A98E-CE925E969D9A}"/>
            </c:ext>
          </c:extLst>
        </c:ser>
        <c:dLbls>
          <c:showLegendKey val="0"/>
          <c:showVal val="0"/>
          <c:showCatName val="0"/>
          <c:showSerName val="0"/>
          <c:showPercent val="0"/>
          <c:showBubbleSize val="0"/>
        </c:dLbls>
        <c:smooth val="0"/>
        <c:axId val="1134738735"/>
        <c:axId val="1034555776"/>
      </c:lineChart>
      <c:catAx>
        <c:axId val="1134738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55776"/>
        <c:crosses val="autoZero"/>
        <c:auto val="1"/>
        <c:lblAlgn val="ctr"/>
        <c:lblOffset val="100"/>
        <c:noMultiLvlLbl val="0"/>
      </c:catAx>
      <c:valAx>
        <c:axId val="103455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38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'ECON DEV'!$BI$11:$BI$68</c:f>
              <c:numCache>
                <c:formatCode>0.000</c:formatCode>
                <c:ptCount val="58"/>
                <c:pt idx="0">
                  <c:v>1.7263256640663573</c:v>
                </c:pt>
                <c:pt idx="1">
                  <c:v>0.82499999999999996</c:v>
                </c:pt>
                <c:pt idx="2">
                  <c:v>1.2599277978339349</c:v>
                </c:pt>
                <c:pt idx="3">
                  <c:v>1.3163522012578617</c:v>
                </c:pt>
                <c:pt idx="4">
                  <c:v>1.4989035087719298</c:v>
                </c:pt>
                <c:pt idx="5">
                  <c:v>1.3412698412698412</c:v>
                </c:pt>
                <c:pt idx="6">
                  <c:v>1.7137445441818331</c:v>
                </c:pt>
                <c:pt idx="7">
                  <c:v>1.0498753117206983</c:v>
                </c:pt>
                <c:pt idx="8">
                  <c:v>1.6979574098218166</c:v>
                </c:pt>
                <c:pt idx="9">
                  <c:v>1.3388246290454493</c:v>
                </c:pt>
                <c:pt idx="10">
                  <c:v>1.3901918976545842</c:v>
                </c:pt>
                <c:pt idx="11">
                  <c:v>0.95878863565407435</c:v>
                </c:pt>
                <c:pt idx="12">
                  <c:v>1.2616165560327997</c:v>
                </c:pt>
                <c:pt idx="13">
                  <c:v>0.80158730158730163</c:v>
                </c:pt>
                <c:pt idx="14">
                  <c:v>1.4455521472392638</c:v>
                </c:pt>
                <c:pt idx="15">
                  <c:v>1.2612942612942613</c:v>
                </c:pt>
                <c:pt idx="16">
                  <c:v>1.2047101449275361</c:v>
                </c:pt>
                <c:pt idx="17">
                  <c:v>0.75615763546798032</c:v>
                </c:pt>
                <c:pt idx="18">
                  <c:v>1.7558844266556515</c:v>
                </c:pt>
                <c:pt idx="19">
                  <c:v>1.5786290322580645</c:v>
                </c:pt>
                <c:pt idx="20">
                  <c:v>1.6540481617282727</c:v>
                </c:pt>
                <c:pt idx="21">
                  <c:v>1.4551282051282051</c:v>
                </c:pt>
                <c:pt idx="22">
                  <c:v>1.0275080906148868</c:v>
                </c:pt>
                <c:pt idx="23">
                  <c:v>1.6936305732484076</c:v>
                </c:pt>
                <c:pt idx="24">
                  <c:v>1.1168831168831168</c:v>
                </c:pt>
                <c:pt idx="25">
                  <c:v>0.97231270358306188</c:v>
                </c:pt>
                <c:pt idx="26">
                  <c:v>1.2458642327438676</c:v>
                </c:pt>
                <c:pt idx="27">
                  <c:v>1.4264535557099838</c:v>
                </c:pt>
                <c:pt idx="28">
                  <c:v>1.4539897039897041</c:v>
                </c:pt>
                <c:pt idx="29">
                  <c:v>1.8305906015724995</c:v>
                </c:pt>
                <c:pt idx="30">
                  <c:v>1.4936216411833891</c:v>
                </c:pt>
                <c:pt idx="31">
                  <c:v>1.0874587458745875</c:v>
                </c:pt>
                <c:pt idx="32">
                  <c:v>1.8921952689468133</c:v>
                </c:pt>
                <c:pt idx="33">
                  <c:v>1.5710652353426919</c:v>
                </c:pt>
                <c:pt idx="34">
                  <c:v>1.6370070778564205</c:v>
                </c:pt>
                <c:pt idx="35">
                  <c:v>1.7522260509993108</c:v>
                </c:pt>
                <c:pt idx="36">
                  <c:v>1.6166840943418148</c:v>
                </c:pt>
                <c:pt idx="37">
                  <c:v>1.7974099391422227</c:v>
                </c:pt>
                <c:pt idx="38">
                  <c:v>1.5566367904396072</c:v>
                </c:pt>
                <c:pt idx="39">
                  <c:v>1.4206815511163338</c:v>
                </c:pt>
                <c:pt idx="40">
                  <c:v>1.7610800744878956</c:v>
                </c:pt>
                <c:pt idx="41">
                  <c:v>1.2721631959201021</c:v>
                </c:pt>
                <c:pt idx="42">
                  <c:v>1.7147875816993463</c:v>
                </c:pt>
                <c:pt idx="43">
                  <c:v>1.3948376116862857</c:v>
                </c:pt>
                <c:pt idx="44">
                  <c:v>1.2195467422096318</c:v>
                </c:pt>
                <c:pt idx="45">
                  <c:v>1.2173913043478262</c:v>
                </c:pt>
                <c:pt idx="46">
                  <c:v>1.0075329566854991</c:v>
                </c:pt>
                <c:pt idx="47">
                  <c:v>1.3253901895206244</c:v>
                </c:pt>
                <c:pt idx="48">
                  <c:v>1.3384368008948546</c:v>
                </c:pt>
                <c:pt idx="49">
                  <c:v>1.4210353866317169</c:v>
                </c:pt>
                <c:pt idx="50">
                  <c:v>1.7562051847766134</c:v>
                </c:pt>
                <c:pt idx="51">
                  <c:v>1.5946225439503618</c:v>
                </c:pt>
                <c:pt idx="52">
                  <c:v>1.0406504065040652</c:v>
                </c:pt>
                <c:pt idx="53">
                  <c:v>1.3004636785162287</c:v>
                </c:pt>
                <c:pt idx="54">
                  <c:v>1.2903981264637003</c:v>
                </c:pt>
                <c:pt idx="55">
                  <c:v>1.6235476011994003</c:v>
                </c:pt>
                <c:pt idx="56">
                  <c:v>1.2820023837902264</c:v>
                </c:pt>
                <c:pt idx="57">
                  <c:v>1.5300751879699248</c:v>
                </c:pt>
              </c:numCache>
            </c:numRef>
          </c:val>
          <c:extLst>
            <c:ext xmlns:c16="http://schemas.microsoft.com/office/drawing/2014/chart" uri="{C3380CC4-5D6E-409C-BE32-E72D297353CC}">
              <c16:uniqueId val="{00000000-5CD1-814E-9ACD-2C74F764B000}"/>
            </c:ext>
          </c:extLst>
        </c:ser>
        <c:dLbls>
          <c:showLegendKey val="0"/>
          <c:showVal val="0"/>
          <c:showCatName val="0"/>
          <c:showSerName val="0"/>
          <c:showPercent val="0"/>
          <c:showBubbleSize val="0"/>
        </c:dLbls>
        <c:gapWidth val="219"/>
        <c:overlap val="-27"/>
        <c:axId val="2048817567"/>
        <c:axId val="192676576"/>
      </c:barChart>
      <c:catAx>
        <c:axId val="20488175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76576"/>
        <c:crosses val="autoZero"/>
        <c:auto val="1"/>
        <c:lblAlgn val="ctr"/>
        <c:lblOffset val="100"/>
        <c:noMultiLvlLbl val="0"/>
      </c:catAx>
      <c:valAx>
        <c:axId val="19267657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81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31</xdr:col>
      <xdr:colOff>7580</xdr:colOff>
      <xdr:row>0</xdr:row>
      <xdr:rowOff>37353</xdr:rowOff>
    </xdr:from>
    <xdr:to>
      <xdr:col>52</xdr:col>
      <xdr:colOff>430306</xdr:colOff>
      <xdr:row>58</xdr:row>
      <xdr:rowOff>189753</xdr:rowOff>
    </xdr:to>
    <xdr:graphicFrame macro="">
      <xdr:nvGraphicFramePr>
        <xdr:cNvPr id="4" name="Chart 3">
          <a:extLst>
            <a:ext uri="{FF2B5EF4-FFF2-40B4-BE49-F238E27FC236}">
              <a16:creationId xmlns:a16="http://schemas.microsoft.com/office/drawing/2014/main" id="{27D2D576-52D5-3EC4-A149-7EB992CFA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790354</xdr:colOff>
      <xdr:row>63</xdr:row>
      <xdr:rowOff>0</xdr:rowOff>
    </xdr:from>
    <xdr:to>
      <xdr:col>52</xdr:col>
      <xdr:colOff>386103</xdr:colOff>
      <xdr:row>121</xdr:row>
      <xdr:rowOff>152400</xdr:rowOff>
    </xdr:to>
    <xdr:graphicFrame macro="">
      <xdr:nvGraphicFramePr>
        <xdr:cNvPr id="5" name="Chart 4">
          <a:extLst>
            <a:ext uri="{FF2B5EF4-FFF2-40B4-BE49-F238E27FC236}">
              <a16:creationId xmlns:a16="http://schemas.microsoft.com/office/drawing/2014/main" id="{1B6EAC7A-A6B5-614E-AE3F-06458D74A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25400</xdr:colOff>
      <xdr:row>128</xdr:row>
      <xdr:rowOff>152400</xdr:rowOff>
    </xdr:from>
    <xdr:to>
      <xdr:col>52</xdr:col>
      <xdr:colOff>459349</xdr:colOff>
      <xdr:row>187</xdr:row>
      <xdr:rowOff>101600</xdr:rowOff>
    </xdr:to>
    <xdr:graphicFrame macro="">
      <xdr:nvGraphicFramePr>
        <xdr:cNvPr id="6" name="Chart 5">
          <a:extLst>
            <a:ext uri="{FF2B5EF4-FFF2-40B4-BE49-F238E27FC236}">
              <a16:creationId xmlns:a16="http://schemas.microsoft.com/office/drawing/2014/main" id="{27CFD9F4-29D4-D944-9176-D17253B23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393511</xdr:colOff>
      <xdr:row>69</xdr:row>
      <xdr:rowOff>127000</xdr:rowOff>
    </xdr:from>
    <xdr:to>
      <xdr:col>6</xdr:col>
      <xdr:colOff>0</xdr:colOff>
      <xdr:row>102</xdr:row>
      <xdr:rowOff>113730</xdr:rowOff>
    </xdr:to>
    <xdr:graphicFrame macro="">
      <xdr:nvGraphicFramePr>
        <xdr:cNvPr id="21" name="Chart 20">
          <a:extLst>
            <a:ext uri="{FF2B5EF4-FFF2-40B4-BE49-F238E27FC236}">
              <a16:creationId xmlns:a16="http://schemas.microsoft.com/office/drawing/2014/main" id="{1B5F2B70-FB8B-0727-3D80-ED5ACAC6B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31750</xdr:colOff>
      <xdr:row>69</xdr:row>
      <xdr:rowOff>73025</xdr:rowOff>
    </xdr:from>
    <xdr:to>
      <xdr:col>51</xdr:col>
      <xdr:colOff>0</xdr:colOff>
      <xdr:row>83</xdr:row>
      <xdr:rowOff>0</xdr:rowOff>
    </xdr:to>
    <xdr:graphicFrame macro="">
      <xdr:nvGraphicFramePr>
        <xdr:cNvPr id="8" name="Chart 7">
          <a:extLst>
            <a:ext uri="{FF2B5EF4-FFF2-40B4-BE49-F238E27FC236}">
              <a16:creationId xmlns:a16="http://schemas.microsoft.com/office/drawing/2014/main" id="{B88B0183-02FD-62EC-56BA-8AE88262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0</xdr:colOff>
      <xdr:row>69</xdr:row>
      <xdr:rowOff>63499</xdr:rowOff>
    </xdr:from>
    <xdr:to>
      <xdr:col>53</xdr:col>
      <xdr:colOff>317500</xdr:colOff>
      <xdr:row>80</xdr:row>
      <xdr:rowOff>85724</xdr:rowOff>
    </xdr:to>
    <xdr:graphicFrame macro="">
      <xdr:nvGraphicFramePr>
        <xdr:cNvPr id="9" name="Chart 8">
          <a:extLst>
            <a:ext uri="{FF2B5EF4-FFF2-40B4-BE49-F238E27FC236}">
              <a16:creationId xmlns:a16="http://schemas.microsoft.com/office/drawing/2014/main" id="{DE8C256A-6ED2-3D7D-0BFA-AE00E8BBE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63</xdr:col>
      <xdr:colOff>203200</xdr:colOff>
      <xdr:row>62</xdr:row>
      <xdr:rowOff>157480</xdr:rowOff>
    </xdr:from>
    <xdr:to>
      <xdr:col>69</xdr:col>
      <xdr:colOff>528320</xdr:colOff>
      <xdr:row>82</xdr:row>
      <xdr:rowOff>132080</xdr:rowOff>
    </xdr:to>
    <xdr:graphicFrame macro="">
      <xdr:nvGraphicFramePr>
        <xdr:cNvPr id="2" name="Chart 1">
          <a:extLst>
            <a:ext uri="{FF2B5EF4-FFF2-40B4-BE49-F238E27FC236}">
              <a16:creationId xmlns:a16="http://schemas.microsoft.com/office/drawing/2014/main" id="{6D878FC7-4444-0216-A4B8-23868E01C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 chart vs U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Alessandro Conway" id="{4C9CC940-DF8D-3A4F-B1D2-A6C338CF8050}" userId="S::aconway@jff.org::f69b4bae-12fb-4f9b-bd3f-5620b387113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R3" dT="2023-03-10T18:48:28.04" personId="{4C9CC940-DF8D-3A4F-B1D2-A6C338CF8050}" id="{BD175A98-CC31-3548-A8B5-D992363D890B}">
    <text>Transition from school to higher ed/work
Joel’s Big Blur</text>
  </threadedComment>
</ThreadedComments>
</file>

<file path=xl/threadedComments/threadedComment2.xml><?xml version="1.0" encoding="utf-8"?>
<ThreadedComments xmlns="http://schemas.microsoft.com/office/spreadsheetml/2018/threadedcomments" xmlns:x="http://schemas.openxmlformats.org/spreadsheetml/2006/main">
  <threadedComment ref="AM6" dT="2023-01-07T00:51:05.09" personId="{4C9CC940-DF8D-3A4F-B1D2-A6C338CF8050}" id="{B317262E-E34C-6840-8117-9509F7F782D4}">
    <text>Can also do ratio for gaps</text>
  </threadedComment>
</ThreadedComments>
</file>

<file path=xl/worksheets/_rels/sheet11.xml.rels><?xml version="1.0" encoding="UTF-8" standalone="yes"?>
<Relationships xmlns="http://schemas.openxmlformats.org/package/2006/relationships"><Relationship Id="rId13" Type="http://schemas.openxmlformats.org/officeDocument/2006/relationships/hyperlink" Target="https://data.census.gov/table?q=Employment+and+Labor+Force+Status&amp;g=0400000US06$0500000&amp;y=2018&amp;tid=ACSDP5Y2018.DP03&amp;moe=false" TargetMode="External"/><Relationship Id="rId18" Type="http://schemas.openxmlformats.org/officeDocument/2006/relationships/hyperlink" Target="https://ledextract.ces.census.gov/qwi/all" TargetMode="External"/><Relationship Id="rId26" Type="http://schemas.openxmlformats.org/officeDocument/2006/relationships/hyperlink" Target="https://ledextract.ces.census.gov/qwi/all" TargetMode="External"/><Relationship Id="rId39" Type="http://schemas.microsoft.com/office/2017/10/relationships/threadedComment" Target="../threadedComments/threadedComment2.xml"/><Relationship Id="rId21" Type="http://schemas.openxmlformats.org/officeDocument/2006/relationships/hyperlink" Target="https://ledextract.ces.census.gov/qwi/all" TargetMode="External"/><Relationship Id="rId34" Type="http://schemas.openxmlformats.org/officeDocument/2006/relationships/hyperlink" Target="https://www.ffiec.gov/craadweb/aggregate.aspx?Activity=5&amp;Year=2018&amp;State=06&amp;Msa=99999&amp;County=109&amp;strStatetext=06-CALIFORNIA%2b(CA)&amp;MSAtext=&amp;Countytext=109+-+TUOLUMNE+COUNTY" TargetMode="External"/><Relationship Id="rId7" Type="http://schemas.openxmlformats.org/officeDocument/2006/relationships/hyperlink" Target="https://data.census.gov/table?q=income&amp;g=0400000US06$0500000&amp;y=2018&amp;tid=ACSST1Y2018.S1903" TargetMode="External"/><Relationship Id="rId12" Type="http://schemas.openxmlformats.org/officeDocument/2006/relationships/hyperlink" Target="https://api.census.gov/data/2018/acs/acs5/profile" TargetMode="External"/><Relationship Id="rId17" Type="http://schemas.openxmlformats.org/officeDocument/2006/relationships/hyperlink" Target="https://data.census.gov/table?q=Employment+and+Labor+Force+Status&amp;g=0400000US06$0500000&amp;y=2018&amp;tid=ACSDP5Y2018.DP03&amp;moe=false" TargetMode="External"/><Relationship Id="rId25" Type="http://schemas.openxmlformats.org/officeDocument/2006/relationships/hyperlink" Target="https://ledextract.ces.census.gov/qwi/all" TargetMode="External"/><Relationship Id="rId33" Type="http://schemas.openxmlformats.org/officeDocument/2006/relationships/hyperlink" Target="https://www.ffiec.gov/craadweb/aggregate.aspx?Activity=5&amp;Year=2018&amp;State=06&amp;Msa=99999&amp;County=109&amp;strStatetext=06-CALIFORNIA%2b(CA)&amp;MSAtext=&amp;Countytext=109+-+TUOLUMNE+COUNTY" TargetMode="External"/><Relationship Id="rId38" Type="http://schemas.openxmlformats.org/officeDocument/2006/relationships/comments" Target="../comments2.xml"/><Relationship Id="rId2" Type="http://schemas.openxmlformats.org/officeDocument/2006/relationships/hyperlink" Target="https://fred.stlouisfed.org/release/tables?rid=397&amp;eid=1070214" TargetMode="External"/><Relationship Id="rId16" Type="http://schemas.openxmlformats.org/officeDocument/2006/relationships/hyperlink" Target="https://data.census.gov/table?q=Employment+and+Labor+Force+Status&amp;g=0400000US06$0500000&amp;y=2018&amp;tid=ACSDP5Y2018.DP03&amp;moe=false" TargetMode="External"/><Relationship Id="rId20" Type="http://schemas.openxmlformats.org/officeDocument/2006/relationships/hyperlink" Target="https://ledextract.ces.census.gov/qwi/all" TargetMode="External"/><Relationship Id="rId29" Type="http://schemas.openxmlformats.org/officeDocument/2006/relationships/hyperlink" Target="https://data.census.gov/table?q=income&amp;g=0400000US06$0500000&amp;y=2018&amp;tid=ACSDT5Y2018.B19013B&amp;moe=false" TargetMode="External"/><Relationship Id="rId1" Type="http://schemas.openxmlformats.org/officeDocument/2006/relationships/hyperlink" Target="https://fred.stlouisfed.org/release/tables?rid=397&amp;eid=1070214" TargetMode="External"/><Relationship Id="rId6" Type="http://schemas.openxmlformats.org/officeDocument/2006/relationships/hyperlink" Target="https://data.census.gov/table?q=Employment+and+Labor+Force+Status&amp;g=0400000US06$0500000&amp;y=2018&amp;tid=ACSDP5Y2018.DP03&amp;moe=false" TargetMode="External"/><Relationship Id="rId11" Type="http://schemas.openxmlformats.org/officeDocument/2006/relationships/hyperlink" Target="https://ledextract.ces.census.gov/qwi/all" TargetMode="External"/><Relationship Id="rId24" Type="http://schemas.openxmlformats.org/officeDocument/2006/relationships/hyperlink" Target="https://fred.stlouisfed.org/release/tables?rid=397&amp;eid=1070214" TargetMode="External"/><Relationship Id="rId32" Type="http://schemas.openxmlformats.org/officeDocument/2006/relationships/hyperlink" Target="https://data.census.gov/table?q=Employment+and+Labor+Force+Status&amp;g=0400000US06$0500000&amp;y=2018&amp;tid=ACSDP5Y2018.DP03&amp;moe=false" TargetMode="External"/><Relationship Id="rId37" Type="http://schemas.openxmlformats.org/officeDocument/2006/relationships/vmlDrawing" Target="../drawings/vmlDrawing2.vml"/><Relationship Id="rId5" Type="http://schemas.openxmlformats.org/officeDocument/2006/relationships/hyperlink" Target="https://api.census.gov/data/2018/acs/acs5/subject" TargetMode="External"/><Relationship Id="rId15" Type="http://schemas.openxmlformats.org/officeDocument/2006/relationships/hyperlink" Target="https://data.census.gov/table?q=Employment+and+Labor+Force+Status&amp;g=0400000US06$0500000&amp;y=2018&amp;tid=ACSDP5Y2018.DP03&amp;moe=false" TargetMode="External"/><Relationship Id="rId23" Type="http://schemas.openxmlformats.org/officeDocument/2006/relationships/hyperlink" Target="https://fred.stlouisfed.org/release/tables?rid=397&amp;eid=1070214" TargetMode="External"/><Relationship Id="rId28" Type="http://schemas.openxmlformats.org/officeDocument/2006/relationships/hyperlink" Target="https://data.census.gov/table?q=earning&amp;g=0400000US06$0500000&amp;y=2018&amp;tid=ACSST5Y2018.S2001" TargetMode="External"/><Relationship Id="rId36" Type="http://schemas.openxmlformats.org/officeDocument/2006/relationships/drawing" Target="../drawings/drawing2.xml"/><Relationship Id="rId10" Type="http://schemas.openxmlformats.org/officeDocument/2006/relationships/hyperlink" Target="https://ledextract.ces.census.gov/qwi/all" TargetMode="External"/><Relationship Id="rId19" Type="http://schemas.openxmlformats.org/officeDocument/2006/relationships/hyperlink" Target="https://ledextract.ces.census.gov/qwi/all" TargetMode="External"/><Relationship Id="rId31" Type="http://schemas.openxmlformats.org/officeDocument/2006/relationships/hyperlink" Target="https://ledextract.ces.census.gov/qwi/all" TargetMode="External"/><Relationship Id="rId4" Type="http://schemas.openxmlformats.org/officeDocument/2006/relationships/hyperlink" Target="https://data.census.gov/table?q=Employment+and+Labor+Force+Status&amp;g=0400000US06$0500000&amp;y=2018&amp;tid=ACSDP5Y2018.DP03&amp;moe=false" TargetMode="External"/><Relationship Id="rId9" Type="http://schemas.openxmlformats.org/officeDocument/2006/relationships/hyperlink" Target="https://ledextract.ces.census.gov/qwi/all" TargetMode="External"/><Relationship Id="rId14" Type="http://schemas.openxmlformats.org/officeDocument/2006/relationships/hyperlink" Target="https://data.census.gov/table?q=Employment+and+Labor+Force+Status&amp;g=0400000US06$0500000&amp;y=2018&amp;tid=ACSDP5Y2018.DP03&amp;moe=false" TargetMode="External"/><Relationship Id="rId22" Type="http://schemas.openxmlformats.org/officeDocument/2006/relationships/hyperlink" Target="https://fred.stlouisfed.org/release/tables?rid=397&amp;eid=1070214" TargetMode="External"/><Relationship Id="rId27" Type="http://schemas.openxmlformats.org/officeDocument/2006/relationships/hyperlink" Target="https://data.census.gov/table?q=earning&amp;g=0400000US06$0500000&amp;y=2018&amp;tid=ACSST5Y2018.S2001" TargetMode="External"/><Relationship Id="rId30" Type="http://schemas.openxmlformats.org/officeDocument/2006/relationships/hyperlink" Target="https://scorecard.prosperitynow.org/reports" TargetMode="External"/><Relationship Id="rId35" Type="http://schemas.openxmlformats.org/officeDocument/2006/relationships/hyperlink" Target="https://www.ffiec.gov/craadweb/aggregate.aspx?Activity=5&amp;Year=2018&amp;State=06&amp;Msa=99999&amp;County=109&amp;strStatetext=06-CALIFORNIA%2b(CA)&amp;MSAtext=&amp;Countytext=109+-+TUOLUMNE+COUNTY" TargetMode="External"/><Relationship Id="rId8" Type="http://schemas.openxmlformats.org/officeDocument/2006/relationships/hyperlink" Target="https://data.census.gov/table?q=income&amp;g=0400000US06$0500000&amp;y=2018&amp;tid=ACSST1Y2018.S1902" TargetMode="External"/><Relationship Id="rId3" Type="http://schemas.openxmlformats.org/officeDocument/2006/relationships/hyperlink" Target="https://data.bls.gov/cew/apps/table_maker/v4/table_maker.ht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ledextract.ces.census.gov/qwi/all" TargetMode="External"/><Relationship Id="rId13" Type="http://schemas.openxmlformats.org/officeDocument/2006/relationships/hyperlink" Target="https://fred.stlouisfed.org/release/tables?rid=397&amp;eid=1070214" TargetMode="External"/><Relationship Id="rId3" Type="http://schemas.openxmlformats.org/officeDocument/2006/relationships/hyperlink" Target="https://data.census.gov/table?q=income&amp;g=0400000US06$0500000&amp;y=2018&amp;tid=ACSDT5Y2018.B19013B&amp;moe=false" TargetMode="External"/><Relationship Id="rId7" Type="http://schemas.openxmlformats.org/officeDocument/2006/relationships/hyperlink" Target="https://ledextract.ces.census.gov/qwi/all" TargetMode="External"/><Relationship Id="rId12" Type="http://schemas.openxmlformats.org/officeDocument/2006/relationships/hyperlink" Target="https://fred.stlouisfed.org/release/tables?rid=397&amp;eid=1070214" TargetMode="External"/><Relationship Id="rId2" Type="http://schemas.openxmlformats.org/officeDocument/2006/relationships/hyperlink" Target="https://data.census.gov/table?q=s2502&amp;g=0400000US06$0500000" TargetMode="External"/><Relationship Id="rId1" Type="http://schemas.openxmlformats.org/officeDocument/2006/relationships/hyperlink" Target="https://data.census.gov/table?q=s2502&amp;g=0400000US06$0500000" TargetMode="External"/><Relationship Id="rId6" Type="http://schemas.openxmlformats.org/officeDocument/2006/relationships/hyperlink" Target="https://ledextract.ces.census.gov/qwi/all" TargetMode="External"/><Relationship Id="rId11" Type="http://schemas.openxmlformats.org/officeDocument/2006/relationships/hyperlink" Target="https://data.census.gov/table?q=CBP2018.CB1800CBP&amp;g=0400000US06$0500000&amp;y=2018&amp;tid=CBP2018.CB1800CBP&amp;nkd=EMPSZES~001,LFO~001" TargetMode="External"/><Relationship Id="rId5" Type="http://schemas.openxmlformats.org/officeDocument/2006/relationships/hyperlink" Target="https://api.census.gov/data/2018/acs/acs5/subject" TargetMode="External"/><Relationship Id="rId10" Type="http://schemas.openxmlformats.org/officeDocument/2006/relationships/hyperlink" Target="https://data.census.gov/table?q=CBP2018.CB1800CBP&amp;g=0400000US06$0500000&amp;y=2018&amp;tid=CBP2018.CB1800CBP&amp;nkd=EMPSZES~001,LFO~001" TargetMode="External"/><Relationship Id="rId4" Type="http://schemas.openxmlformats.org/officeDocument/2006/relationships/hyperlink" Target="https://data.census.gov/table?q=income&amp;g=0400000US06$0500000&amp;y=2018&amp;tid=ACSDT1Y2018.B19013A" TargetMode="External"/><Relationship Id="rId9" Type="http://schemas.openxmlformats.org/officeDocument/2006/relationships/hyperlink" Target="https://ledextract.ces.census.gov/qwi/al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q.cde.ca.gov/dataquest/dqcensus/EnrGrdLevels.aspx?cds=00&amp;agglevel=state&amp;year=2018-19&amp;ro=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alstate.edu/attend/campuses" TargetMode="External"/><Relationship Id="rId1" Type="http://schemas.openxmlformats.org/officeDocument/2006/relationships/hyperlink" Target="https://www.cccco.edu/Students/Find-a-College/Community-College-Distric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ata.census.gov/table?q=county+business+patterns" TargetMode="External"/><Relationship Id="rId2" Type="http://schemas.openxmlformats.org/officeDocument/2006/relationships/hyperlink" Target="https://data.census.gov/table?q=county+business+patterns" TargetMode="External"/><Relationship Id="rId1" Type="http://schemas.openxmlformats.org/officeDocument/2006/relationships/hyperlink" Target="https://data.census.gov/table?q=county+business+patterns" TargetMode="External"/><Relationship Id="rId5" Type="http://schemas.openxmlformats.org/officeDocument/2006/relationships/hyperlink" Target="https://data.census.gov/table?q=Employment+and+Labor+Force+Status&amp;g=0400000US06$0500000&amp;y=2018&amp;tid=ACSDP5Y2018.DP03&amp;moe=false" TargetMode="External"/><Relationship Id="rId4" Type="http://schemas.openxmlformats.org/officeDocument/2006/relationships/hyperlink" Target="https://data.census.gov/table?q=county+business+pattern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kidsdata.org/topic/127/reading-caaspp-grade/table" TargetMode="External"/><Relationship Id="rId13" Type="http://schemas.openxmlformats.org/officeDocument/2006/relationships/hyperlink" Target="Opportunity%20Insights" TargetMode="External"/><Relationship Id="rId18" Type="http://schemas.openxmlformats.org/officeDocument/2006/relationships/hyperlink" Target="https://data.census.gov/table?q=s1501&amp;g=0400000US06$0500000&amp;d=ACS+5-Year+Estimates+Subject+Tables&amp;tid=ACSST5Y2021.S1501" TargetMode="External"/><Relationship Id="rId3" Type="http://schemas.openxmlformats.org/officeDocument/2006/relationships/hyperlink" Target="https://data.census.gov/table?q=s1501&amp;g=0400000US06$0500000&amp;d=ACS+5-Year+Estimates+Subject+Tables&amp;tid=ACSST5Y2021.S1501" TargetMode="External"/><Relationship Id="rId21" Type="http://schemas.microsoft.com/office/2017/10/relationships/threadedComment" Target="../threadedComments/threadedComment1.xml"/><Relationship Id="rId7" Type="http://schemas.openxmlformats.org/officeDocument/2006/relationships/hyperlink" Target="https://data.census.gov/table?q=educational+attainment&amp;g=0400000US06$0500000&amp;y=2018&amp;tid=ACSST1Y2018.S1501" TargetMode="External"/><Relationship Id="rId12" Type="http://schemas.openxmlformats.org/officeDocument/2006/relationships/hyperlink" Target="Opportunity%20Insights" TargetMode="External"/><Relationship Id="rId17" Type="http://schemas.openxmlformats.org/officeDocument/2006/relationships/hyperlink" Target="https://www.countyhealthrankings.org/" TargetMode="External"/><Relationship Id="rId2" Type="http://schemas.openxmlformats.org/officeDocument/2006/relationships/hyperlink" Target="https://data.census.gov/table?q=s1501&amp;g=0400000US06$0500000&amp;d=ACS+5-Year+Estimates+Subject+Tables&amp;tid=ACSST5Y2021.S1501" TargetMode="External"/><Relationship Id="rId16" Type="http://schemas.openxmlformats.org/officeDocument/2006/relationships/hyperlink" Target="Opportunity%20Insights" TargetMode="External"/><Relationship Id="rId20" Type="http://schemas.openxmlformats.org/officeDocument/2006/relationships/comments" Target="../comments1.xml"/><Relationship Id="rId1" Type="http://schemas.openxmlformats.org/officeDocument/2006/relationships/hyperlink" Target="https://data.census.gov/table?q=educational+attainment&amp;g=0400000US06$0500000&amp;y=2018&amp;tid=ACSST1Y2018.S1501" TargetMode="External"/><Relationship Id="rId6" Type="http://schemas.openxmlformats.org/officeDocument/2006/relationships/hyperlink" Target="https://www.kidsdata.org/topic/165/arrest-rate/table" TargetMode="External"/><Relationship Id="rId11" Type="http://schemas.openxmlformats.org/officeDocument/2006/relationships/hyperlink" Target="https://socialcapital.org/?dimension=EconomicConnectednessIndividual&amp;geoLevel=county&amp;selectedId=&amp;dim1=EconomicConnectednessIndividual&amp;dim2=CohesivenessClustering&amp;dim3=CivicEngagementVolunteeringRates&amp;bigModalSection=&amp;bigModalChart=scatterplot&amp;showOutliers=false&amp;colorBy=" TargetMode="External"/><Relationship Id="rId5" Type="http://schemas.openxmlformats.org/officeDocument/2006/relationships/hyperlink" Target="https://www.kidsdata.org/topic/107/math-caaspp-grade/table" TargetMode="External"/><Relationship Id="rId15" Type="http://schemas.openxmlformats.org/officeDocument/2006/relationships/hyperlink" Target="Opportunity%20Insights" TargetMode="External"/><Relationship Id="rId10" Type="http://schemas.openxmlformats.org/officeDocument/2006/relationships/hyperlink" Target="https://www.countyhealthrankings.org/" TargetMode="External"/><Relationship Id="rId19" Type="http://schemas.openxmlformats.org/officeDocument/2006/relationships/vmlDrawing" Target="../drawings/vmlDrawing1.vml"/><Relationship Id="rId4" Type="http://schemas.openxmlformats.org/officeDocument/2006/relationships/hyperlink" Target="https://measureofamerica.org/DYinteractive/" TargetMode="External"/><Relationship Id="rId9" Type="http://schemas.openxmlformats.org/officeDocument/2006/relationships/hyperlink" Target="https://www.kidsdata.org/topic/103/college-prep/table" TargetMode="External"/><Relationship Id="rId14" Type="http://schemas.openxmlformats.org/officeDocument/2006/relationships/hyperlink" Target="https://socialcapital.org/?dimension=EconomicConnectednessIndividual&amp;geoLevel=county&amp;selectedId=&amp;dim1=EconomicConnectednessIndividual&amp;dim2=CohesivenessClustering&amp;dim3=CivicEngagementVolunteeringRates&amp;bigModalSection=&amp;bigModalChart=scatterplot&amp;showOutliers=false&amp;colorB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878BF-423E-5D42-BF35-6179BF53ACC9}">
  <sheetPr>
    <tabColor theme="1"/>
  </sheetPr>
  <dimension ref="A1:AJ62"/>
  <sheetViews>
    <sheetView zoomScale="75" zoomScaleNormal="158" workbookViewId="0">
      <pane xSplit="2" ySplit="1" topLeftCell="C2" activePane="bottomRight" state="frozen"/>
      <selection pane="topRight" activeCell="C1" sqref="C1"/>
      <selection pane="bottomLeft" activeCell="A2" sqref="A2"/>
      <selection pane="bottomRight" activeCell="D3" sqref="D3"/>
    </sheetView>
  </sheetViews>
  <sheetFormatPr baseColWidth="10" defaultRowHeight="16"/>
  <sheetData>
    <row r="1" spans="1:36">
      <c r="A1" t="s">
        <v>67</v>
      </c>
      <c r="B1" t="s">
        <v>246</v>
      </c>
      <c r="C1" t="s">
        <v>0</v>
      </c>
      <c r="D1" t="s">
        <v>247</v>
      </c>
      <c r="E1" t="s">
        <v>66</v>
      </c>
      <c r="F1" t="s">
        <v>248</v>
      </c>
      <c r="G1" t="s">
        <v>249</v>
      </c>
      <c r="H1" t="s">
        <v>1</v>
      </c>
      <c r="I1" t="s">
        <v>2</v>
      </c>
      <c r="J1" t="s">
        <v>3</v>
      </c>
      <c r="K1" t="s">
        <v>4</v>
      </c>
      <c r="L1" t="s">
        <v>5</v>
      </c>
      <c r="M1" t="s">
        <v>6</v>
      </c>
      <c r="N1" t="s">
        <v>7</v>
      </c>
      <c r="O1" t="s">
        <v>126</v>
      </c>
      <c r="P1" t="s">
        <v>128</v>
      </c>
      <c r="Q1" t="s">
        <v>129</v>
      </c>
      <c r="R1" s="4" t="s">
        <v>127</v>
      </c>
      <c r="S1" t="s">
        <v>130</v>
      </c>
      <c r="T1" t="s">
        <v>131</v>
      </c>
      <c r="U1" t="s">
        <v>133</v>
      </c>
      <c r="V1" t="s">
        <v>132</v>
      </c>
      <c r="W1" t="s">
        <v>252</v>
      </c>
      <c r="X1" t="s">
        <v>134</v>
      </c>
      <c r="Y1" t="s">
        <v>137</v>
      </c>
      <c r="Z1" t="s">
        <v>138</v>
      </c>
      <c r="AA1" t="s">
        <v>251</v>
      </c>
      <c r="AB1" t="s">
        <v>250</v>
      </c>
      <c r="AC1" t="s">
        <v>237</v>
      </c>
      <c r="AD1" t="s">
        <v>135</v>
      </c>
      <c r="AE1" t="s">
        <v>136</v>
      </c>
      <c r="AF1" t="s">
        <v>253</v>
      </c>
    </row>
    <row r="2" spans="1:36">
      <c r="A2" s="2" t="s">
        <v>9</v>
      </c>
      <c r="B2" t="s">
        <v>68</v>
      </c>
      <c r="C2">
        <v>136148.67000000001</v>
      </c>
      <c r="D2">
        <v>1643700</v>
      </c>
      <c r="E2">
        <f>D2/SUM($D$2:$D$59)*100</f>
        <v>4.1986084590069881</v>
      </c>
      <c r="F2">
        <v>0.91564000000000001</v>
      </c>
      <c r="G2">
        <v>1.0896999999999999</v>
      </c>
      <c r="H2">
        <v>0.99080997999999998</v>
      </c>
      <c r="I2">
        <v>5.2530001999999999E-2</v>
      </c>
      <c r="J2">
        <v>-1.7199998999999999E-3</v>
      </c>
      <c r="K2">
        <v>8.6630001999999998E-2</v>
      </c>
      <c r="L2">
        <v>0.94234996999999998</v>
      </c>
      <c r="M2">
        <v>7.1089998000000001E-2</v>
      </c>
      <c r="N2">
        <v>1.575E-2</v>
      </c>
      <c r="O2" s="3">
        <v>82.661738048000004</v>
      </c>
      <c r="P2" s="3">
        <v>75.664394625</v>
      </c>
      <c r="Q2" s="3">
        <v>84.859188879000001</v>
      </c>
      <c r="R2" s="3">
        <v>81.739270348999995</v>
      </c>
      <c r="S2" s="5">
        <v>85</v>
      </c>
      <c r="T2" s="3">
        <v>73.8</v>
      </c>
      <c r="U2" s="3">
        <v>12</v>
      </c>
      <c r="V2" s="3">
        <v>5.3</v>
      </c>
      <c r="W2" s="31">
        <v>0.46239999999999998</v>
      </c>
      <c r="X2" s="3">
        <v>89472</v>
      </c>
      <c r="Y2">
        <v>144494091000</v>
      </c>
      <c r="Z2" s="6">
        <f t="shared" ref="Z2:Z33" si="0">Y2/D2</f>
        <v>87907.824420514691</v>
      </c>
      <c r="AA2">
        <v>9</v>
      </c>
      <c r="AB2">
        <v>13.975999999999999</v>
      </c>
      <c r="AC2">
        <v>14.173093053984593</v>
      </c>
      <c r="AD2" s="5">
        <v>24.263459813000001</v>
      </c>
      <c r="AE2" s="5">
        <v>44</v>
      </c>
      <c r="AF2">
        <v>0.95092537167129132</v>
      </c>
      <c r="AJ2" s="6"/>
    </row>
    <row r="3" spans="1:36">
      <c r="A3" s="2" t="s">
        <v>10</v>
      </c>
      <c r="B3" t="s">
        <v>69</v>
      </c>
      <c r="C3">
        <v>168.09540999999999</v>
      </c>
      <c r="D3" s="7">
        <v>1071</v>
      </c>
      <c r="E3">
        <f t="shared" ref="E3:E33" si="1">D3/SUM($D$2:$D$59)*100</f>
        <v>2.7357240734905909E-3</v>
      </c>
      <c r="K3">
        <v>9.1637172000000003E-2</v>
      </c>
      <c r="L3">
        <v>0.87769938000000003</v>
      </c>
      <c r="M3">
        <v>0.14653735000000001</v>
      </c>
      <c r="N3">
        <v>8.2809730999999998E-2</v>
      </c>
      <c r="O3" s="3"/>
      <c r="P3" s="3"/>
      <c r="Q3" s="3"/>
      <c r="R3" s="3"/>
      <c r="S3" s="5"/>
      <c r="T3" s="3">
        <v>63.9</v>
      </c>
      <c r="U3" s="3">
        <v>34</v>
      </c>
      <c r="V3" s="3">
        <v>6.2</v>
      </c>
      <c r="W3" s="31">
        <v>0.49669999999999997</v>
      </c>
      <c r="X3" s="3">
        <v>57481</v>
      </c>
      <c r="Y3">
        <v>230220000</v>
      </c>
      <c r="Z3" s="6">
        <f t="shared" si="0"/>
        <v>214957.98319327732</v>
      </c>
      <c r="AA3">
        <v>4.9000000000000004</v>
      </c>
      <c r="AB3">
        <v>13.911999999999999</v>
      </c>
      <c r="AC3">
        <v>13.605229591836734</v>
      </c>
      <c r="AD3" s="5">
        <v>25.333333332999999</v>
      </c>
      <c r="AE3" s="5">
        <v>44</v>
      </c>
      <c r="AJ3" s="6"/>
    </row>
    <row r="4" spans="1:36">
      <c r="A4" s="2" t="s">
        <v>11</v>
      </c>
      <c r="B4" t="s">
        <v>70</v>
      </c>
      <c r="C4">
        <v>2502.1965</v>
      </c>
      <c r="D4">
        <v>37829</v>
      </c>
      <c r="E4">
        <f t="shared" si="1"/>
        <v>9.6629043861881952E-2</v>
      </c>
      <c r="F4">
        <v>0.92817998000000002</v>
      </c>
      <c r="G4">
        <v>0.99852001999999995</v>
      </c>
      <c r="H4">
        <v>1.11361</v>
      </c>
      <c r="I4">
        <v>4.3450002000000001E-2</v>
      </c>
      <c r="J4" s="1">
        <v>9.9999996999999993E-6</v>
      </c>
      <c r="K4">
        <v>0.10102999999999999</v>
      </c>
      <c r="L4">
        <v>0.98970997000000005</v>
      </c>
      <c r="M4">
        <v>0.13452998999999999</v>
      </c>
      <c r="N4">
        <v>2.7890000000000002E-2</v>
      </c>
      <c r="O4" s="3">
        <v>80.384110495000002</v>
      </c>
      <c r="P4" s="3"/>
      <c r="Q4" s="3">
        <v>85.244401487999994</v>
      </c>
      <c r="R4" s="3">
        <v>79.740403196000003</v>
      </c>
      <c r="S4" s="5">
        <v>89</v>
      </c>
      <c r="T4" s="3">
        <v>58.6</v>
      </c>
      <c r="U4" s="3">
        <v>17</v>
      </c>
      <c r="V4" s="3">
        <v>4.3</v>
      </c>
      <c r="W4" s="31">
        <v>0.44369999999999998</v>
      </c>
      <c r="X4" s="3">
        <v>59789</v>
      </c>
      <c r="Y4">
        <v>1864239000</v>
      </c>
      <c r="Z4" s="6">
        <f t="shared" si="0"/>
        <v>49280.684131222079</v>
      </c>
      <c r="AA4">
        <v>7.9</v>
      </c>
      <c r="AB4">
        <v>13.233999999999998</v>
      </c>
      <c r="AC4">
        <v>13.409671409214093</v>
      </c>
      <c r="AD4" s="5">
        <v>21.233859397</v>
      </c>
      <c r="AE4" s="5">
        <v>39</v>
      </c>
      <c r="AF4">
        <v>0.7645906847861702</v>
      </c>
      <c r="AJ4" s="6"/>
    </row>
    <row r="5" spans="1:36">
      <c r="A5" s="2" t="s">
        <v>12</v>
      </c>
      <c r="B5" t="s">
        <v>71</v>
      </c>
      <c r="C5">
        <v>24773.023000000001</v>
      </c>
      <c r="D5">
        <v>227075</v>
      </c>
      <c r="E5">
        <f t="shared" si="1"/>
        <v>0.58003225395693359</v>
      </c>
      <c r="F5">
        <v>0.80008000000000001</v>
      </c>
      <c r="G5">
        <v>0.85916000999999997</v>
      </c>
      <c r="H5">
        <v>0.94774997000000005</v>
      </c>
      <c r="I5">
        <v>7.5659998000000006E-2</v>
      </c>
      <c r="J5">
        <v>2.887E-2</v>
      </c>
      <c r="K5">
        <v>9.7589998999999997E-2</v>
      </c>
      <c r="L5">
        <v>0.98411000000000004</v>
      </c>
      <c r="M5">
        <v>9.3960002000000001E-2</v>
      </c>
      <c r="N5">
        <v>1.7240001000000001E-2</v>
      </c>
      <c r="O5" s="3">
        <v>77.823566815000007</v>
      </c>
      <c r="P5" s="3">
        <v>77.04222378</v>
      </c>
      <c r="Q5" s="3">
        <v>82.698037998999993</v>
      </c>
      <c r="R5" s="3">
        <v>77.348241681999994</v>
      </c>
      <c r="S5" s="5">
        <v>86</v>
      </c>
      <c r="T5" s="3">
        <v>68.5</v>
      </c>
      <c r="U5" s="3">
        <v>23</v>
      </c>
      <c r="V5" s="3">
        <v>5.3</v>
      </c>
      <c r="W5" s="31">
        <v>0.48930000000000001</v>
      </c>
      <c r="X5" s="3">
        <v>45097</v>
      </c>
      <c r="Y5">
        <v>10332996000</v>
      </c>
      <c r="Z5" s="6">
        <f t="shared" si="0"/>
        <v>45504.771551249585</v>
      </c>
      <c r="AA5">
        <v>8.1</v>
      </c>
      <c r="AB5">
        <v>13.495999999999999</v>
      </c>
      <c r="AC5">
        <v>13.553644600716748</v>
      </c>
      <c r="AD5" s="5">
        <v>23.129730681000002</v>
      </c>
      <c r="AE5" s="5">
        <v>23</v>
      </c>
      <c r="AF5">
        <v>0.72911969138188981</v>
      </c>
      <c r="AJ5" s="6"/>
    </row>
    <row r="6" spans="1:36">
      <c r="A6" s="2" t="s">
        <v>8</v>
      </c>
      <c r="B6" t="s">
        <v>72</v>
      </c>
      <c r="C6">
        <v>3315.2082999999998</v>
      </c>
      <c r="D6">
        <v>45235</v>
      </c>
      <c r="E6">
        <f t="shared" si="1"/>
        <v>0.11554666523281688</v>
      </c>
      <c r="F6">
        <v>0.92421001000000003</v>
      </c>
      <c r="G6">
        <v>0.95860999999999996</v>
      </c>
      <c r="H6">
        <v>1.1852400000000001</v>
      </c>
      <c r="I6">
        <v>4.9669999999999999E-2</v>
      </c>
      <c r="J6">
        <v>2.5429998999999998E-2</v>
      </c>
      <c r="K6">
        <v>0.10166</v>
      </c>
      <c r="L6">
        <v>0.98408002000000006</v>
      </c>
      <c r="M6">
        <v>9.7350001000000005E-2</v>
      </c>
      <c r="N6">
        <v>2.8860001E-2</v>
      </c>
      <c r="O6" s="3">
        <v>79.755991656000006</v>
      </c>
      <c r="P6" s="3"/>
      <c r="Q6" s="3">
        <v>90.401029610999998</v>
      </c>
      <c r="R6" s="3">
        <v>79.070242575999998</v>
      </c>
      <c r="S6" s="5">
        <v>94</v>
      </c>
      <c r="T6" s="3">
        <v>58.6</v>
      </c>
      <c r="U6" s="3">
        <v>20</v>
      </c>
      <c r="V6" s="3">
        <v>5</v>
      </c>
      <c r="W6" s="31">
        <v>0.44640000000000002</v>
      </c>
      <c r="X6" s="3">
        <v>57990</v>
      </c>
      <c r="Y6">
        <v>1642450000</v>
      </c>
      <c r="Z6" s="6">
        <f t="shared" si="0"/>
        <v>36309.273792417378</v>
      </c>
      <c r="AA6">
        <v>7.8</v>
      </c>
      <c r="AB6">
        <v>13.183999999999997</v>
      </c>
      <c r="AC6">
        <v>13.317221547887405</v>
      </c>
      <c r="AD6" s="5">
        <v>20.284793122</v>
      </c>
      <c r="AE6" s="5">
        <v>56</v>
      </c>
      <c r="AF6">
        <v>0.64180141981364436</v>
      </c>
      <c r="AJ6" s="6"/>
    </row>
    <row r="7" spans="1:36">
      <c r="A7" s="2" t="s">
        <v>13</v>
      </c>
      <c r="B7" t="s">
        <v>73</v>
      </c>
      <c r="C7">
        <v>3205.9263000000001</v>
      </c>
      <c r="D7">
        <v>21464</v>
      </c>
      <c r="E7">
        <f t="shared" si="1"/>
        <v>5.482687349524E-2</v>
      </c>
      <c r="F7">
        <v>0.58380001999999998</v>
      </c>
      <c r="G7">
        <v>0.80445999000000001</v>
      </c>
      <c r="H7">
        <v>0.84140002999999997</v>
      </c>
      <c r="I7">
        <v>0.15536</v>
      </c>
      <c r="J7">
        <v>2.0190000999999999E-2</v>
      </c>
      <c r="K7">
        <v>0.12257999999999999</v>
      </c>
      <c r="L7">
        <v>0.99716996999999996</v>
      </c>
      <c r="M7">
        <v>5.1490001000000001E-2</v>
      </c>
      <c r="N7">
        <v>1.5769999E-2</v>
      </c>
      <c r="O7" s="3">
        <v>79.982774011000004</v>
      </c>
      <c r="P7" s="3"/>
      <c r="Q7" s="3">
        <v>87.205786212999996</v>
      </c>
      <c r="R7" s="3">
        <v>78.304718445999995</v>
      </c>
      <c r="S7" s="5">
        <v>91</v>
      </c>
      <c r="T7" s="3">
        <v>48.8</v>
      </c>
      <c r="U7" s="3">
        <v>16</v>
      </c>
      <c r="V7" s="3">
        <v>3.7</v>
      </c>
      <c r="W7" s="31">
        <v>0.49819999999999998</v>
      </c>
      <c r="X7" s="3">
        <v>54861</v>
      </c>
      <c r="Y7">
        <v>1721047000</v>
      </c>
      <c r="Z7" s="6">
        <f t="shared" si="0"/>
        <v>80182.957510249718</v>
      </c>
      <c r="AA7">
        <v>7.1</v>
      </c>
      <c r="AB7">
        <v>12.11</v>
      </c>
      <c r="AC7">
        <v>11.605581634149921</v>
      </c>
      <c r="AD7" s="5">
        <v>19.681620839000001</v>
      </c>
      <c r="AE7" s="5">
        <v>32</v>
      </c>
      <c r="AF7">
        <v>0.85622707894788985</v>
      </c>
      <c r="AJ7" s="6"/>
    </row>
    <row r="8" spans="1:36">
      <c r="A8" s="2" t="s">
        <v>14</v>
      </c>
      <c r="B8" t="s">
        <v>74</v>
      </c>
      <c r="C8">
        <v>74810.351999999999</v>
      </c>
      <c r="D8">
        <v>1133247</v>
      </c>
      <c r="E8">
        <f t="shared" si="1"/>
        <v>2.8947255827366871</v>
      </c>
      <c r="F8">
        <v>0.88687998000000001</v>
      </c>
      <c r="G8">
        <v>1.0625899999999999</v>
      </c>
      <c r="H8">
        <v>1.16116</v>
      </c>
      <c r="I8">
        <v>0.10680000000000001</v>
      </c>
      <c r="J8">
        <v>1.5760000999999999E-2</v>
      </c>
      <c r="K8">
        <v>8.9469998999999995E-2</v>
      </c>
      <c r="L8">
        <v>0.95846998999999999</v>
      </c>
      <c r="M8">
        <v>5.3070000999999999E-2</v>
      </c>
      <c r="N8">
        <v>1.4319999999999999E-2</v>
      </c>
      <c r="O8" s="3">
        <v>82.165360075999999</v>
      </c>
      <c r="P8" s="3">
        <v>76.377701961</v>
      </c>
      <c r="Q8" s="3">
        <v>85.148168995999995</v>
      </c>
      <c r="R8" s="3">
        <v>81.663983204000004</v>
      </c>
      <c r="S8" s="5">
        <v>89</v>
      </c>
      <c r="T8" s="3">
        <v>70</v>
      </c>
      <c r="U8" s="3">
        <v>10</v>
      </c>
      <c r="V8" s="3">
        <v>4.8</v>
      </c>
      <c r="W8" s="31">
        <v>0.4703</v>
      </c>
      <c r="X8" s="3">
        <v>90920</v>
      </c>
      <c r="Y8">
        <v>82436416000</v>
      </c>
      <c r="Z8" s="6">
        <f t="shared" si="0"/>
        <v>72743.555464960416</v>
      </c>
      <c r="AA8">
        <v>7.7</v>
      </c>
      <c r="AB8">
        <v>13.901999999999999</v>
      </c>
      <c r="AC8">
        <v>14.056174833026587</v>
      </c>
      <c r="AD8" s="5">
        <v>22.293094151999998</v>
      </c>
      <c r="AE8" s="5">
        <v>49</v>
      </c>
      <c r="AF8">
        <v>0.89923050494405465</v>
      </c>
      <c r="AJ8" s="6"/>
    </row>
    <row r="9" spans="1:36">
      <c r="A9" s="2" t="s">
        <v>15</v>
      </c>
      <c r="B9" t="s">
        <v>75</v>
      </c>
      <c r="C9">
        <v>3457.2260999999999</v>
      </c>
      <c r="D9">
        <v>27424</v>
      </c>
      <c r="E9">
        <f t="shared" si="1"/>
        <v>7.0050884212330508E-2</v>
      </c>
      <c r="F9">
        <v>0.63748002000000004</v>
      </c>
      <c r="G9">
        <v>0.69059002000000003</v>
      </c>
      <c r="H9">
        <v>0.74049001999999997</v>
      </c>
      <c r="I9">
        <v>0.12916</v>
      </c>
      <c r="J9">
        <v>4.2180002000000001E-2</v>
      </c>
      <c r="K9">
        <v>0.12148</v>
      </c>
      <c r="L9">
        <v>0.99712002</v>
      </c>
      <c r="M9">
        <v>6.6780001000000005E-2</v>
      </c>
      <c r="N9">
        <v>2.5429998999999998E-2</v>
      </c>
      <c r="O9" s="3">
        <v>76.048838549999999</v>
      </c>
      <c r="P9" s="3"/>
      <c r="Q9" s="3">
        <v>84.436695588999996</v>
      </c>
      <c r="R9" s="3">
        <v>75.825249616999997</v>
      </c>
      <c r="S9" s="5">
        <v>35</v>
      </c>
      <c r="T9" s="3">
        <v>43.5</v>
      </c>
      <c r="U9" s="3">
        <v>30</v>
      </c>
      <c r="V9" s="3">
        <v>5.4</v>
      </c>
      <c r="W9" s="31">
        <v>0.48570000000000002</v>
      </c>
      <c r="X9" s="3">
        <v>39458</v>
      </c>
      <c r="Y9">
        <v>1046680000</v>
      </c>
      <c r="Z9" s="6">
        <f t="shared" si="0"/>
        <v>38166.569428238043</v>
      </c>
      <c r="AA9">
        <v>5.8</v>
      </c>
      <c r="AB9">
        <v>12.456000000000001</v>
      </c>
      <c r="AC9">
        <v>12.817924576837989</v>
      </c>
      <c r="AD9" s="5">
        <v>24.986876639999998</v>
      </c>
      <c r="AE9" s="5">
        <v>9</v>
      </c>
      <c r="AF9">
        <v>0.64177477407310113</v>
      </c>
      <c r="AJ9" s="6"/>
    </row>
    <row r="10" spans="1:36">
      <c r="A10" s="2" t="s">
        <v>16</v>
      </c>
      <c r="B10" t="s">
        <v>76</v>
      </c>
      <c r="C10">
        <v>11196.752</v>
      </c>
      <c r="D10">
        <v>186661</v>
      </c>
      <c r="E10">
        <f t="shared" si="1"/>
        <v>0.47680017860114593</v>
      </c>
      <c r="F10">
        <v>1.0184599999999999</v>
      </c>
      <c r="G10">
        <v>1.1341300000000001</v>
      </c>
      <c r="H10">
        <v>1.2249699999999999</v>
      </c>
      <c r="I10">
        <v>9.0219996999999996E-2</v>
      </c>
      <c r="J10">
        <v>2.1849998999999998E-2</v>
      </c>
      <c r="K10">
        <v>8.7700001999999999E-2</v>
      </c>
      <c r="L10">
        <v>0.96995001999999997</v>
      </c>
      <c r="M10">
        <v>0.10019</v>
      </c>
      <c r="N10">
        <v>1.7010000000000001E-2</v>
      </c>
      <c r="O10" s="3">
        <v>81.498488025</v>
      </c>
      <c r="P10" s="3">
        <v>82.413664466</v>
      </c>
      <c r="Q10" s="3">
        <v>87.912252504999998</v>
      </c>
      <c r="R10" s="3">
        <v>80.876789685999995</v>
      </c>
      <c r="S10" s="5">
        <v>92</v>
      </c>
      <c r="T10" s="3">
        <v>69.5</v>
      </c>
      <c r="U10" s="3">
        <v>10</v>
      </c>
      <c r="V10" s="3">
        <v>4.8</v>
      </c>
      <c r="W10" s="31">
        <v>0.44940000000000002</v>
      </c>
      <c r="X10" s="3">
        <v>75100</v>
      </c>
      <c r="Y10">
        <v>8765718000</v>
      </c>
      <c r="Z10" s="6">
        <f t="shared" si="0"/>
        <v>46960.629161956706</v>
      </c>
      <c r="AA10">
        <v>8.1</v>
      </c>
      <c r="AB10">
        <v>13.922000000000001</v>
      </c>
      <c r="AC10">
        <v>14.05286677157873</v>
      </c>
      <c r="AD10" s="5">
        <v>21.518893187</v>
      </c>
      <c r="AE10" s="5">
        <v>40</v>
      </c>
      <c r="AF10">
        <v>0.76465468291588345</v>
      </c>
      <c r="AJ10" s="6"/>
    </row>
    <row r="11" spans="1:36">
      <c r="A11" s="2" t="s">
        <v>17</v>
      </c>
      <c r="B11" t="s">
        <v>77</v>
      </c>
      <c r="C11">
        <v>159076.07999999999</v>
      </c>
      <c r="D11">
        <v>978130</v>
      </c>
      <c r="E11">
        <f t="shared" si="1"/>
        <v>2.4985002689106928</v>
      </c>
      <c r="F11">
        <v>0.57849996999999997</v>
      </c>
      <c r="G11">
        <v>0.64928001000000002</v>
      </c>
      <c r="H11">
        <v>0.80844002999999998</v>
      </c>
      <c r="I11">
        <v>9.3259997999999997E-2</v>
      </c>
      <c r="J11">
        <v>7.2240001999999998E-2</v>
      </c>
      <c r="K11">
        <v>8.5189998000000003E-2</v>
      </c>
      <c r="L11">
        <v>0.97831999999999997</v>
      </c>
      <c r="M11">
        <v>3.3690001999999997E-2</v>
      </c>
      <c r="N11">
        <v>8.9199998999999995E-3</v>
      </c>
      <c r="O11" s="3">
        <v>79.038610274000007</v>
      </c>
      <c r="P11" s="3">
        <v>71.988823878999995</v>
      </c>
      <c r="Q11" s="3">
        <v>81.390856419000002</v>
      </c>
      <c r="R11" s="3">
        <v>78.081978375999995</v>
      </c>
      <c r="S11" s="5">
        <v>82</v>
      </c>
      <c r="T11" s="3">
        <v>52.5</v>
      </c>
      <c r="U11" s="3">
        <v>37</v>
      </c>
      <c r="V11" s="3">
        <v>5.2</v>
      </c>
      <c r="W11" s="31">
        <v>0.47849999999999998</v>
      </c>
      <c r="X11" s="3">
        <v>48323</v>
      </c>
      <c r="Y11">
        <v>47408857000</v>
      </c>
      <c r="Z11" s="6">
        <f t="shared" si="0"/>
        <v>48468.871213437887</v>
      </c>
      <c r="AA11">
        <v>14.3</v>
      </c>
      <c r="AB11">
        <v>12.612</v>
      </c>
      <c r="AC11">
        <v>12.244375990142581</v>
      </c>
      <c r="AD11" s="5">
        <v>28.649803452</v>
      </c>
      <c r="AE11" s="5">
        <v>22</v>
      </c>
      <c r="AF11">
        <v>0.7307314122477957</v>
      </c>
      <c r="AJ11" s="6"/>
    </row>
    <row r="12" spans="1:36">
      <c r="A12" s="2" t="s">
        <v>18</v>
      </c>
      <c r="B12" t="s">
        <v>78</v>
      </c>
      <c r="C12">
        <v>4735.9252999999999</v>
      </c>
      <c r="D12">
        <v>27897</v>
      </c>
      <c r="E12">
        <f t="shared" si="1"/>
        <v>7.1259098485683486E-2</v>
      </c>
      <c r="F12">
        <v>0.63274996999999999</v>
      </c>
      <c r="G12">
        <v>0.72228002999999996</v>
      </c>
      <c r="H12">
        <v>0.76699001</v>
      </c>
      <c r="I12">
        <v>0.14271</v>
      </c>
      <c r="J12">
        <v>7.8400000999999993E-3</v>
      </c>
      <c r="K12">
        <v>0.11322</v>
      </c>
      <c r="L12">
        <v>0.99119997000000004</v>
      </c>
      <c r="M12">
        <v>7.8610002999999998E-2</v>
      </c>
      <c r="N12">
        <v>1.146E-2</v>
      </c>
      <c r="O12" s="3">
        <v>78.117924943999995</v>
      </c>
      <c r="P12" s="3"/>
      <c r="Q12" s="3">
        <v>83.736961925000003</v>
      </c>
      <c r="R12" s="3">
        <v>76.624777855999994</v>
      </c>
      <c r="S12" s="5">
        <v>77</v>
      </c>
      <c r="T12" s="3">
        <v>45</v>
      </c>
      <c r="U12" s="3">
        <v>23</v>
      </c>
      <c r="V12" s="3">
        <v>5.3</v>
      </c>
      <c r="W12" s="31">
        <v>0.45479999999999998</v>
      </c>
      <c r="X12" s="3">
        <v>46141</v>
      </c>
      <c r="Y12">
        <v>1483786000</v>
      </c>
      <c r="Z12" s="6">
        <f t="shared" si="0"/>
        <v>53188.013047997993</v>
      </c>
      <c r="AA12">
        <v>7.2</v>
      </c>
      <c r="AB12">
        <v>12.194000000000001</v>
      </c>
      <c r="AC12">
        <v>12.006583351930374</v>
      </c>
      <c r="AD12" s="5">
        <v>21.182008368000002</v>
      </c>
      <c r="AE12" s="5">
        <v>32</v>
      </c>
      <c r="AF12">
        <v>0.75078695081533564</v>
      </c>
      <c r="AJ12" s="6"/>
    </row>
    <row r="13" spans="1:36">
      <c r="A13" s="2" t="s">
        <v>19</v>
      </c>
      <c r="B13" t="s">
        <v>79</v>
      </c>
      <c r="C13">
        <v>13895.621999999999</v>
      </c>
      <c r="D13">
        <v>135768</v>
      </c>
      <c r="E13">
        <f t="shared" si="1"/>
        <v>0.34680092064395013</v>
      </c>
      <c r="F13">
        <v>0.81883001</v>
      </c>
      <c r="G13">
        <v>0.78816998000000005</v>
      </c>
      <c r="H13">
        <v>0.91426998000000004</v>
      </c>
      <c r="I13">
        <v>2.6919999999999999E-2</v>
      </c>
      <c r="J13">
        <v>2.3490001E-2</v>
      </c>
      <c r="K13">
        <v>0.10775999999999999</v>
      </c>
      <c r="L13">
        <v>0.98978001000000004</v>
      </c>
      <c r="M13">
        <v>0.10646</v>
      </c>
      <c r="N13">
        <v>2.4180001E-2</v>
      </c>
      <c r="O13" s="3">
        <v>76.929637287000006</v>
      </c>
      <c r="P13" s="3">
        <v>72.918245396000003</v>
      </c>
      <c r="Q13" s="3">
        <v>84.166193347999993</v>
      </c>
      <c r="R13" s="3">
        <v>77.161818791000002</v>
      </c>
      <c r="S13" s="5">
        <v>86</v>
      </c>
      <c r="T13" s="3">
        <v>67</v>
      </c>
      <c r="U13" s="3">
        <v>21</v>
      </c>
      <c r="V13" s="3">
        <v>4.7</v>
      </c>
      <c r="W13" s="31">
        <v>0.47539999999999999</v>
      </c>
      <c r="X13" s="3">
        <v>43164</v>
      </c>
      <c r="Y13">
        <v>6817827000</v>
      </c>
      <c r="Z13" s="6">
        <f t="shared" si="0"/>
        <v>50216.744741028815</v>
      </c>
      <c r="AA13">
        <v>6</v>
      </c>
      <c r="AB13">
        <v>13.594000000000001</v>
      </c>
      <c r="AC13">
        <v>13.761316424858069</v>
      </c>
      <c r="AD13" s="5">
        <v>25.522303783000002</v>
      </c>
      <c r="AE13" s="5">
        <v>17</v>
      </c>
      <c r="AF13">
        <v>0.76234960418857611</v>
      </c>
      <c r="AJ13" s="6"/>
    </row>
    <row r="14" spans="1:36">
      <c r="A14" s="2" t="s">
        <v>20</v>
      </c>
      <c r="B14" t="s">
        <v>80</v>
      </c>
      <c r="C14">
        <v>33667.175999999999</v>
      </c>
      <c r="D14">
        <v>180216</v>
      </c>
      <c r="E14">
        <f t="shared" si="1"/>
        <v>0.46033730124013111</v>
      </c>
      <c r="F14">
        <v>0.73171001999999996</v>
      </c>
      <c r="G14">
        <v>0.85036999000000002</v>
      </c>
      <c r="H14">
        <v>0.74009000999999996</v>
      </c>
      <c r="I14">
        <v>6.5459996000000006E-2</v>
      </c>
      <c r="J14">
        <v>1.6289999999999999E-2</v>
      </c>
      <c r="K14">
        <v>0.10063999999999999</v>
      </c>
      <c r="L14">
        <v>0.99202000999999995</v>
      </c>
      <c r="M14">
        <v>4.1129999E-2</v>
      </c>
      <c r="N14">
        <v>1.1220000000000001E-2</v>
      </c>
      <c r="O14" s="3">
        <v>82.025233622000002</v>
      </c>
      <c r="P14" s="3">
        <v>76.670833498999997</v>
      </c>
      <c r="Q14" s="3">
        <v>83.501809676999997</v>
      </c>
      <c r="R14" s="3">
        <v>77.111738609</v>
      </c>
      <c r="S14" s="5">
        <v>85</v>
      </c>
      <c r="T14" s="3">
        <v>54</v>
      </c>
      <c r="U14" s="3">
        <v>33</v>
      </c>
      <c r="V14" s="3">
        <v>6</v>
      </c>
      <c r="W14" s="31">
        <v>0.4768</v>
      </c>
      <c r="X14" s="3">
        <v>43327</v>
      </c>
      <c r="Y14">
        <v>8444865000</v>
      </c>
      <c r="Z14" s="6">
        <f t="shared" si="0"/>
        <v>46859.685044613128</v>
      </c>
      <c r="AA14">
        <v>10.3</v>
      </c>
      <c r="AB14">
        <v>12.01</v>
      </c>
      <c r="AC14">
        <v>11.658833159560267</v>
      </c>
      <c r="AD14" s="5">
        <v>27.933972311000002</v>
      </c>
      <c r="AE14" s="5">
        <v>21</v>
      </c>
      <c r="AF14">
        <v>0.71969822291885455</v>
      </c>
      <c r="AJ14" s="6"/>
    </row>
    <row r="15" spans="1:36">
      <c r="A15" s="2" t="s">
        <v>21</v>
      </c>
      <c r="B15" t="s">
        <v>81</v>
      </c>
      <c r="C15">
        <v>1855.9966999999999</v>
      </c>
      <c r="D15">
        <v>18085</v>
      </c>
      <c r="E15">
        <f t="shared" si="1"/>
        <v>4.6195676815198261E-2</v>
      </c>
      <c r="F15">
        <v>0.79105996999999995</v>
      </c>
      <c r="G15">
        <v>0.88428002999999999</v>
      </c>
      <c r="H15">
        <v>0.89468998</v>
      </c>
      <c r="I15">
        <v>0.18206</v>
      </c>
      <c r="J15">
        <v>1.435E-2</v>
      </c>
      <c r="K15">
        <v>0.12489</v>
      </c>
      <c r="L15">
        <v>0.99720001000000003</v>
      </c>
      <c r="M15">
        <v>6.9789998000000006E-2</v>
      </c>
      <c r="N15">
        <v>3.1399998999999998E-2</v>
      </c>
      <c r="O15" s="3">
        <v>78.678207736999994</v>
      </c>
      <c r="P15" s="3"/>
      <c r="Q15" s="3">
        <v>81.880645755000003</v>
      </c>
      <c r="R15" s="3">
        <v>80.066969974000003</v>
      </c>
      <c r="S15" s="5">
        <v>30</v>
      </c>
      <c r="T15" s="3">
        <v>56.8</v>
      </c>
      <c r="U15" s="3">
        <v>19</v>
      </c>
      <c r="V15" s="3">
        <v>4.3</v>
      </c>
      <c r="W15" s="31">
        <v>0.42399999999999999</v>
      </c>
      <c r="X15" s="3">
        <v>53350</v>
      </c>
      <c r="Y15">
        <v>1346160000</v>
      </c>
      <c r="Z15" s="6">
        <f t="shared" si="0"/>
        <v>74435.167265689801</v>
      </c>
      <c r="AA15">
        <v>5.8</v>
      </c>
      <c r="AB15">
        <v>13.353999999999999</v>
      </c>
      <c r="AC15">
        <v>13.413281485955904</v>
      </c>
      <c r="AD15" s="5">
        <v>20.278833967000001</v>
      </c>
      <c r="AE15" s="5">
        <v>13</v>
      </c>
      <c r="AF15">
        <v>0.87414867511279493</v>
      </c>
      <c r="AJ15" s="6"/>
    </row>
    <row r="16" spans="1:36">
      <c r="A16" s="2" t="s">
        <v>22</v>
      </c>
      <c r="B16" t="s">
        <v>82</v>
      </c>
      <c r="C16">
        <v>118994.59</v>
      </c>
      <c r="D16">
        <v>883053</v>
      </c>
      <c r="E16">
        <f t="shared" si="1"/>
        <v>2.2556389825098848</v>
      </c>
      <c r="F16">
        <v>0.62070000000000003</v>
      </c>
      <c r="G16">
        <v>0.71630000999999999</v>
      </c>
      <c r="H16">
        <v>0.83491998999999995</v>
      </c>
      <c r="I16">
        <v>9.6919999000000007E-2</v>
      </c>
      <c r="J16">
        <v>2.9870000000000001E-2</v>
      </c>
      <c r="K16">
        <v>8.7279997999999998E-2</v>
      </c>
      <c r="L16">
        <v>0.98127001999999997</v>
      </c>
      <c r="M16">
        <v>5.7480000000000003E-2</v>
      </c>
      <c r="N16">
        <v>9.8900003E-3</v>
      </c>
      <c r="O16" s="3">
        <v>77.567703438999999</v>
      </c>
      <c r="P16" s="3">
        <v>72.653592347</v>
      </c>
      <c r="Q16" s="3">
        <v>81.177351236000007</v>
      </c>
      <c r="R16" s="3">
        <v>75.665959881000006</v>
      </c>
      <c r="S16" s="5">
        <v>83</v>
      </c>
      <c r="T16" s="3">
        <v>46.4</v>
      </c>
      <c r="U16" s="3">
        <v>31</v>
      </c>
      <c r="V16" s="3">
        <v>4.9000000000000004</v>
      </c>
      <c r="W16" s="31">
        <v>0.46450000000000002</v>
      </c>
      <c r="X16" s="3">
        <v>49812</v>
      </c>
      <c r="Y16">
        <v>49514180000</v>
      </c>
      <c r="Z16" s="6">
        <f t="shared" si="0"/>
        <v>56071.583472339713</v>
      </c>
      <c r="AA16">
        <v>13.9</v>
      </c>
      <c r="AB16">
        <v>12.31</v>
      </c>
      <c r="AC16">
        <v>12.054003006953579</v>
      </c>
      <c r="AD16" s="5">
        <v>25.902574349999998</v>
      </c>
      <c r="AE16" s="5">
        <v>24</v>
      </c>
      <c r="AF16">
        <v>0.76464885822454431</v>
      </c>
      <c r="AJ16" s="6"/>
    </row>
    <row r="17" spans="1:36">
      <c r="A17" s="2" t="s">
        <v>23</v>
      </c>
      <c r="B17" t="s">
        <v>83</v>
      </c>
      <c r="C17">
        <v>22338.35</v>
      </c>
      <c r="D17">
        <v>150075</v>
      </c>
      <c r="E17">
        <f t="shared" si="1"/>
        <v>0.38334620945761017</v>
      </c>
      <c r="F17">
        <v>0.61814999999999998</v>
      </c>
      <c r="G17">
        <v>0.79390000999999999</v>
      </c>
      <c r="H17">
        <v>0.98345000000000005</v>
      </c>
      <c r="I17">
        <v>0.13026001000000001</v>
      </c>
      <c r="J17">
        <v>5.5759999999999997E-2</v>
      </c>
      <c r="K17">
        <v>8.9280001999999997E-2</v>
      </c>
      <c r="L17">
        <v>0.98330998000000003</v>
      </c>
      <c r="M17">
        <v>2.9449999000000001E-2</v>
      </c>
      <c r="N17">
        <v>4.6399999000000004E-3</v>
      </c>
      <c r="O17" s="3">
        <v>79.852829928999995</v>
      </c>
      <c r="P17" s="3">
        <v>78.041994654999996</v>
      </c>
      <c r="Q17" s="3">
        <v>82.604121949000003</v>
      </c>
      <c r="R17" s="3">
        <v>78.479174615000005</v>
      </c>
      <c r="S17" s="5">
        <v>83</v>
      </c>
      <c r="T17" s="3">
        <v>49.3</v>
      </c>
      <c r="U17" s="3">
        <v>21</v>
      </c>
      <c r="V17" s="3">
        <v>4.3</v>
      </c>
      <c r="W17" s="31">
        <v>0.43459999999999999</v>
      </c>
      <c r="X17" s="3">
        <v>51320</v>
      </c>
      <c r="Y17">
        <v>6145790000</v>
      </c>
      <c r="Z17" s="6">
        <f t="shared" si="0"/>
        <v>40951.457604531068</v>
      </c>
      <c r="AA17">
        <v>13.5</v>
      </c>
      <c r="AB17">
        <v>12.214</v>
      </c>
      <c r="AC17">
        <v>12.043153778663577</v>
      </c>
      <c r="AD17" s="5">
        <v>25.285818536000001</v>
      </c>
      <c r="AE17" s="5">
        <v>24</v>
      </c>
      <c r="AF17">
        <v>0.67064693272518272</v>
      </c>
      <c r="AJ17" s="6"/>
    </row>
    <row r="18" spans="1:36">
      <c r="A18" s="2" t="s">
        <v>24</v>
      </c>
      <c r="B18" t="s">
        <v>84</v>
      </c>
      <c r="C18">
        <v>6800.1274000000003</v>
      </c>
      <c r="D18">
        <v>64148</v>
      </c>
      <c r="E18">
        <f t="shared" si="1"/>
        <v>0.16385735561743645</v>
      </c>
      <c r="F18">
        <v>0.65311998000000004</v>
      </c>
      <c r="G18">
        <v>0.73504000999999997</v>
      </c>
      <c r="H18">
        <v>0.77903003000000004</v>
      </c>
      <c r="I18">
        <v>0.11292000000000001</v>
      </c>
      <c r="J18">
        <v>-3.6060002000000001E-2</v>
      </c>
      <c r="K18">
        <v>0.10667</v>
      </c>
      <c r="L18">
        <v>0.99138999000000005</v>
      </c>
      <c r="M18">
        <v>8.4639995999999995E-2</v>
      </c>
      <c r="N18">
        <v>1.77E-2</v>
      </c>
      <c r="O18" s="3">
        <v>74.542812920000003</v>
      </c>
      <c r="P18" s="3"/>
      <c r="Q18" s="3">
        <v>80.155250839000004</v>
      </c>
      <c r="R18" s="3">
        <v>74.206563583000005</v>
      </c>
      <c r="S18" s="5">
        <v>86</v>
      </c>
      <c r="T18" s="3">
        <v>48.5</v>
      </c>
      <c r="U18" s="3">
        <v>30</v>
      </c>
      <c r="V18" s="3">
        <v>5.2</v>
      </c>
      <c r="W18" s="31">
        <v>0.47960000000000003</v>
      </c>
      <c r="X18" s="3">
        <v>40818</v>
      </c>
      <c r="Y18">
        <v>2423297000</v>
      </c>
      <c r="Z18" s="6">
        <f t="shared" si="0"/>
        <v>37776.657105443664</v>
      </c>
      <c r="AA18">
        <v>5.5</v>
      </c>
      <c r="AB18">
        <v>12.904</v>
      </c>
      <c r="AC18">
        <v>12.859712462818468</v>
      </c>
      <c r="AD18" s="5">
        <v>27.250653716999999</v>
      </c>
      <c r="AE18" s="5">
        <v>39</v>
      </c>
      <c r="AF18">
        <v>0.63249382159904943</v>
      </c>
      <c r="AJ18" s="6"/>
    </row>
    <row r="19" spans="1:36">
      <c r="A19" s="2" t="s">
        <v>25</v>
      </c>
      <c r="B19" t="s">
        <v>85</v>
      </c>
      <c r="C19">
        <v>2622.5837000000001</v>
      </c>
      <c r="D19">
        <v>31185</v>
      </c>
      <c r="E19">
        <f t="shared" si="1"/>
        <v>7.965784802222603E-2</v>
      </c>
      <c r="F19">
        <v>0.81195998000000003</v>
      </c>
      <c r="G19">
        <v>0.88122999999999996</v>
      </c>
      <c r="H19">
        <v>1.03023</v>
      </c>
      <c r="I19">
        <v>8.3489998999999995E-2</v>
      </c>
      <c r="J19">
        <v>2.9E-4</v>
      </c>
      <c r="K19">
        <v>0.10753</v>
      </c>
      <c r="L19">
        <v>0.99467998999999996</v>
      </c>
      <c r="M19">
        <v>0.17283000000000001</v>
      </c>
      <c r="N19">
        <v>2.445E-2</v>
      </c>
      <c r="O19" s="3">
        <v>78.568887750000002</v>
      </c>
      <c r="P19" s="3">
        <v>93.360924060000002</v>
      </c>
      <c r="Q19" s="3">
        <v>100.41070744</v>
      </c>
      <c r="R19" s="3">
        <v>76.638878550000001</v>
      </c>
      <c r="S19" s="5">
        <v>85</v>
      </c>
      <c r="T19" s="3">
        <v>37.299999999999997</v>
      </c>
      <c r="U19" s="3">
        <v>19</v>
      </c>
      <c r="V19" s="3">
        <v>4.5999999999999996</v>
      </c>
      <c r="W19" s="31">
        <v>0.42309999999999998</v>
      </c>
      <c r="X19" s="3">
        <v>49793</v>
      </c>
      <c r="Y19">
        <v>1487738000</v>
      </c>
      <c r="Z19" s="6">
        <f t="shared" si="0"/>
        <v>47706.846240179577</v>
      </c>
      <c r="AA19">
        <v>7.1</v>
      </c>
      <c r="AB19">
        <v>12.446</v>
      </c>
      <c r="AC19">
        <v>12.69736489504243</v>
      </c>
      <c r="AD19" s="5">
        <v>17.769857433999999</v>
      </c>
      <c r="AE19" s="5">
        <v>18</v>
      </c>
      <c r="AF19">
        <v>0.73250470423735825</v>
      </c>
      <c r="AJ19" s="6"/>
    </row>
    <row r="20" spans="1:36">
      <c r="A20" s="2" t="s">
        <v>30</v>
      </c>
      <c r="B20" t="s">
        <v>86</v>
      </c>
      <c r="C20">
        <v>1576717.9</v>
      </c>
      <c r="D20">
        <v>10098052</v>
      </c>
      <c r="E20">
        <f t="shared" si="1"/>
        <v>25.794102662707573</v>
      </c>
      <c r="F20">
        <v>0.73580003000000005</v>
      </c>
      <c r="G20">
        <v>0.89952999</v>
      </c>
      <c r="H20">
        <v>0.77687001</v>
      </c>
      <c r="I20">
        <v>0.18278</v>
      </c>
      <c r="J20">
        <v>3.1800002000000001E-2</v>
      </c>
      <c r="K20">
        <v>8.1759997000000001E-2</v>
      </c>
      <c r="L20">
        <v>0.94513999999999998</v>
      </c>
      <c r="M20">
        <v>4.6920002000000002E-2</v>
      </c>
      <c r="N20">
        <v>1.358E-2</v>
      </c>
      <c r="O20" s="3">
        <v>82.209686808000001</v>
      </c>
      <c r="P20" s="3">
        <v>75.835550639000004</v>
      </c>
      <c r="Q20" s="3">
        <v>84.394930020000004</v>
      </c>
      <c r="R20" s="3">
        <v>80.909095909000001</v>
      </c>
      <c r="S20" s="5">
        <v>79</v>
      </c>
      <c r="T20" s="3">
        <v>61.3</v>
      </c>
      <c r="U20" s="3">
        <v>23</v>
      </c>
      <c r="V20" s="3">
        <v>5.5</v>
      </c>
      <c r="W20" s="31">
        <v>0.50219999999999998</v>
      </c>
      <c r="X20" s="3">
        <v>61308</v>
      </c>
      <c r="Y20">
        <v>787176672000</v>
      </c>
      <c r="Z20" s="6">
        <f t="shared" si="0"/>
        <v>77953.319313467582</v>
      </c>
      <c r="AA20">
        <v>14.4</v>
      </c>
      <c r="AB20">
        <v>13.05</v>
      </c>
      <c r="AC20">
        <v>12.880322501431236</v>
      </c>
      <c r="AD20" s="5">
        <v>34.399470761000003</v>
      </c>
      <c r="AE20" s="5">
        <v>47</v>
      </c>
      <c r="AF20">
        <v>0.8905793106572566</v>
      </c>
      <c r="AJ20" s="6"/>
    </row>
    <row r="21" spans="1:36">
      <c r="A21" s="2" t="s">
        <v>26</v>
      </c>
      <c r="B21" t="s">
        <v>87</v>
      </c>
      <c r="C21">
        <v>23048.41</v>
      </c>
      <c r="D21">
        <v>155013</v>
      </c>
      <c r="E21">
        <f t="shared" si="1"/>
        <v>0.39595965994770954</v>
      </c>
      <c r="F21">
        <v>0.56068998999999997</v>
      </c>
      <c r="G21">
        <v>0.66540003000000003</v>
      </c>
      <c r="H21">
        <v>0.95143001999999999</v>
      </c>
      <c r="I21">
        <v>0.11641</v>
      </c>
      <c r="J21">
        <v>5.8150001E-2</v>
      </c>
      <c r="K21">
        <v>8.7429999999999994E-2</v>
      </c>
      <c r="L21">
        <v>0.97716999000000004</v>
      </c>
      <c r="M21">
        <v>3.3229999000000003E-2</v>
      </c>
      <c r="N21">
        <v>7.9300003000000001E-3</v>
      </c>
      <c r="O21" s="3">
        <v>79.300780739000004</v>
      </c>
      <c r="P21" s="3">
        <v>76.625499356000006</v>
      </c>
      <c r="Q21" s="3">
        <v>83.067029461999994</v>
      </c>
      <c r="R21" s="3">
        <v>77.398012992000005</v>
      </c>
      <c r="S21" s="5">
        <v>83</v>
      </c>
      <c r="T21" s="3">
        <v>44</v>
      </c>
      <c r="U21" s="3">
        <v>30</v>
      </c>
      <c r="V21" s="3">
        <v>4.5999999999999996</v>
      </c>
      <c r="W21" s="31">
        <v>0.44080000000000003</v>
      </c>
      <c r="X21" s="3">
        <v>49467</v>
      </c>
      <c r="Y21">
        <v>7201526000</v>
      </c>
      <c r="Z21" s="6">
        <f t="shared" si="0"/>
        <v>46457.561623863803</v>
      </c>
      <c r="AA21">
        <v>11.8</v>
      </c>
      <c r="AB21">
        <v>12.144</v>
      </c>
      <c r="AC21">
        <v>11.731309591300313</v>
      </c>
      <c r="AD21" s="5">
        <v>26.354593329</v>
      </c>
      <c r="AE21" s="5">
        <v>36</v>
      </c>
      <c r="AF21">
        <v>0.7076137077301351</v>
      </c>
      <c r="AJ21" s="6"/>
    </row>
    <row r="22" spans="1:36">
      <c r="A22" s="2" t="s">
        <v>27</v>
      </c>
      <c r="B22" t="s">
        <v>88</v>
      </c>
      <c r="C22">
        <v>12838.478999999999</v>
      </c>
      <c r="D22">
        <v>260295</v>
      </c>
      <c r="E22">
        <f t="shared" si="1"/>
        <v>0.66488823315521328</v>
      </c>
      <c r="F22">
        <v>0.81247997000000005</v>
      </c>
      <c r="G22">
        <v>1.12514</v>
      </c>
      <c r="H22">
        <v>1.2437298999999999</v>
      </c>
      <c r="I22">
        <v>0.27077001000000001</v>
      </c>
      <c r="J22">
        <v>6.0249998999999999E-2</v>
      </c>
      <c r="K22">
        <v>8.6240000999999997E-2</v>
      </c>
      <c r="L22">
        <v>0.95152998</v>
      </c>
      <c r="M22">
        <v>8.2209997000000007E-2</v>
      </c>
      <c r="N22">
        <v>2.9689999000000002E-2</v>
      </c>
      <c r="O22" s="3">
        <v>85.112363832</v>
      </c>
      <c r="P22" s="3">
        <v>80.082313021999994</v>
      </c>
      <c r="Q22" s="3">
        <v>91.000370942000004</v>
      </c>
      <c r="R22" s="3">
        <v>84.798937777000006</v>
      </c>
      <c r="S22" s="5">
        <v>92</v>
      </c>
      <c r="T22" s="3">
        <v>76.099999999999994</v>
      </c>
      <c r="U22" s="3">
        <v>9</v>
      </c>
      <c r="V22" s="3">
        <v>5.7</v>
      </c>
      <c r="W22" s="31">
        <v>0.51580000000000004</v>
      </c>
      <c r="X22" s="3">
        <v>103488</v>
      </c>
      <c r="Y22">
        <v>23648191000</v>
      </c>
      <c r="Z22" s="6">
        <f t="shared" si="0"/>
        <v>90851.499260454482</v>
      </c>
      <c r="AA22">
        <v>7.6</v>
      </c>
      <c r="AB22">
        <v>14.628</v>
      </c>
      <c r="AC22">
        <v>15.083451855506164</v>
      </c>
      <c r="AD22" s="5">
        <v>24.331537826999998</v>
      </c>
      <c r="AE22" s="5">
        <v>43</v>
      </c>
      <c r="AF22">
        <v>0.99146852356815929</v>
      </c>
      <c r="AJ22" s="6"/>
    </row>
    <row r="23" spans="1:36">
      <c r="A23" s="2" t="s">
        <v>29</v>
      </c>
      <c r="B23" t="s">
        <v>89</v>
      </c>
      <c r="C23">
        <v>1819.7045000000001</v>
      </c>
      <c r="D23">
        <v>17540</v>
      </c>
      <c r="E23">
        <f t="shared" si="1"/>
        <v>4.4803548318417333E-2</v>
      </c>
      <c r="F23">
        <v>0.95354998000000002</v>
      </c>
      <c r="G23">
        <v>0.90099001000000001</v>
      </c>
      <c r="H23">
        <v>0.92852002</v>
      </c>
      <c r="I23">
        <v>3.2579998999999998E-2</v>
      </c>
      <c r="J23">
        <v>-2.758E-2</v>
      </c>
      <c r="K23">
        <v>0.1116</v>
      </c>
      <c r="L23">
        <v>0.99344999</v>
      </c>
      <c r="M23">
        <v>9.9679999000000005E-2</v>
      </c>
      <c r="N23">
        <v>3.5270002000000002E-2</v>
      </c>
      <c r="O23" s="3">
        <v>79.121425345999995</v>
      </c>
      <c r="P23" s="3"/>
      <c r="Q23" s="3">
        <v>90.523890644999994</v>
      </c>
      <c r="R23" s="3">
        <v>78.220189753</v>
      </c>
      <c r="S23" s="5">
        <v>92</v>
      </c>
      <c r="T23" s="3">
        <v>63.4</v>
      </c>
      <c r="U23" s="3">
        <v>28</v>
      </c>
      <c r="V23" s="3">
        <v>4.8</v>
      </c>
      <c r="W23" s="31">
        <v>0.43490000000000001</v>
      </c>
      <c r="X23" s="3">
        <v>51233</v>
      </c>
      <c r="Y23">
        <v>910996000</v>
      </c>
      <c r="Z23" s="6">
        <f t="shared" si="0"/>
        <v>51938.198403648799</v>
      </c>
      <c r="AA23">
        <v>8</v>
      </c>
      <c r="AB23">
        <v>13.540000000000001</v>
      </c>
      <c r="AC23">
        <v>13.469507284574274</v>
      </c>
      <c r="AD23" s="5">
        <v>19.135802469000001</v>
      </c>
      <c r="AE23" s="5">
        <v>42</v>
      </c>
      <c r="AF23">
        <v>0.77729918295603606</v>
      </c>
      <c r="AJ23" s="6"/>
    </row>
    <row r="24" spans="1:36">
      <c r="A24" s="2" t="s">
        <v>28</v>
      </c>
      <c r="B24" t="s">
        <v>90</v>
      </c>
      <c r="C24">
        <v>11232.358</v>
      </c>
      <c r="D24">
        <v>87422</v>
      </c>
      <c r="E24">
        <f t="shared" si="1"/>
        <v>0.22330762834051771</v>
      </c>
      <c r="F24">
        <v>0.69420999000000005</v>
      </c>
      <c r="G24">
        <v>0.70657002999999996</v>
      </c>
      <c r="H24">
        <v>0.80641001000000001</v>
      </c>
      <c r="I24">
        <v>0.12383</v>
      </c>
      <c r="J24">
        <v>6.9360003000000003E-2</v>
      </c>
      <c r="K24">
        <v>0.11799</v>
      </c>
      <c r="L24">
        <v>0.99517</v>
      </c>
      <c r="M24">
        <v>9.6100003000000003E-2</v>
      </c>
      <c r="N24">
        <v>2.589E-2</v>
      </c>
      <c r="O24" s="3">
        <v>78.970362272000003</v>
      </c>
      <c r="P24" s="3"/>
      <c r="Q24" s="3">
        <v>89.524314407999995</v>
      </c>
      <c r="R24" s="3">
        <v>78.194457059000001</v>
      </c>
      <c r="S24" s="5">
        <v>84</v>
      </c>
      <c r="T24" s="3">
        <v>56.3</v>
      </c>
      <c r="U24" s="3">
        <v>27</v>
      </c>
      <c r="V24" s="3">
        <v>5</v>
      </c>
      <c r="W24" s="31">
        <v>0.47360000000000002</v>
      </c>
      <c r="X24" s="3">
        <v>45247</v>
      </c>
      <c r="Y24">
        <v>4050620000</v>
      </c>
      <c r="Z24" s="6">
        <f t="shared" si="0"/>
        <v>46334.103543730409</v>
      </c>
      <c r="AA24">
        <v>5.8</v>
      </c>
      <c r="AB24">
        <v>13.156000000000001</v>
      </c>
      <c r="AC24">
        <v>13.247738636547519</v>
      </c>
      <c r="AD24" s="5">
        <v>27.585695207000001</v>
      </c>
      <c r="AE24" s="5">
        <v>21</v>
      </c>
      <c r="AF24">
        <v>0.7346771977411144</v>
      </c>
      <c r="AJ24" s="6"/>
    </row>
    <row r="25" spans="1:36">
      <c r="A25" s="2" t="s">
        <v>31</v>
      </c>
      <c r="B25" t="s">
        <v>91</v>
      </c>
      <c r="C25">
        <v>43864.961000000003</v>
      </c>
      <c r="D25">
        <v>269075</v>
      </c>
      <c r="E25">
        <f t="shared" si="1"/>
        <v>0.68731555095656471</v>
      </c>
      <c r="F25">
        <v>0.63156003000000005</v>
      </c>
      <c r="G25">
        <v>0.74434</v>
      </c>
      <c r="H25">
        <v>0.95649998999999997</v>
      </c>
      <c r="I25">
        <v>0.15636</v>
      </c>
      <c r="J25">
        <v>6.7089996999999998E-2</v>
      </c>
      <c r="K25">
        <v>9.1959998000000001E-2</v>
      </c>
      <c r="L25">
        <v>0.98151999999999995</v>
      </c>
      <c r="M25">
        <v>3.6540002000000002E-2</v>
      </c>
      <c r="N25">
        <v>8.5399997999999998E-3</v>
      </c>
      <c r="O25" s="3">
        <v>78.579732505999999</v>
      </c>
      <c r="P25" s="3">
        <v>72.317606826000002</v>
      </c>
      <c r="Q25" s="3">
        <v>82.208543985999995</v>
      </c>
      <c r="R25" s="3">
        <v>76.377932293000001</v>
      </c>
      <c r="S25" s="5">
        <v>87</v>
      </c>
      <c r="T25" s="3">
        <v>46</v>
      </c>
      <c r="U25" s="3">
        <v>27</v>
      </c>
      <c r="V25" s="3">
        <v>4.5999999999999996</v>
      </c>
      <c r="W25" s="31">
        <v>0.4708</v>
      </c>
      <c r="X25" s="3">
        <v>47442</v>
      </c>
      <c r="Y25">
        <v>9799550000</v>
      </c>
      <c r="Z25" s="6">
        <f t="shared" si="0"/>
        <v>36419.399795596022</v>
      </c>
      <c r="AA25">
        <v>10.4</v>
      </c>
      <c r="AB25">
        <v>11.968</v>
      </c>
      <c r="AC25">
        <v>11.514246934204031</v>
      </c>
      <c r="AD25" s="5">
        <v>26.001437627000001</v>
      </c>
      <c r="AE25" s="5">
        <v>28</v>
      </c>
      <c r="AF25">
        <v>0.60853955739327559</v>
      </c>
      <c r="AJ25" s="6"/>
    </row>
    <row r="26" spans="1:36">
      <c r="A26" s="2" t="s">
        <v>32</v>
      </c>
      <c r="B26" t="s">
        <v>92</v>
      </c>
      <c r="C26">
        <v>1383.6124</v>
      </c>
      <c r="D26">
        <v>8938</v>
      </c>
      <c r="E26">
        <f t="shared" si="1"/>
        <v>2.2830907347207195E-2</v>
      </c>
      <c r="F26">
        <v>0.66932999999999998</v>
      </c>
      <c r="G26">
        <v>0.67451000000000005</v>
      </c>
      <c r="H26">
        <v>0.68629003</v>
      </c>
      <c r="I26">
        <v>8.6300001000000001E-2</v>
      </c>
      <c r="J26">
        <v>-3.7670001000000002E-2</v>
      </c>
      <c r="K26">
        <v>0.12078999999999999</v>
      </c>
      <c r="L26">
        <v>0.99549001000000004</v>
      </c>
      <c r="M26">
        <v>7.5089999000000004E-2</v>
      </c>
      <c r="N26">
        <v>3.2480001000000001E-2</v>
      </c>
      <c r="O26" s="3">
        <v>76.697712866000003</v>
      </c>
      <c r="P26" s="3"/>
      <c r="Q26" s="3"/>
      <c r="R26" s="3"/>
      <c r="S26" s="5">
        <v>89</v>
      </c>
      <c r="T26" s="3">
        <v>60.8</v>
      </c>
      <c r="U26" s="3">
        <v>30</v>
      </c>
      <c r="V26" s="3">
        <v>4.0999999999999996</v>
      </c>
      <c r="W26" s="31">
        <v>0.4113</v>
      </c>
      <c r="X26" s="3">
        <v>42890</v>
      </c>
      <c r="Y26">
        <v>455169000</v>
      </c>
      <c r="Z26" s="6">
        <f t="shared" si="0"/>
        <v>50925.15104050123</v>
      </c>
      <c r="AA26">
        <v>6.2</v>
      </c>
      <c r="AB26">
        <v>12.809999999999999</v>
      </c>
      <c r="AC26">
        <v>12.711058615089325</v>
      </c>
      <c r="AD26" s="5">
        <v>17.201540435999998</v>
      </c>
      <c r="AE26" s="5">
        <v>16</v>
      </c>
      <c r="AF26">
        <v>0.7457938516453072</v>
      </c>
      <c r="AJ26" s="6"/>
    </row>
    <row r="27" spans="1:36">
      <c r="A27" s="2" t="s">
        <v>33</v>
      </c>
      <c r="B27" t="s">
        <v>93</v>
      </c>
      <c r="C27">
        <v>1479.1035999999999</v>
      </c>
      <c r="D27">
        <v>14174</v>
      </c>
      <c r="E27">
        <f t="shared" si="1"/>
        <v>3.6205558373161195E-2</v>
      </c>
      <c r="F27">
        <v>0.9637</v>
      </c>
      <c r="G27">
        <v>1.0992301</v>
      </c>
      <c r="H27">
        <v>0.80630999999999997</v>
      </c>
      <c r="I27">
        <v>0.12784999999999999</v>
      </c>
      <c r="J27">
        <v>7.7660002000000006E-2</v>
      </c>
      <c r="K27">
        <v>0.10773000000000001</v>
      </c>
      <c r="L27">
        <v>0.99330001999999995</v>
      </c>
      <c r="M27">
        <v>6.9799997000000003E-2</v>
      </c>
      <c r="N27">
        <v>3.3419999999999998E-2</v>
      </c>
      <c r="O27" s="3">
        <v>90.034468230000002</v>
      </c>
      <c r="P27" s="3"/>
      <c r="Q27" s="3">
        <v>99.357435003999996</v>
      </c>
      <c r="R27" s="3">
        <v>89.768608479999997</v>
      </c>
      <c r="S27" s="5">
        <v>32</v>
      </c>
      <c r="T27" s="3">
        <v>62.4</v>
      </c>
      <c r="U27" s="3">
        <v>15</v>
      </c>
      <c r="V27" s="3">
        <v>3.3</v>
      </c>
      <c r="W27" s="31">
        <v>0.37009999999999998</v>
      </c>
      <c r="X27" s="3">
        <v>56574</v>
      </c>
      <c r="Y27">
        <v>1144985000</v>
      </c>
      <c r="Z27" s="6">
        <f t="shared" si="0"/>
        <v>80780.654719909697</v>
      </c>
      <c r="AA27">
        <v>5.4</v>
      </c>
      <c r="AB27">
        <v>13.481999999999999</v>
      </c>
      <c r="AC27">
        <v>13.567765385381398</v>
      </c>
      <c r="AD27" s="5">
        <v>20.639534884</v>
      </c>
      <c r="AE27" s="5">
        <v>21</v>
      </c>
      <c r="AF27">
        <v>0.9519385034933846</v>
      </c>
      <c r="AJ27" s="6"/>
    </row>
    <row r="28" spans="1:36">
      <c r="A28" s="2" t="s">
        <v>34</v>
      </c>
      <c r="B28" t="s">
        <v>94</v>
      </c>
      <c r="C28">
        <v>63613.48</v>
      </c>
      <c r="D28">
        <v>433212</v>
      </c>
      <c r="E28">
        <f t="shared" si="1"/>
        <v>1.106581229995337</v>
      </c>
      <c r="F28">
        <v>0.61296998999999996</v>
      </c>
      <c r="G28">
        <v>0.82450997999999998</v>
      </c>
      <c r="H28">
        <v>0.95789999000000003</v>
      </c>
      <c r="I28">
        <v>0.15775998999999999</v>
      </c>
      <c r="J28">
        <v>6.0330000000000002E-2</v>
      </c>
      <c r="K28">
        <v>9.2030003999999999E-2</v>
      </c>
      <c r="L28">
        <v>0.97865999000000004</v>
      </c>
      <c r="M28">
        <v>7.2810001999999999E-2</v>
      </c>
      <c r="N28">
        <v>1.6289999999999999E-2</v>
      </c>
      <c r="O28" s="3">
        <v>82.347760386000004</v>
      </c>
      <c r="P28" s="3">
        <v>79.932943183999996</v>
      </c>
      <c r="Q28" s="3">
        <v>84.083915708999996</v>
      </c>
      <c r="R28" s="3">
        <v>81.563085545999996</v>
      </c>
      <c r="S28" s="5">
        <v>85</v>
      </c>
      <c r="T28" s="3">
        <v>46.3</v>
      </c>
      <c r="U28" s="3">
        <v>19</v>
      </c>
      <c r="V28" s="3">
        <v>4.3</v>
      </c>
      <c r="W28" s="31">
        <v>0.46189999999999998</v>
      </c>
      <c r="X28" s="3">
        <v>62999</v>
      </c>
      <c r="Y28">
        <v>27423193000</v>
      </c>
      <c r="Z28" s="6">
        <f t="shared" si="0"/>
        <v>63302.016102970367</v>
      </c>
      <c r="AA28">
        <v>7.6</v>
      </c>
      <c r="AB28">
        <v>12.502000000000001</v>
      </c>
      <c r="AC28">
        <v>12.121519480708706</v>
      </c>
      <c r="AD28" s="5">
        <v>30.667785637000001</v>
      </c>
      <c r="AE28" s="5">
        <v>28</v>
      </c>
      <c r="AF28">
        <v>0.82083599839827448</v>
      </c>
      <c r="AJ28" s="6"/>
    </row>
    <row r="29" spans="1:36">
      <c r="A29" s="2" t="s">
        <v>35</v>
      </c>
      <c r="B29" t="s">
        <v>95</v>
      </c>
      <c r="C29">
        <v>11080.947</v>
      </c>
      <c r="D29">
        <v>140530</v>
      </c>
      <c r="E29">
        <f t="shared" si="1"/>
        <v>0.35896480303233685</v>
      </c>
      <c r="F29">
        <v>0.80387001999999996</v>
      </c>
      <c r="G29">
        <v>1.1594899999999999</v>
      </c>
      <c r="H29">
        <v>1.24265</v>
      </c>
      <c r="I29">
        <v>0.22245000000000001</v>
      </c>
      <c r="J29">
        <v>0.10682999999999999</v>
      </c>
      <c r="K29">
        <v>9.1959998000000001E-2</v>
      </c>
      <c r="L29">
        <v>0.98259001999999995</v>
      </c>
      <c r="M29">
        <v>5.1109999000000003E-2</v>
      </c>
      <c r="N29">
        <v>1.9359999999999999E-2</v>
      </c>
      <c r="O29" s="3">
        <v>81.515517540000005</v>
      </c>
      <c r="P29" s="3">
        <v>81.421724662000003</v>
      </c>
      <c r="Q29" s="3">
        <v>87.267076734</v>
      </c>
      <c r="R29" s="3">
        <v>80.173452323000006</v>
      </c>
      <c r="S29" s="5">
        <v>89</v>
      </c>
      <c r="T29" s="3">
        <v>59.7</v>
      </c>
      <c r="U29" s="3">
        <v>10</v>
      </c>
      <c r="V29" s="3">
        <v>4.5</v>
      </c>
      <c r="W29" s="31">
        <v>0.47189999999999999</v>
      </c>
      <c r="X29" s="3">
        <v>73112</v>
      </c>
      <c r="Y29">
        <v>11316865000</v>
      </c>
      <c r="Z29" s="6">
        <f t="shared" si="0"/>
        <v>80529.886856898884</v>
      </c>
      <c r="AA29">
        <v>7.5</v>
      </c>
      <c r="AB29">
        <v>13.524000000000001</v>
      </c>
      <c r="AC29">
        <v>13.451888617389537</v>
      </c>
      <c r="AD29" s="5">
        <v>24.007656658999998</v>
      </c>
      <c r="AE29" s="5">
        <v>31</v>
      </c>
      <c r="AF29">
        <v>0.90817412683662091</v>
      </c>
      <c r="AJ29" s="6"/>
    </row>
    <row r="30" spans="1:36">
      <c r="A30" s="2" t="s">
        <v>36</v>
      </c>
      <c r="B30" t="s">
        <v>96</v>
      </c>
      <c r="C30">
        <v>8156.9755999999998</v>
      </c>
      <c r="D30">
        <v>99092</v>
      </c>
      <c r="E30">
        <f t="shared" si="1"/>
        <v>0.25311705872112944</v>
      </c>
      <c r="F30">
        <v>1.01335</v>
      </c>
      <c r="G30">
        <v>1.1038001</v>
      </c>
      <c r="H30">
        <v>1.10402</v>
      </c>
      <c r="I30">
        <v>0.1132</v>
      </c>
      <c r="J30">
        <v>7.5900001E-3</v>
      </c>
      <c r="K30">
        <v>9.0109995999999998E-2</v>
      </c>
      <c r="L30">
        <v>0.98294002000000003</v>
      </c>
      <c r="M30">
        <v>0.12127</v>
      </c>
      <c r="N30">
        <v>3.0200001000000001E-2</v>
      </c>
      <c r="O30" s="3">
        <v>81.411090958000003</v>
      </c>
      <c r="P30" s="3"/>
      <c r="Q30" s="3">
        <v>86.106599074000002</v>
      </c>
      <c r="R30" s="3">
        <v>81.214411166999994</v>
      </c>
      <c r="S30" s="5">
        <v>47</v>
      </c>
      <c r="T30" s="3">
        <v>69.900000000000006</v>
      </c>
      <c r="U30" s="3">
        <v>14</v>
      </c>
      <c r="V30" s="3">
        <v>4.3</v>
      </c>
      <c r="W30" s="31">
        <v>0.46339999999999998</v>
      </c>
      <c r="X30" s="3">
        <v>60501</v>
      </c>
      <c r="Y30">
        <v>4761492000</v>
      </c>
      <c r="Z30" s="6">
        <f t="shared" si="0"/>
        <v>48051.225124127071</v>
      </c>
      <c r="AA30">
        <v>6.7</v>
      </c>
      <c r="AB30">
        <v>14.061999999999999</v>
      </c>
      <c r="AC30">
        <v>14.27510326352323</v>
      </c>
      <c r="AD30" s="5">
        <v>22.686092067000001</v>
      </c>
      <c r="AE30" s="5">
        <v>28</v>
      </c>
      <c r="AF30">
        <v>0.77642855117588894</v>
      </c>
      <c r="AJ30" s="6"/>
    </row>
    <row r="31" spans="1:36">
      <c r="A31" s="2" t="s">
        <v>37</v>
      </c>
      <c r="B31" t="s">
        <v>97</v>
      </c>
      <c r="C31">
        <v>321322.78000000003</v>
      </c>
      <c r="D31">
        <v>3164182</v>
      </c>
      <c r="E31">
        <f t="shared" si="1"/>
        <v>8.0824732682592018</v>
      </c>
      <c r="F31">
        <v>0.85553997999999998</v>
      </c>
      <c r="G31">
        <v>1.0273000000000001</v>
      </c>
      <c r="H31">
        <v>0.93190998000000003</v>
      </c>
      <c r="I31">
        <v>8.7679996999999996E-2</v>
      </c>
      <c r="J31">
        <v>4.0589999000000002E-2</v>
      </c>
      <c r="K31">
        <v>8.6589999000000001E-2</v>
      </c>
      <c r="L31">
        <v>0.95327996999999998</v>
      </c>
      <c r="M31">
        <v>4.6700000999999998E-2</v>
      </c>
      <c r="N31">
        <v>1.3350000000000001E-2</v>
      </c>
      <c r="O31" s="3">
        <v>83.100659738999994</v>
      </c>
      <c r="P31" s="3">
        <v>80.682258883000003</v>
      </c>
      <c r="Q31" s="3">
        <v>85.198790204000005</v>
      </c>
      <c r="R31" s="3">
        <v>81.594703496999998</v>
      </c>
      <c r="S31" s="5">
        <v>90</v>
      </c>
      <c r="T31" s="3">
        <v>67.900000000000006</v>
      </c>
      <c r="U31" s="3">
        <v>15</v>
      </c>
      <c r="V31" s="3">
        <v>4.8</v>
      </c>
      <c r="W31" s="31">
        <v>0.47</v>
      </c>
      <c r="X31" s="3">
        <v>81642</v>
      </c>
      <c r="Y31">
        <v>260484674000</v>
      </c>
      <c r="Z31" s="6">
        <f t="shared" si="0"/>
        <v>82322.911261109504</v>
      </c>
      <c r="AA31">
        <v>10.9</v>
      </c>
      <c r="AB31">
        <v>13.64</v>
      </c>
      <c r="AC31">
        <v>13.685888342709683</v>
      </c>
      <c r="AD31" s="5">
        <v>28.122739540000001</v>
      </c>
      <c r="AE31" s="5">
        <v>40</v>
      </c>
      <c r="AF31">
        <v>0.92648219871010862</v>
      </c>
      <c r="AJ31" s="6"/>
    </row>
    <row r="32" spans="1:36">
      <c r="A32" s="2" t="s">
        <v>38</v>
      </c>
      <c r="B32" t="s">
        <v>98</v>
      </c>
      <c r="C32">
        <v>17929.715</v>
      </c>
      <c r="D32">
        <v>380077</v>
      </c>
      <c r="E32">
        <f t="shared" si="1"/>
        <v>0.97085508746973226</v>
      </c>
      <c r="F32">
        <v>1.0710999999999999</v>
      </c>
      <c r="G32">
        <v>1.22149</v>
      </c>
      <c r="H32">
        <v>1.3678600000000001</v>
      </c>
      <c r="I32">
        <v>3.057E-2</v>
      </c>
      <c r="J32">
        <v>2.581E-2</v>
      </c>
      <c r="K32">
        <v>8.7250001999999993E-2</v>
      </c>
      <c r="L32">
        <v>0.94410002000000004</v>
      </c>
      <c r="M32">
        <v>7.8850001000000003E-2</v>
      </c>
      <c r="N32">
        <v>1.5769999E-2</v>
      </c>
      <c r="O32" s="3">
        <v>82.027305407</v>
      </c>
      <c r="P32" s="3">
        <v>82.347293164999996</v>
      </c>
      <c r="Q32" s="3">
        <v>85.373789153000004</v>
      </c>
      <c r="R32" s="3">
        <v>81.447422735999993</v>
      </c>
      <c r="S32" s="5">
        <v>90</v>
      </c>
      <c r="T32" s="3">
        <v>77.2</v>
      </c>
      <c r="U32" s="3">
        <v>8</v>
      </c>
      <c r="V32" s="3">
        <v>4.5</v>
      </c>
      <c r="W32" s="31">
        <v>0.44740000000000002</v>
      </c>
      <c r="X32" s="3">
        <v>85326</v>
      </c>
      <c r="Y32">
        <v>24748629000</v>
      </c>
      <c r="Z32" s="6">
        <f t="shared" si="0"/>
        <v>65114.776742607421</v>
      </c>
      <c r="AA32">
        <v>8.6999999999999993</v>
      </c>
      <c r="AB32">
        <v>14.184000000000001</v>
      </c>
      <c r="AC32">
        <v>14.295958686620235</v>
      </c>
      <c r="AD32" s="5">
        <v>19.864290508</v>
      </c>
      <c r="AE32" s="5">
        <v>39</v>
      </c>
      <c r="AF32">
        <v>0.87388320259890107</v>
      </c>
      <c r="AJ32" s="6"/>
    </row>
    <row r="33" spans="1:36">
      <c r="A33" s="2" t="s">
        <v>39</v>
      </c>
      <c r="B33" t="s">
        <v>99</v>
      </c>
      <c r="C33">
        <v>1801.307</v>
      </c>
      <c r="D33">
        <v>18699</v>
      </c>
      <c r="E33">
        <f t="shared" si="1"/>
        <v>4.7764056442764297E-2</v>
      </c>
      <c r="F33">
        <v>0.89507996999999995</v>
      </c>
      <c r="G33">
        <v>0.99242001999999996</v>
      </c>
      <c r="H33">
        <v>0.89622002999999995</v>
      </c>
      <c r="I33">
        <v>5.2569999999999999E-2</v>
      </c>
      <c r="J33">
        <v>3.5700001000000002E-2</v>
      </c>
      <c r="K33">
        <v>0.11529</v>
      </c>
      <c r="L33">
        <v>0.99444997000000002</v>
      </c>
      <c r="M33">
        <v>0.11806</v>
      </c>
      <c r="N33">
        <v>4.1080001999999997E-2</v>
      </c>
      <c r="O33" s="3">
        <v>78.600318056000006</v>
      </c>
      <c r="P33" s="3"/>
      <c r="Q33" s="3"/>
      <c r="R33" s="3"/>
      <c r="S33" s="5">
        <v>88</v>
      </c>
      <c r="T33" s="3">
        <v>63.6</v>
      </c>
      <c r="U33" s="3">
        <v>23</v>
      </c>
      <c r="V33" s="3">
        <v>4.5</v>
      </c>
      <c r="W33" s="31">
        <v>0.45490000000000003</v>
      </c>
      <c r="X33" s="3">
        <v>53646</v>
      </c>
      <c r="Y33">
        <v>1206345000</v>
      </c>
      <c r="Z33" s="6">
        <f t="shared" si="0"/>
        <v>64513.877747473125</v>
      </c>
      <c r="AA33">
        <v>8.8000000000000007</v>
      </c>
      <c r="AB33">
        <v>13.69</v>
      </c>
      <c r="AC33">
        <v>13.778516978516977</v>
      </c>
      <c r="AD33" s="5">
        <v>20.867526377000001</v>
      </c>
      <c r="AE33" s="5">
        <v>31</v>
      </c>
      <c r="AF33">
        <v>0.84448218356021476</v>
      </c>
      <c r="AJ33" s="6"/>
    </row>
    <row r="34" spans="1:36">
      <c r="A34" s="2" t="s">
        <v>40</v>
      </c>
      <c r="B34" t="s">
        <v>100</v>
      </c>
      <c r="C34">
        <v>233850.36</v>
      </c>
      <c r="D34">
        <v>2383286</v>
      </c>
      <c r="E34">
        <f t="shared" ref="E34:E59" si="2">D34/SUM($D$2:$D$59)*100</f>
        <v>6.0877804707872052</v>
      </c>
      <c r="F34">
        <v>0.74834001000000006</v>
      </c>
      <c r="G34">
        <v>0.89844000000000002</v>
      </c>
      <c r="H34">
        <v>0.97140002000000003</v>
      </c>
      <c r="I34">
        <v>4.9020000000000001E-2</v>
      </c>
      <c r="J34">
        <v>2.9510001000000001E-2</v>
      </c>
      <c r="K34">
        <v>8.0349997000000006E-2</v>
      </c>
      <c r="L34">
        <v>0.94778001000000001</v>
      </c>
      <c r="M34">
        <v>3.9820001000000001E-2</v>
      </c>
      <c r="N34">
        <v>9.4799995000000008E-3</v>
      </c>
      <c r="O34" s="3">
        <v>80.868572121</v>
      </c>
      <c r="P34" s="3">
        <v>77.527419937000005</v>
      </c>
      <c r="Q34" s="3">
        <v>83.822121507999995</v>
      </c>
      <c r="R34" s="3">
        <v>79.426797574000005</v>
      </c>
      <c r="S34" s="5">
        <v>87</v>
      </c>
      <c r="T34" s="3">
        <v>54.3</v>
      </c>
      <c r="U34" s="3">
        <v>21</v>
      </c>
      <c r="V34" s="3">
        <v>4.5999999999999996</v>
      </c>
      <c r="W34" s="31">
        <v>0.45469999999999999</v>
      </c>
      <c r="X34" s="3">
        <v>59951</v>
      </c>
      <c r="Y34">
        <v>90768490000</v>
      </c>
      <c r="Z34" s="6">
        <f t="shared" ref="Z34:Z59" si="3">Y34/D34</f>
        <v>38085.437500996522</v>
      </c>
      <c r="AA34">
        <v>15.4</v>
      </c>
      <c r="AB34">
        <v>12.884</v>
      </c>
      <c r="AC34">
        <v>12.774043296787605</v>
      </c>
      <c r="AD34" s="5">
        <v>26.850041280999999</v>
      </c>
      <c r="AE34" s="5">
        <v>45</v>
      </c>
      <c r="AF34">
        <v>0.65800516219685712</v>
      </c>
      <c r="AJ34" s="6"/>
    </row>
    <row r="35" spans="1:36">
      <c r="A35" s="2" t="s">
        <v>41</v>
      </c>
      <c r="B35" t="s">
        <v>101</v>
      </c>
      <c r="C35">
        <v>152838.59</v>
      </c>
      <c r="D35">
        <v>1510023</v>
      </c>
      <c r="E35">
        <f t="shared" si="2"/>
        <v>3.8571487139350915</v>
      </c>
      <c r="F35">
        <v>0.81634998000000003</v>
      </c>
      <c r="G35">
        <v>0.95138001000000005</v>
      </c>
      <c r="H35">
        <v>1.0143200000000001</v>
      </c>
      <c r="I35">
        <v>7.8120000999999994E-2</v>
      </c>
      <c r="J35">
        <v>1.072E-2</v>
      </c>
      <c r="K35">
        <v>8.4650002000000002E-2</v>
      </c>
      <c r="L35">
        <v>0.96402001000000004</v>
      </c>
      <c r="M35">
        <v>6.0470000000000003E-2</v>
      </c>
      <c r="N35">
        <v>1.406E-2</v>
      </c>
      <c r="O35" s="3">
        <v>79.559081144999993</v>
      </c>
      <c r="P35" s="3">
        <v>75.641062081000001</v>
      </c>
      <c r="Q35" s="3">
        <v>82.888945051999997</v>
      </c>
      <c r="R35" s="3">
        <v>78.784167761000006</v>
      </c>
      <c r="S35" s="5">
        <v>81</v>
      </c>
      <c r="T35" s="3">
        <v>66.2</v>
      </c>
      <c r="U35" s="3">
        <v>23</v>
      </c>
      <c r="V35" s="3">
        <v>4.9000000000000004</v>
      </c>
      <c r="W35" s="31">
        <v>0.45829999999999999</v>
      </c>
      <c r="X35" s="3">
        <v>59728</v>
      </c>
      <c r="Y35">
        <v>96628861000</v>
      </c>
      <c r="Z35" s="6">
        <f t="shared" si="3"/>
        <v>63991.648471579574</v>
      </c>
      <c r="AA35">
        <v>9.9</v>
      </c>
      <c r="AB35">
        <v>13.46</v>
      </c>
      <c r="AC35">
        <v>13.432897717337937</v>
      </c>
      <c r="AD35" s="5">
        <v>23.704423824999999</v>
      </c>
      <c r="AE35" s="5">
        <v>36</v>
      </c>
      <c r="AF35">
        <v>0.83959847983220781</v>
      </c>
      <c r="AJ35" s="6"/>
    </row>
    <row r="36" spans="1:36">
      <c r="A36" s="2" t="s">
        <v>42</v>
      </c>
      <c r="B36" t="s">
        <v>102</v>
      </c>
      <c r="C36">
        <v>7413.6187</v>
      </c>
      <c r="D36">
        <v>59416</v>
      </c>
      <c r="E36">
        <f t="shared" si="2"/>
        <v>0.15177010415547804</v>
      </c>
      <c r="F36">
        <v>0.82344002000000005</v>
      </c>
      <c r="G36">
        <v>1.2444500000000001</v>
      </c>
      <c r="H36">
        <v>1.26434</v>
      </c>
      <c r="I36">
        <v>0.17849999999999999</v>
      </c>
      <c r="J36">
        <v>5.4650000999999997E-2</v>
      </c>
      <c r="K36">
        <v>9.2289998999999998E-2</v>
      </c>
      <c r="L36">
        <v>0.97492999000000002</v>
      </c>
      <c r="M36">
        <v>6.0389999E-2</v>
      </c>
      <c r="N36">
        <v>1.418E-2</v>
      </c>
      <c r="O36" s="3">
        <v>81.723605128000003</v>
      </c>
      <c r="P36" s="3"/>
      <c r="Q36" s="3">
        <v>83.919106408000005</v>
      </c>
      <c r="R36" s="3">
        <v>80.153040634999996</v>
      </c>
      <c r="S36" s="5">
        <v>89</v>
      </c>
      <c r="T36" s="3">
        <v>55.4</v>
      </c>
      <c r="U36" s="3">
        <v>15</v>
      </c>
      <c r="V36" s="3">
        <v>4</v>
      </c>
      <c r="W36" s="31">
        <v>0.39889999999999998</v>
      </c>
      <c r="X36" s="3">
        <v>73298</v>
      </c>
      <c r="Y36">
        <v>2759377000</v>
      </c>
      <c r="Z36" s="6">
        <f t="shared" si="3"/>
        <v>46441.648714151073</v>
      </c>
      <c r="AA36">
        <v>7.7</v>
      </c>
      <c r="AB36">
        <v>12.8</v>
      </c>
      <c r="AC36">
        <v>12.417441432923628</v>
      </c>
      <c r="AD36" s="5">
        <v>27.102803737999999</v>
      </c>
      <c r="AE36" s="5">
        <v>48</v>
      </c>
      <c r="AF36">
        <v>0.73083287311360479</v>
      </c>
      <c r="AJ36" s="6"/>
    </row>
    <row r="37" spans="1:36">
      <c r="A37" s="2" t="s">
        <v>43</v>
      </c>
      <c r="B37" t="s">
        <v>103</v>
      </c>
      <c r="C37">
        <v>273236.65999999997</v>
      </c>
      <c r="D37">
        <v>2135413</v>
      </c>
      <c r="E37">
        <f t="shared" si="2"/>
        <v>5.4546225499017398</v>
      </c>
      <c r="F37">
        <v>0.73532998999999999</v>
      </c>
      <c r="G37">
        <v>0.87913001000000002</v>
      </c>
      <c r="H37">
        <v>0.92660998999999999</v>
      </c>
      <c r="I37">
        <v>9.9610001000000004E-2</v>
      </c>
      <c r="J37">
        <v>1.4250000000000001E-2</v>
      </c>
      <c r="K37">
        <v>8.0420002000000004E-2</v>
      </c>
      <c r="L37">
        <v>0.94182997999999996</v>
      </c>
      <c r="M37">
        <v>3.8770000999999998E-2</v>
      </c>
      <c r="N37">
        <v>1.0359999999999999E-2</v>
      </c>
      <c r="O37" s="3">
        <v>78.820438842000002</v>
      </c>
      <c r="P37" s="3">
        <v>75.100134588000003</v>
      </c>
      <c r="Q37" s="3">
        <v>82.085336771000001</v>
      </c>
      <c r="R37" s="3">
        <v>76.581552517999995</v>
      </c>
      <c r="S37" s="5">
        <v>81</v>
      </c>
      <c r="T37" s="3">
        <v>54.1</v>
      </c>
      <c r="U37" s="3">
        <v>26</v>
      </c>
      <c r="V37" s="3">
        <v>4.7</v>
      </c>
      <c r="W37" s="31">
        <v>0.441</v>
      </c>
      <c r="X37" s="3">
        <v>56194</v>
      </c>
      <c r="Y37">
        <v>96340623000</v>
      </c>
      <c r="Z37" s="6">
        <f t="shared" si="3"/>
        <v>45115.686286446697</v>
      </c>
      <c r="AA37">
        <v>14.2</v>
      </c>
      <c r="AB37">
        <v>12.741999999999999</v>
      </c>
      <c r="AC37">
        <v>12.672838486444924</v>
      </c>
      <c r="AD37" s="5">
        <v>28.016556809000001</v>
      </c>
      <c r="AE37" s="5">
        <v>41</v>
      </c>
      <c r="AF37">
        <v>0.71391620702928948</v>
      </c>
      <c r="AJ37" s="6"/>
    </row>
    <row r="38" spans="1:36">
      <c r="A38" s="2" t="s">
        <v>44</v>
      </c>
      <c r="B38" t="s">
        <v>104</v>
      </c>
      <c r="C38">
        <v>346207.16</v>
      </c>
      <c r="D38">
        <v>3302833</v>
      </c>
      <c r="E38">
        <f t="shared" si="2"/>
        <v>8.4366384209329119</v>
      </c>
      <c r="F38">
        <v>0.90846002000000003</v>
      </c>
      <c r="G38">
        <v>1.05568</v>
      </c>
      <c r="H38">
        <v>1.05768</v>
      </c>
      <c r="I38">
        <v>0.10983999999999999</v>
      </c>
      <c r="J38">
        <v>4.6560000999999997E-2</v>
      </c>
      <c r="K38">
        <v>8.4210001000000007E-2</v>
      </c>
      <c r="L38">
        <v>0.95931</v>
      </c>
      <c r="M38">
        <v>5.5870000000000003E-2</v>
      </c>
      <c r="N38">
        <v>1.499E-2</v>
      </c>
      <c r="O38" s="3">
        <v>82.203997564000005</v>
      </c>
      <c r="P38" s="3">
        <v>78.427719513</v>
      </c>
      <c r="Q38" s="3">
        <v>84.488802207999996</v>
      </c>
      <c r="R38" s="3">
        <v>81.366133218000002</v>
      </c>
      <c r="S38" s="5">
        <v>82</v>
      </c>
      <c r="T38" s="3">
        <v>69.900000000000006</v>
      </c>
      <c r="U38" s="3">
        <v>16</v>
      </c>
      <c r="V38" s="3">
        <v>4.8</v>
      </c>
      <c r="W38" s="31">
        <v>0.46300000000000002</v>
      </c>
      <c r="X38" s="3">
        <v>70693</v>
      </c>
      <c r="Y38">
        <v>245138815000</v>
      </c>
      <c r="Z38" s="6">
        <f t="shared" si="3"/>
        <v>74220.771985746775</v>
      </c>
      <c r="AA38">
        <v>11.6</v>
      </c>
      <c r="AB38">
        <v>13.72</v>
      </c>
      <c r="AC38">
        <v>13.820525857974539</v>
      </c>
      <c r="AD38" s="5">
        <v>25.629492253999999</v>
      </c>
      <c r="AE38" s="5">
        <v>34</v>
      </c>
      <c r="AF38">
        <v>0.89947731376607287</v>
      </c>
      <c r="AJ38" s="6"/>
    </row>
    <row r="39" spans="1:36">
      <c r="A39" s="2" t="s">
        <v>45</v>
      </c>
      <c r="B39" t="s">
        <v>105</v>
      </c>
      <c r="C39">
        <v>58389.925999999999</v>
      </c>
      <c r="D39">
        <v>870044</v>
      </c>
      <c r="E39">
        <f t="shared" si="2"/>
        <v>2.2224092584463566</v>
      </c>
      <c r="F39">
        <v>1.3124400000000001</v>
      </c>
      <c r="G39">
        <v>1.4191499999999999</v>
      </c>
      <c r="H39">
        <v>0.80179</v>
      </c>
      <c r="I39">
        <v>-1.584E-2</v>
      </c>
      <c r="J39">
        <v>4.9460001000000003E-2</v>
      </c>
      <c r="K39">
        <v>7.9460002000000002E-2</v>
      </c>
      <c r="L39">
        <v>0.92522000999999998</v>
      </c>
      <c r="M39">
        <v>8.4530003000000006E-2</v>
      </c>
      <c r="N39">
        <v>1.9259999999999999E-2</v>
      </c>
      <c r="O39" s="3">
        <v>83.545295328999998</v>
      </c>
      <c r="P39" s="3">
        <v>72.538216700999996</v>
      </c>
      <c r="Q39" s="3">
        <v>84.919636967000002</v>
      </c>
      <c r="R39" s="3">
        <v>82.524920445000006</v>
      </c>
      <c r="S39" s="5">
        <v>72</v>
      </c>
      <c r="T39" s="3">
        <v>86</v>
      </c>
      <c r="U39" s="3">
        <v>11</v>
      </c>
      <c r="V39" s="3">
        <v>7.2</v>
      </c>
      <c r="W39" s="31">
        <v>0.51280000000000003</v>
      </c>
      <c r="X39" s="3">
        <v>101873</v>
      </c>
      <c r="Y39">
        <v>183171673000</v>
      </c>
      <c r="Z39" s="6">
        <f t="shared" si="3"/>
        <v>210531.50530318008</v>
      </c>
      <c r="AA39">
        <v>8.1999999999999993</v>
      </c>
      <c r="AB39">
        <v>14.26</v>
      </c>
      <c r="AC39">
        <v>14.550616995697199</v>
      </c>
      <c r="AD39" s="5">
        <v>26.697818422000001</v>
      </c>
      <c r="AE39" s="5">
        <v>50</v>
      </c>
      <c r="AF39">
        <v>1.1386718665673969</v>
      </c>
      <c r="AJ39" s="6"/>
    </row>
    <row r="40" spans="1:36">
      <c r="A40" s="2" t="s">
        <v>46</v>
      </c>
      <c r="B40" t="s">
        <v>106</v>
      </c>
      <c r="C40">
        <v>84165.93</v>
      </c>
      <c r="D40">
        <v>732212</v>
      </c>
      <c r="E40">
        <f t="shared" si="2"/>
        <v>1.8703361300641388</v>
      </c>
      <c r="F40">
        <v>0.72867000000000004</v>
      </c>
      <c r="G40">
        <v>0.87353997999999999</v>
      </c>
      <c r="H40">
        <v>1.0401800000000001</v>
      </c>
      <c r="I40">
        <v>0.16159999</v>
      </c>
      <c r="J40">
        <v>2.4900001000000001E-2</v>
      </c>
      <c r="K40">
        <v>8.6479999000000002E-2</v>
      </c>
      <c r="L40">
        <v>0.96973997000000001</v>
      </c>
      <c r="M40">
        <v>3.5959999999999999E-2</v>
      </c>
      <c r="N40">
        <v>1.0059999999999999E-2</v>
      </c>
      <c r="O40" s="3">
        <v>78.376094761999994</v>
      </c>
      <c r="P40" s="3">
        <v>72.201842564000003</v>
      </c>
      <c r="Q40" s="3">
        <v>82.038873516999999</v>
      </c>
      <c r="R40" s="3">
        <v>76.880088415000003</v>
      </c>
      <c r="S40" s="5">
        <v>82</v>
      </c>
      <c r="T40" s="3">
        <v>51.6</v>
      </c>
      <c r="U40" s="3">
        <v>19</v>
      </c>
      <c r="V40" s="3">
        <v>4.9000000000000004</v>
      </c>
      <c r="W40" s="31">
        <v>0.4546</v>
      </c>
      <c r="X40" s="3">
        <v>59038</v>
      </c>
      <c r="Y40">
        <v>32328427000</v>
      </c>
      <c r="Z40" s="6">
        <f t="shared" si="3"/>
        <v>44151.730646315547</v>
      </c>
      <c r="AA40">
        <v>9.6999999999999993</v>
      </c>
      <c r="AB40">
        <v>12.622</v>
      </c>
      <c r="AC40">
        <v>12.370003949921111</v>
      </c>
      <c r="AD40" s="5">
        <v>26.911132071000001</v>
      </c>
      <c r="AE40" s="5">
        <v>35</v>
      </c>
      <c r="AF40">
        <v>0.6988134384696203</v>
      </c>
      <c r="AJ40" s="6"/>
    </row>
    <row r="41" spans="1:36">
      <c r="A41" s="2" t="s">
        <v>47</v>
      </c>
      <c r="B41" t="s">
        <v>107</v>
      </c>
      <c r="C41">
        <v>21456.528999999999</v>
      </c>
      <c r="D41">
        <v>281455</v>
      </c>
      <c r="E41">
        <f t="shared" si="2"/>
        <v>0.71893857992931309</v>
      </c>
      <c r="F41">
        <v>0.93507998999999997</v>
      </c>
      <c r="G41">
        <v>1.1508799999999999</v>
      </c>
      <c r="H41">
        <v>1.2040401000000001</v>
      </c>
      <c r="I41">
        <v>0.13815000999999999</v>
      </c>
      <c r="J41">
        <v>5.6620002000000003E-2</v>
      </c>
      <c r="K41">
        <v>9.5940000999999997E-2</v>
      </c>
      <c r="L41">
        <v>0.98347998000000003</v>
      </c>
      <c r="M41">
        <v>0.11962</v>
      </c>
      <c r="N41">
        <v>2.5490001000000002E-2</v>
      </c>
      <c r="O41" s="3">
        <v>81.461244089999994</v>
      </c>
      <c r="P41" s="3">
        <v>83.590442261000007</v>
      </c>
      <c r="Q41" s="3">
        <v>86.254566034999996</v>
      </c>
      <c r="R41" s="3">
        <v>80.830214493</v>
      </c>
      <c r="S41" s="5">
        <v>92</v>
      </c>
      <c r="T41" s="3">
        <v>70.2</v>
      </c>
      <c r="U41" s="3">
        <v>11</v>
      </c>
      <c r="V41" s="3">
        <v>4.7</v>
      </c>
      <c r="W41" s="31">
        <v>0.45379999999999998</v>
      </c>
      <c r="X41" s="3">
        <v>69517</v>
      </c>
      <c r="Y41">
        <v>18520901000</v>
      </c>
      <c r="Z41" s="6">
        <f t="shared" si="3"/>
        <v>65804.128546304026</v>
      </c>
      <c r="AA41">
        <v>8.6999999999999993</v>
      </c>
      <c r="AB41">
        <v>13.831999999999999</v>
      </c>
      <c r="AC41">
        <v>13.966792136958109</v>
      </c>
      <c r="AD41" s="5">
        <v>23.688324377000001</v>
      </c>
      <c r="AE41" s="5">
        <v>25</v>
      </c>
      <c r="AF41">
        <v>0.86733644377549857</v>
      </c>
      <c r="AJ41" s="6"/>
    </row>
    <row r="42" spans="1:36">
      <c r="A42" s="2" t="s">
        <v>48</v>
      </c>
      <c r="B42" t="s">
        <v>108</v>
      </c>
      <c r="C42">
        <v>52345.656000000003</v>
      </c>
      <c r="D42">
        <v>765935</v>
      </c>
      <c r="E42">
        <f t="shared" si="2"/>
        <v>1.9564769544621996</v>
      </c>
      <c r="F42">
        <v>1.16289</v>
      </c>
      <c r="G42">
        <v>1.4445699000000001</v>
      </c>
      <c r="H42">
        <v>1.1763399999999999</v>
      </c>
      <c r="I42">
        <v>7.0299998000000002E-2</v>
      </c>
      <c r="J42">
        <v>6.6950000999999995E-2</v>
      </c>
      <c r="K42">
        <v>8.8699996000000003E-2</v>
      </c>
      <c r="L42">
        <v>0.93784999999999996</v>
      </c>
      <c r="M42">
        <v>5.6320000000000002E-2</v>
      </c>
      <c r="N42">
        <v>1.163E-2</v>
      </c>
      <c r="O42" s="3">
        <v>84.478949775000004</v>
      </c>
      <c r="P42" s="3">
        <v>79.847950088000005</v>
      </c>
      <c r="Q42" s="3">
        <v>87.078661404000002</v>
      </c>
      <c r="R42" s="3">
        <v>83.050700528999997</v>
      </c>
      <c r="S42" s="5">
        <v>88</v>
      </c>
      <c r="T42" s="3">
        <v>76.099999999999994</v>
      </c>
      <c r="U42" s="3">
        <v>8</v>
      </c>
      <c r="V42" s="3">
        <v>4.8</v>
      </c>
      <c r="W42" s="31">
        <v>0.48520000000000002</v>
      </c>
      <c r="X42" s="3">
        <v>107075</v>
      </c>
      <c r="Y42">
        <v>114862990000</v>
      </c>
      <c r="Z42" s="6">
        <f t="shared" si="3"/>
        <v>149964.40951255654</v>
      </c>
      <c r="AA42">
        <v>8.1</v>
      </c>
      <c r="AB42">
        <v>14.182</v>
      </c>
      <c r="AC42">
        <v>14.398535131474963</v>
      </c>
      <c r="AD42" s="5">
        <v>24.033090437999999</v>
      </c>
      <c r="AE42" s="5">
        <v>38</v>
      </c>
      <c r="AF42">
        <v>1.0788934044136114</v>
      </c>
      <c r="AJ42" s="6"/>
    </row>
    <row r="43" spans="1:36">
      <c r="A43" s="2" t="s">
        <v>49</v>
      </c>
      <c r="B43" t="s">
        <v>109</v>
      </c>
      <c r="C43">
        <v>45655.953000000001</v>
      </c>
      <c r="D43">
        <v>443738</v>
      </c>
      <c r="E43">
        <f t="shared" si="2"/>
        <v>1.1334684677148159</v>
      </c>
      <c r="F43">
        <v>0.72433000999999997</v>
      </c>
      <c r="G43">
        <v>0.98079002000000004</v>
      </c>
      <c r="H43">
        <v>1.0916699999999999</v>
      </c>
      <c r="I43">
        <v>0.19312000000000001</v>
      </c>
      <c r="J43">
        <v>9.0400003000000007E-2</v>
      </c>
      <c r="K43">
        <v>9.3419999000000004E-2</v>
      </c>
      <c r="L43">
        <v>0.98363</v>
      </c>
      <c r="M43">
        <v>5.0930001000000003E-2</v>
      </c>
      <c r="N43">
        <v>1.8939999999999999E-2</v>
      </c>
      <c r="O43" s="3">
        <v>82.130262381999998</v>
      </c>
      <c r="P43" s="3">
        <v>77.910104075999996</v>
      </c>
      <c r="Q43" s="3">
        <v>84.366070156000006</v>
      </c>
      <c r="R43" s="3">
        <v>81.305184761999996</v>
      </c>
      <c r="S43" s="5">
        <v>88</v>
      </c>
      <c r="T43" s="3">
        <v>57.9</v>
      </c>
      <c r="U43" s="3">
        <v>16</v>
      </c>
      <c r="V43" s="3">
        <v>4.8</v>
      </c>
      <c r="W43" s="31">
        <v>0.4798</v>
      </c>
      <c r="X43" s="3">
        <v>66360</v>
      </c>
      <c r="Y43">
        <v>30191620000</v>
      </c>
      <c r="Z43" s="6">
        <f t="shared" si="3"/>
        <v>68039.293456949817</v>
      </c>
      <c r="AA43">
        <v>8</v>
      </c>
      <c r="AB43">
        <v>13.27</v>
      </c>
      <c r="AC43">
        <v>13.170881799755309</v>
      </c>
      <c r="AD43" s="5">
        <v>29.750756882000001</v>
      </c>
      <c r="AE43" s="5">
        <v>18</v>
      </c>
      <c r="AF43">
        <v>0.86248414215326308</v>
      </c>
      <c r="AJ43" s="6"/>
    </row>
    <row r="44" spans="1:36">
      <c r="A44" s="2" t="s">
        <v>50</v>
      </c>
      <c r="B44" t="s">
        <v>110</v>
      </c>
      <c r="C44">
        <v>136375.95000000001</v>
      </c>
      <c r="D44">
        <v>1922200</v>
      </c>
      <c r="E44">
        <f t="shared" si="2"/>
        <v>4.9099988926831131</v>
      </c>
      <c r="F44">
        <v>1.15832</v>
      </c>
      <c r="G44">
        <v>1.3392200000000001</v>
      </c>
      <c r="H44">
        <v>1.1155200000000001</v>
      </c>
      <c r="I44">
        <v>5.4170001000000002E-2</v>
      </c>
      <c r="J44">
        <v>4.6089999E-2</v>
      </c>
      <c r="K44">
        <v>8.9630000000000001E-2</v>
      </c>
      <c r="L44">
        <v>0.95429998999999999</v>
      </c>
      <c r="M44">
        <v>5.407E-2</v>
      </c>
      <c r="N44">
        <v>1.259E-2</v>
      </c>
      <c r="O44" s="3">
        <v>84.384876711999993</v>
      </c>
      <c r="P44" s="3">
        <v>79.277702911000006</v>
      </c>
      <c r="Q44" s="3">
        <v>84.042978456</v>
      </c>
      <c r="R44" s="3">
        <v>82.668926868</v>
      </c>
      <c r="S44" s="5">
        <v>84</v>
      </c>
      <c r="T44" s="3">
        <v>76.2</v>
      </c>
      <c r="U44" s="3">
        <v>10</v>
      </c>
      <c r="V44" s="3">
        <v>5.0999999999999996</v>
      </c>
      <c r="W44" s="31">
        <v>0.4652</v>
      </c>
      <c r="X44" s="3">
        <v>110843</v>
      </c>
      <c r="Y44">
        <v>328260759000</v>
      </c>
      <c r="Z44" s="6">
        <f t="shared" si="3"/>
        <v>170773.46738112578</v>
      </c>
      <c r="AA44">
        <v>8.8000000000000007</v>
      </c>
      <c r="AB44">
        <v>14.126000000000001</v>
      </c>
      <c r="AC44">
        <v>14.447055864136679</v>
      </c>
      <c r="AD44" s="5">
        <v>23.727255719999999</v>
      </c>
      <c r="AE44" s="5">
        <v>38</v>
      </c>
      <c r="AF44">
        <v>1.103847437787254</v>
      </c>
      <c r="AJ44" s="6"/>
    </row>
    <row r="45" spans="1:36">
      <c r="A45" s="2" t="s">
        <v>51</v>
      </c>
      <c r="B45" t="s">
        <v>111</v>
      </c>
      <c r="C45">
        <v>27495.186000000002</v>
      </c>
      <c r="D45">
        <v>273765</v>
      </c>
      <c r="E45">
        <f t="shared" si="2"/>
        <v>0.69929551912152355</v>
      </c>
      <c r="F45">
        <v>0.81641001000000002</v>
      </c>
      <c r="G45">
        <v>0.95611000000000002</v>
      </c>
      <c r="H45">
        <v>1.0993599999999999</v>
      </c>
      <c r="I45">
        <v>0.17885000000000001</v>
      </c>
      <c r="J45">
        <v>5.2080002E-2</v>
      </c>
      <c r="K45">
        <v>8.7530001999999996E-2</v>
      </c>
      <c r="L45">
        <v>0.97289996999999995</v>
      </c>
      <c r="M45">
        <v>8.4919996999999997E-2</v>
      </c>
      <c r="N45">
        <v>2.2779998999999999E-2</v>
      </c>
      <c r="O45" s="3">
        <v>82.558803144999999</v>
      </c>
      <c r="P45" s="3">
        <v>78.016935005999997</v>
      </c>
      <c r="Q45" s="3">
        <v>83.302865427</v>
      </c>
      <c r="R45" s="3">
        <v>82.273809822999993</v>
      </c>
      <c r="S45" s="5">
        <v>87</v>
      </c>
      <c r="T45" s="3">
        <v>67.599999999999994</v>
      </c>
      <c r="U45" s="3">
        <v>15</v>
      </c>
      <c r="V45" s="3">
        <v>5.3</v>
      </c>
      <c r="W45" s="31">
        <v>0.48259999999999997</v>
      </c>
      <c r="X45" s="3">
        <v>75929</v>
      </c>
      <c r="Y45">
        <v>15310247000</v>
      </c>
      <c r="Z45" s="6">
        <f t="shared" si="3"/>
        <v>55924.778550946983</v>
      </c>
      <c r="AA45">
        <v>7.9</v>
      </c>
      <c r="AB45">
        <v>13.821999999999999</v>
      </c>
      <c r="AC45">
        <v>13.794107287619155</v>
      </c>
      <c r="AD45" s="5">
        <v>27.287200169999998</v>
      </c>
      <c r="AE45" s="5">
        <v>38</v>
      </c>
      <c r="AF45">
        <v>0.82172923286140964</v>
      </c>
      <c r="AJ45" s="6"/>
    </row>
    <row r="46" spans="1:36">
      <c r="A46" s="2" t="s">
        <v>52</v>
      </c>
      <c r="B46" t="s">
        <v>112</v>
      </c>
      <c r="C46">
        <v>20837.098000000002</v>
      </c>
      <c r="D46">
        <v>179085</v>
      </c>
      <c r="E46">
        <f t="shared" si="2"/>
        <v>0.45744831531378383</v>
      </c>
      <c r="F46">
        <v>0.79174</v>
      </c>
      <c r="G46">
        <v>0.84504997999999998</v>
      </c>
      <c r="H46">
        <v>0.95954001</v>
      </c>
      <c r="I46">
        <v>7.7189996999999996E-2</v>
      </c>
      <c r="J46">
        <v>1.204E-2</v>
      </c>
      <c r="K46">
        <v>8.8019997000000003E-2</v>
      </c>
      <c r="L46">
        <v>0.98763000999999995</v>
      </c>
      <c r="M46">
        <v>0.12800001</v>
      </c>
      <c r="N46">
        <v>1.9290000000000002E-2</v>
      </c>
      <c r="O46" s="3">
        <v>76.226081230999995</v>
      </c>
      <c r="P46" s="3">
        <v>75.800694586000006</v>
      </c>
      <c r="Q46" s="3">
        <v>82.837045337000006</v>
      </c>
      <c r="R46" s="3">
        <v>75.981799835999993</v>
      </c>
      <c r="S46" s="5">
        <v>86</v>
      </c>
      <c r="T46" s="3">
        <v>67.8</v>
      </c>
      <c r="U46" s="3">
        <v>25</v>
      </c>
      <c r="V46" s="3">
        <v>4.5999999999999996</v>
      </c>
      <c r="W46" s="31">
        <v>0.46029999999999999</v>
      </c>
      <c r="X46" s="3">
        <v>46663</v>
      </c>
      <c r="Y46">
        <v>8723326000</v>
      </c>
      <c r="Z46" s="6">
        <f t="shared" si="3"/>
        <v>48710.534103917133</v>
      </c>
      <c r="AA46">
        <v>7.3</v>
      </c>
      <c r="AB46">
        <v>13.395999999999999</v>
      </c>
      <c r="AC46">
        <v>13.556238159031636</v>
      </c>
      <c r="AD46" s="5">
        <v>22.215777262</v>
      </c>
      <c r="AE46" s="5">
        <v>15</v>
      </c>
      <c r="AF46">
        <v>0.74546345310389173</v>
      </c>
      <c r="AJ46" s="6"/>
    </row>
    <row r="47" spans="1:36">
      <c r="A47" s="2" t="s">
        <v>53</v>
      </c>
      <c r="B47" t="s">
        <v>113</v>
      </c>
      <c r="C47">
        <v>320.38997999999998</v>
      </c>
      <c r="D47">
        <v>2930</v>
      </c>
      <c r="E47">
        <f t="shared" si="2"/>
        <v>7.4842871478314017E-3</v>
      </c>
      <c r="F47">
        <v>1.03074</v>
      </c>
      <c r="G47">
        <v>1.0363800999999999</v>
      </c>
      <c r="I47">
        <v>1.525E-2</v>
      </c>
      <c r="K47">
        <v>0.10716000000000001</v>
      </c>
      <c r="L47">
        <v>0.98011999999999999</v>
      </c>
      <c r="M47">
        <v>0.14385999999999999</v>
      </c>
      <c r="N47">
        <v>5.0480000999999997E-2</v>
      </c>
      <c r="O47" s="3">
        <v>80.695494499000006</v>
      </c>
      <c r="P47" s="3"/>
      <c r="Q47" s="3"/>
      <c r="R47" s="3"/>
      <c r="S47" s="5"/>
      <c r="T47" s="3">
        <v>58.3</v>
      </c>
      <c r="U47" s="3">
        <v>20</v>
      </c>
      <c r="V47" s="3">
        <v>5.9</v>
      </c>
      <c r="W47" s="31">
        <v>0.4269</v>
      </c>
      <c r="X47" s="3">
        <v>48099</v>
      </c>
      <c r="Y47">
        <v>226271000</v>
      </c>
      <c r="Z47" s="6">
        <f t="shared" si="3"/>
        <v>77225.597269624574</v>
      </c>
      <c r="AA47">
        <v>5.6</v>
      </c>
      <c r="AB47">
        <v>13.416</v>
      </c>
      <c r="AC47">
        <v>13.757510729613733</v>
      </c>
      <c r="AD47" s="5">
        <v>15.891472867999999</v>
      </c>
      <c r="AE47" s="5">
        <v>44</v>
      </c>
      <c r="AF47">
        <v>0.90058662452841498</v>
      </c>
      <c r="AJ47" s="6"/>
    </row>
    <row r="48" spans="1:36">
      <c r="A48" s="2" t="s">
        <v>54</v>
      </c>
      <c r="B48" t="s">
        <v>114</v>
      </c>
      <c r="C48">
        <v>5776.5928000000004</v>
      </c>
      <c r="D48">
        <v>43540</v>
      </c>
      <c r="E48">
        <f t="shared" si="2"/>
        <v>0.11121701788961751</v>
      </c>
      <c r="F48">
        <v>0.74171001000000003</v>
      </c>
      <c r="G48">
        <v>0.78228003000000002</v>
      </c>
      <c r="H48">
        <v>0.79909998000000004</v>
      </c>
      <c r="I48">
        <v>5.7729999999999997E-2</v>
      </c>
      <c r="J48">
        <v>-3.5799999999999998E-3</v>
      </c>
      <c r="K48">
        <v>0.11225</v>
      </c>
      <c r="L48">
        <v>0.99580002000000001</v>
      </c>
      <c r="M48">
        <v>0.15254000000000001</v>
      </c>
      <c r="N48">
        <v>3.3690001999999997E-2</v>
      </c>
      <c r="O48" s="3">
        <v>76.228987124</v>
      </c>
      <c r="P48" s="3"/>
      <c r="Q48" s="3">
        <v>83.345210711999997</v>
      </c>
      <c r="R48" s="3">
        <v>75.331097663999998</v>
      </c>
      <c r="S48" s="5">
        <v>90</v>
      </c>
      <c r="T48" s="3">
        <v>60.8</v>
      </c>
      <c r="U48" s="3">
        <v>27</v>
      </c>
      <c r="V48" s="3">
        <v>4.5999999999999996</v>
      </c>
      <c r="W48" s="31">
        <v>0.48799999999999999</v>
      </c>
      <c r="X48" s="3">
        <v>40875</v>
      </c>
      <c r="Y48">
        <v>1940815000</v>
      </c>
      <c r="Z48" s="6">
        <f t="shared" si="3"/>
        <v>44575.447864033071</v>
      </c>
      <c r="AA48">
        <v>6.6</v>
      </c>
      <c r="AB48">
        <v>13.322000000000001</v>
      </c>
      <c r="AC48">
        <v>13.476472068444894</v>
      </c>
      <c r="AD48" s="5">
        <v>23.297213622000001</v>
      </c>
      <c r="AE48" s="5">
        <v>22</v>
      </c>
      <c r="AF48">
        <v>0.71375445954402938</v>
      </c>
      <c r="AJ48" s="6"/>
    </row>
    <row r="49" spans="1:36">
      <c r="A49" s="2" t="s">
        <v>55</v>
      </c>
      <c r="B49" t="s">
        <v>115</v>
      </c>
      <c r="C49">
        <v>38887.050999999999</v>
      </c>
      <c r="D49">
        <v>438530</v>
      </c>
      <c r="E49">
        <f t="shared" si="2"/>
        <v>1.1201653388868618</v>
      </c>
      <c r="F49">
        <v>0.87462996999999998</v>
      </c>
      <c r="G49">
        <v>1.08867</v>
      </c>
      <c r="H49">
        <v>1.2519199999999999</v>
      </c>
      <c r="I49">
        <v>0.11473999999999999</v>
      </c>
      <c r="J49">
        <v>3.091E-2</v>
      </c>
      <c r="K49">
        <v>8.7360002000000006E-2</v>
      </c>
      <c r="L49">
        <v>0.96779000999999998</v>
      </c>
      <c r="M49">
        <v>5.3499999999999999E-2</v>
      </c>
      <c r="N49">
        <v>8.9400000999999996E-3</v>
      </c>
      <c r="O49" s="3">
        <v>80.148903766000004</v>
      </c>
      <c r="P49" s="3">
        <v>75.524181049000006</v>
      </c>
      <c r="Q49" s="3">
        <v>85.164071878000001</v>
      </c>
      <c r="R49" s="3">
        <v>79.071717820999993</v>
      </c>
      <c r="S49" s="5">
        <v>84</v>
      </c>
      <c r="T49" s="3">
        <v>63.7</v>
      </c>
      <c r="U49" s="3">
        <v>16</v>
      </c>
      <c r="V49" s="3">
        <v>4.4000000000000004</v>
      </c>
      <c r="W49" s="31">
        <v>0.42309999999999998</v>
      </c>
      <c r="X49" s="3">
        <v>73200</v>
      </c>
      <c r="Y49">
        <v>26440606000</v>
      </c>
      <c r="Z49" s="6">
        <f t="shared" si="3"/>
        <v>60293.722208286774</v>
      </c>
      <c r="AA49">
        <v>8.5</v>
      </c>
      <c r="AB49">
        <v>13.392000000000001</v>
      </c>
      <c r="AC49">
        <v>13.354628520321839</v>
      </c>
      <c r="AD49" s="5">
        <v>22.540696043000001</v>
      </c>
      <c r="AE49" s="5">
        <v>40</v>
      </c>
      <c r="AF49">
        <v>0.8242006117500611</v>
      </c>
      <c r="AJ49" s="6"/>
    </row>
    <row r="50" spans="1:36">
      <c r="A50" s="2" t="s">
        <v>56</v>
      </c>
      <c r="B50" t="s">
        <v>116</v>
      </c>
      <c r="C50">
        <v>38945.387000000002</v>
      </c>
      <c r="D50">
        <v>501317</v>
      </c>
      <c r="E50">
        <f t="shared" si="2"/>
        <v>1.2805462048086671</v>
      </c>
      <c r="F50">
        <v>0.86228000999999999</v>
      </c>
      <c r="G50">
        <v>1.1322099999999999</v>
      </c>
      <c r="H50">
        <v>1.22211</v>
      </c>
      <c r="I50">
        <v>0.12799000999999999</v>
      </c>
      <c r="J50">
        <v>4.3809999000000002E-2</v>
      </c>
      <c r="K50">
        <v>9.2950001000000004E-2</v>
      </c>
      <c r="L50">
        <v>0.98087000999999996</v>
      </c>
      <c r="M50">
        <v>8.6240000999999997E-2</v>
      </c>
      <c r="N50">
        <v>1.9449999999999999E-2</v>
      </c>
      <c r="O50" s="3">
        <v>81.783352249000004</v>
      </c>
      <c r="P50" s="3">
        <v>80.959683123000005</v>
      </c>
      <c r="Q50" s="3">
        <v>86.873315993000006</v>
      </c>
      <c r="R50" s="3">
        <v>81.223241068999997</v>
      </c>
      <c r="S50" s="5">
        <v>83</v>
      </c>
      <c r="T50" s="3">
        <v>63.7</v>
      </c>
      <c r="U50" s="3">
        <v>11</v>
      </c>
      <c r="V50" s="3">
        <v>4.4000000000000004</v>
      </c>
      <c r="W50" s="31">
        <v>0.45779999999999998</v>
      </c>
      <c r="X50" s="3">
        <v>73496</v>
      </c>
      <c r="Y50">
        <v>31959962000</v>
      </c>
      <c r="Z50" s="6">
        <f t="shared" si="3"/>
        <v>63752.001228763438</v>
      </c>
      <c r="AA50">
        <v>6.8</v>
      </c>
      <c r="AB50">
        <v>13.71</v>
      </c>
      <c r="AC50">
        <v>13.724715617038397</v>
      </c>
      <c r="AD50" s="5">
        <v>24.529916816</v>
      </c>
      <c r="AE50" s="5">
        <v>31</v>
      </c>
      <c r="AF50">
        <v>0.85500421392150794</v>
      </c>
      <c r="AJ50" s="6"/>
    </row>
    <row r="51" spans="1:36">
      <c r="A51" s="2" t="s">
        <v>57</v>
      </c>
      <c r="B51" t="s">
        <v>117</v>
      </c>
      <c r="C51">
        <v>70465.812999999995</v>
      </c>
      <c r="D51">
        <v>539301</v>
      </c>
      <c r="E51">
        <f t="shared" si="2"/>
        <v>1.3775711751237623</v>
      </c>
      <c r="F51">
        <v>0.74586998999999998</v>
      </c>
      <c r="G51">
        <v>0.93813997999999998</v>
      </c>
      <c r="H51">
        <v>1.0520999</v>
      </c>
      <c r="I51">
        <v>0.11445</v>
      </c>
      <c r="J51">
        <v>8.0109999000000001E-2</v>
      </c>
      <c r="K51">
        <v>8.4260002000000001E-2</v>
      </c>
      <c r="L51">
        <v>0.97188996999999999</v>
      </c>
      <c r="M51">
        <v>4.2529999999999998E-2</v>
      </c>
      <c r="N51">
        <v>8.2000000000000007E-3</v>
      </c>
      <c r="O51" s="3">
        <v>77.990349531999996</v>
      </c>
      <c r="P51" s="3">
        <v>73.760347918999997</v>
      </c>
      <c r="Q51" s="3">
        <v>82.586034514999994</v>
      </c>
      <c r="R51" s="3">
        <v>76.131503465999998</v>
      </c>
      <c r="S51" s="5">
        <v>85</v>
      </c>
      <c r="T51" s="3">
        <v>52.4</v>
      </c>
      <c r="U51" s="3">
        <v>19</v>
      </c>
      <c r="V51" s="3">
        <v>4.5999999999999996</v>
      </c>
      <c r="W51" s="31">
        <v>0.4451</v>
      </c>
      <c r="X51" s="3">
        <v>54060</v>
      </c>
      <c r="Y51">
        <v>25133925000</v>
      </c>
      <c r="Z51" s="6">
        <f t="shared" si="3"/>
        <v>46604.632663392054</v>
      </c>
      <c r="AA51">
        <v>10</v>
      </c>
      <c r="AB51">
        <v>12.532</v>
      </c>
      <c r="AC51">
        <v>12.320437576121298</v>
      </c>
      <c r="AD51" s="5">
        <v>26.500684156999998</v>
      </c>
      <c r="AE51" s="5">
        <v>31</v>
      </c>
      <c r="AF51">
        <v>0.7149256390230847</v>
      </c>
      <c r="AJ51" s="6"/>
    </row>
    <row r="52" spans="1:36">
      <c r="A52" s="2" t="s">
        <v>58</v>
      </c>
      <c r="B52" t="s">
        <v>118</v>
      </c>
      <c r="C52">
        <v>12878.064</v>
      </c>
      <c r="D52">
        <v>95872</v>
      </c>
      <c r="E52">
        <f t="shared" si="2"/>
        <v>0.24489200595115773</v>
      </c>
      <c r="F52">
        <v>0.71074998</v>
      </c>
      <c r="G52">
        <v>0.83015000999999999</v>
      </c>
      <c r="H52">
        <v>1.0470600000000001</v>
      </c>
      <c r="I52">
        <v>0.12046</v>
      </c>
      <c r="J52">
        <v>4.2869999999999998E-2</v>
      </c>
      <c r="K52">
        <v>9.4700001000000006E-2</v>
      </c>
      <c r="L52">
        <v>0.98209000000000002</v>
      </c>
      <c r="M52">
        <v>5.2439999000000001E-2</v>
      </c>
      <c r="N52">
        <v>1.048E-2</v>
      </c>
      <c r="O52" s="3">
        <v>78.764214564</v>
      </c>
      <c r="P52" s="3">
        <v>78.374122303999997</v>
      </c>
      <c r="Q52" s="3">
        <v>85.068867643000004</v>
      </c>
      <c r="R52" s="3">
        <v>76.181153402999996</v>
      </c>
      <c r="S52" s="5">
        <v>84</v>
      </c>
      <c r="T52" s="3">
        <v>56</v>
      </c>
      <c r="U52" s="3">
        <v>25</v>
      </c>
      <c r="V52" s="3">
        <v>4.8</v>
      </c>
      <c r="W52" s="31">
        <v>0.4466</v>
      </c>
      <c r="X52" s="3">
        <v>51283</v>
      </c>
      <c r="Y52">
        <v>3831491000</v>
      </c>
      <c r="Z52" s="6">
        <f t="shared" si="3"/>
        <v>39964.65078437917</v>
      </c>
      <c r="AA52">
        <v>7.1</v>
      </c>
      <c r="AB52">
        <v>12.728000000000002</v>
      </c>
      <c r="AC52">
        <v>12.259912248276304</v>
      </c>
      <c r="AD52" s="5">
        <v>23.530338849</v>
      </c>
      <c r="AE52" s="5">
        <v>31</v>
      </c>
      <c r="AF52">
        <v>0.66110929206593572</v>
      </c>
      <c r="AJ52" s="6"/>
    </row>
    <row r="53" spans="1:36">
      <c r="A53" s="2" t="s">
        <v>59</v>
      </c>
      <c r="B53" t="s">
        <v>119</v>
      </c>
      <c r="C53">
        <v>9098.8320000000003</v>
      </c>
      <c r="D53">
        <v>63373</v>
      </c>
      <c r="E53">
        <f t="shared" si="2"/>
        <v>0.16187772335137182</v>
      </c>
      <c r="F53">
        <v>0.64851999000000005</v>
      </c>
      <c r="G53">
        <v>0.67992996999999999</v>
      </c>
      <c r="H53">
        <v>0.86431997999999999</v>
      </c>
      <c r="I53">
        <v>0.10765</v>
      </c>
      <c r="J53">
        <v>1.567E-2</v>
      </c>
      <c r="K53">
        <v>9.4949997999999994E-2</v>
      </c>
      <c r="L53">
        <v>0.98190999000000001</v>
      </c>
      <c r="M53">
        <v>9.6670002000000005E-2</v>
      </c>
      <c r="N53">
        <v>1.0970000000000001E-2</v>
      </c>
      <c r="O53" s="3">
        <v>77.556917635000005</v>
      </c>
      <c r="P53" s="3"/>
      <c r="Q53" s="3">
        <v>84.805154311999999</v>
      </c>
      <c r="R53" s="3">
        <v>76.212353816999993</v>
      </c>
      <c r="S53" s="5">
        <v>89</v>
      </c>
      <c r="T53" s="3">
        <v>50.8</v>
      </c>
      <c r="U53" s="3">
        <v>29</v>
      </c>
      <c r="V53" s="3">
        <v>4.3</v>
      </c>
      <c r="W53" s="31">
        <v>0.45850000000000002</v>
      </c>
      <c r="X53" s="3">
        <v>40585</v>
      </c>
      <c r="Y53">
        <v>2421320000</v>
      </c>
      <c r="Z53" s="6">
        <f t="shared" si="3"/>
        <v>38207.438499045333</v>
      </c>
      <c r="AA53">
        <v>7.3</v>
      </c>
      <c r="AB53">
        <v>12.93</v>
      </c>
      <c r="AC53">
        <v>12.662470577375732</v>
      </c>
      <c r="AD53" s="5">
        <v>20.442930152999999</v>
      </c>
      <c r="AE53" s="5">
        <v>32</v>
      </c>
      <c r="AF53">
        <v>0.64532669978712398</v>
      </c>
      <c r="AJ53" s="6"/>
    </row>
    <row r="54" spans="1:36">
      <c r="A54" s="2" t="s">
        <v>60</v>
      </c>
      <c r="B54" t="s">
        <v>120</v>
      </c>
      <c r="C54">
        <v>1747.6023</v>
      </c>
      <c r="D54">
        <v>12862</v>
      </c>
      <c r="E54">
        <f t="shared" si="2"/>
        <v>3.2854232524029865E-2</v>
      </c>
      <c r="F54">
        <v>0.73521000000000003</v>
      </c>
      <c r="G54">
        <v>0.75221002000000003</v>
      </c>
      <c r="H54">
        <v>0.56384999000000002</v>
      </c>
      <c r="I54">
        <v>0.10649</v>
      </c>
      <c r="J54">
        <v>3.6660000999999998E-2</v>
      </c>
      <c r="K54">
        <v>0.11937</v>
      </c>
      <c r="L54">
        <v>0.99326998</v>
      </c>
      <c r="M54">
        <v>0.12196</v>
      </c>
      <c r="N54">
        <v>2.6590000999999999E-2</v>
      </c>
      <c r="O54" s="3">
        <v>76.150444586999996</v>
      </c>
      <c r="P54" s="3"/>
      <c r="Q54" s="3"/>
      <c r="R54" s="3"/>
      <c r="S54" s="5">
        <v>88</v>
      </c>
      <c r="T54" s="3">
        <v>60.8</v>
      </c>
      <c r="U54" s="3">
        <v>31</v>
      </c>
      <c r="V54" s="3">
        <v>5.2</v>
      </c>
      <c r="W54" s="31">
        <v>0.48209999999999997</v>
      </c>
      <c r="X54" s="3">
        <v>38727</v>
      </c>
      <c r="Y54">
        <v>570541000</v>
      </c>
      <c r="Z54" s="6">
        <f t="shared" si="3"/>
        <v>44358.653397605347</v>
      </c>
      <c r="AA54">
        <v>5.6</v>
      </c>
      <c r="AB54">
        <v>13.236000000000001</v>
      </c>
      <c r="AC54">
        <v>13.36614489263496</v>
      </c>
      <c r="AD54" s="5">
        <v>21.014492753999999</v>
      </c>
      <c r="AE54" s="5">
        <v>20</v>
      </c>
      <c r="AF54">
        <v>0.70977287430983127</v>
      </c>
      <c r="AJ54" s="6"/>
    </row>
    <row r="55" spans="1:36">
      <c r="A55" s="2" t="s">
        <v>61</v>
      </c>
      <c r="B55" t="s">
        <v>121</v>
      </c>
      <c r="C55">
        <v>80520.835999999996</v>
      </c>
      <c r="D55">
        <v>460477</v>
      </c>
      <c r="E55">
        <f t="shared" si="2"/>
        <v>1.1762259702975975</v>
      </c>
      <c r="F55">
        <v>0.54176002999999995</v>
      </c>
      <c r="G55">
        <v>0.63432997000000002</v>
      </c>
      <c r="H55">
        <v>0.88697999999999999</v>
      </c>
      <c r="I55">
        <v>0.13683999999999999</v>
      </c>
      <c r="J55">
        <v>6.7050002999999997E-2</v>
      </c>
      <c r="K55">
        <v>8.8409998000000004E-2</v>
      </c>
      <c r="L55">
        <v>0.98430996999999998</v>
      </c>
      <c r="M55">
        <v>2.8170001E-2</v>
      </c>
      <c r="N55">
        <v>8.1099998E-3</v>
      </c>
      <c r="O55" s="3">
        <v>78.367923421</v>
      </c>
      <c r="P55" s="3">
        <v>75.116768475000001</v>
      </c>
      <c r="Q55" s="3">
        <v>81.451815044</v>
      </c>
      <c r="R55" s="3">
        <v>76.060773882999996</v>
      </c>
      <c r="S55" s="5">
        <v>85</v>
      </c>
      <c r="T55" s="3">
        <v>43.3</v>
      </c>
      <c r="U55" s="3">
        <v>33</v>
      </c>
      <c r="V55" s="3">
        <v>4.7</v>
      </c>
      <c r="W55" s="31">
        <v>0.47549999999999998</v>
      </c>
      <c r="X55" s="3">
        <v>45768</v>
      </c>
      <c r="Y55">
        <v>19137922000</v>
      </c>
      <c r="Z55" s="6">
        <f t="shared" si="3"/>
        <v>41561.081226641072</v>
      </c>
      <c r="AA55">
        <v>13.7</v>
      </c>
      <c r="AB55">
        <v>12.074000000000002</v>
      </c>
      <c r="AC55">
        <v>11.602005775384374</v>
      </c>
      <c r="AD55" s="5">
        <v>27.824874722000001</v>
      </c>
      <c r="AE55" s="5">
        <v>26</v>
      </c>
      <c r="AF55">
        <v>0.66241394376905749</v>
      </c>
      <c r="AJ55" s="6"/>
    </row>
    <row r="56" spans="1:36">
      <c r="A56" s="2" t="s">
        <v>62</v>
      </c>
      <c r="B56" t="s">
        <v>122</v>
      </c>
      <c r="C56">
        <v>4807.4795000000004</v>
      </c>
      <c r="D56">
        <v>53932</v>
      </c>
      <c r="E56">
        <f t="shared" si="2"/>
        <v>0.13776197080438335</v>
      </c>
      <c r="F56">
        <v>0.91090000000000004</v>
      </c>
      <c r="G56">
        <v>1.03274</v>
      </c>
      <c r="H56">
        <v>1.0246500000000001</v>
      </c>
      <c r="I56">
        <v>9.6270001999999993E-2</v>
      </c>
      <c r="J56">
        <v>1.0580000000000001E-2</v>
      </c>
      <c r="K56">
        <v>0.10637000000000001</v>
      </c>
      <c r="L56">
        <v>0.99375999000000004</v>
      </c>
      <c r="M56">
        <v>0.13939001000000001</v>
      </c>
      <c r="N56">
        <v>2.7230000000000001E-2</v>
      </c>
      <c r="O56" s="3">
        <v>78.486692652000002</v>
      </c>
      <c r="P56" s="3"/>
      <c r="Q56" s="3">
        <v>81.77196825</v>
      </c>
      <c r="R56" s="3">
        <v>77.680110329000001</v>
      </c>
      <c r="S56" s="5">
        <v>89</v>
      </c>
      <c r="T56" s="3">
        <v>56.8</v>
      </c>
      <c r="U56" s="3">
        <v>20</v>
      </c>
      <c r="V56" s="3">
        <v>4.5</v>
      </c>
      <c r="W56" s="31">
        <v>0.48809999999999998</v>
      </c>
      <c r="X56" s="3">
        <v>50431</v>
      </c>
      <c r="Y56">
        <v>2768973000</v>
      </c>
      <c r="Z56" s="6">
        <f t="shared" si="3"/>
        <v>51341.930579247943</v>
      </c>
      <c r="AA56">
        <v>7.6</v>
      </c>
      <c r="AB56">
        <v>13.391999999999999</v>
      </c>
      <c r="AC56">
        <v>13.414123483208908</v>
      </c>
      <c r="AD56" s="5">
        <v>21.055004509</v>
      </c>
      <c r="AE56" s="5">
        <v>27</v>
      </c>
      <c r="AF56">
        <v>0.76981330697013939</v>
      </c>
      <c r="AJ56" s="6"/>
    </row>
    <row r="57" spans="1:36">
      <c r="A57" s="2" t="s">
        <v>63</v>
      </c>
      <c r="B57" t="s">
        <v>123</v>
      </c>
      <c r="C57">
        <v>85941.718999999997</v>
      </c>
      <c r="D57">
        <v>848112</v>
      </c>
      <c r="E57">
        <f t="shared" si="2"/>
        <v>2.1663869424988347</v>
      </c>
      <c r="F57">
        <v>0.78140997999999995</v>
      </c>
      <c r="G57">
        <v>0.98071003000000001</v>
      </c>
      <c r="H57">
        <v>1.1887000000000001</v>
      </c>
      <c r="I57">
        <v>0.16011</v>
      </c>
      <c r="J57">
        <v>5.7319999000000003E-2</v>
      </c>
      <c r="K57">
        <v>8.5120000000000001E-2</v>
      </c>
      <c r="L57">
        <v>0.97039001999999996</v>
      </c>
      <c r="M57">
        <v>5.6940000999999997E-2</v>
      </c>
      <c r="N57">
        <v>1.2120000000000001E-2</v>
      </c>
      <c r="O57" s="3">
        <v>82.255987657000006</v>
      </c>
      <c r="P57" s="3">
        <v>80.714010000000002</v>
      </c>
      <c r="Q57" s="3">
        <v>84.578758605000004</v>
      </c>
      <c r="R57" s="3">
        <v>81.064707014000007</v>
      </c>
      <c r="S57" s="5">
        <v>85</v>
      </c>
      <c r="T57" s="3">
        <v>62.7</v>
      </c>
      <c r="U57" s="3">
        <v>13</v>
      </c>
      <c r="V57" s="3">
        <v>4.4000000000000004</v>
      </c>
      <c r="W57" s="31">
        <v>0.4476</v>
      </c>
      <c r="X57" s="3">
        <v>79470</v>
      </c>
      <c r="Y57">
        <v>59631268000</v>
      </c>
      <c r="Z57" s="6">
        <f t="shared" si="3"/>
        <v>70310.605203086379</v>
      </c>
      <c r="AA57">
        <v>10.199999999999999</v>
      </c>
      <c r="AB57">
        <v>13.437999999999999</v>
      </c>
      <c r="AC57">
        <v>13.376204593380804</v>
      </c>
      <c r="AD57" s="5">
        <v>24.642497106</v>
      </c>
      <c r="AE57" s="5">
        <v>34</v>
      </c>
      <c r="AF57">
        <v>0.87613619598741688</v>
      </c>
      <c r="AJ57" s="6"/>
    </row>
    <row r="58" spans="1:36">
      <c r="A58" s="2" t="s">
        <v>64</v>
      </c>
      <c r="B58" t="s">
        <v>124</v>
      </c>
      <c r="C58">
        <v>18716.050999999999</v>
      </c>
      <c r="D58">
        <v>214977</v>
      </c>
      <c r="E58">
        <f t="shared" si="2"/>
        <v>0.54912955569261135</v>
      </c>
      <c r="F58">
        <v>0.81755</v>
      </c>
      <c r="G58">
        <v>1.03931</v>
      </c>
      <c r="H58">
        <v>1.1108298999999999</v>
      </c>
      <c r="I58">
        <v>0.15479999999999999</v>
      </c>
      <c r="J58">
        <v>2.682E-2</v>
      </c>
      <c r="K58">
        <v>9.5069997000000003E-2</v>
      </c>
      <c r="L58">
        <v>0.96081000999999999</v>
      </c>
      <c r="M58">
        <v>7.1220003000000004E-2</v>
      </c>
      <c r="N58">
        <v>1.8139999E-2</v>
      </c>
      <c r="O58" s="3">
        <v>81.256771697000005</v>
      </c>
      <c r="P58" s="3">
        <v>78.190483843999999</v>
      </c>
      <c r="Q58" s="3">
        <v>83.638730073999994</v>
      </c>
      <c r="R58" s="3">
        <v>80.041760229999994</v>
      </c>
      <c r="S58" s="5">
        <v>89</v>
      </c>
      <c r="T58" s="3">
        <v>69.400000000000006</v>
      </c>
      <c r="U58" s="3">
        <v>15</v>
      </c>
      <c r="V58" s="3">
        <v>5.9</v>
      </c>
      <c r="W58" s="31">
        <v>0.49309999999999998</v>
      </c>
      <c r="X58" s="3">
        <v>63645</v>
      </c>
      <c r="Y58">
        <v>15336770000</v>
      </c>
      <c r="Z58" s="6">
        <f t="shared" si="3"/>
        <v>71341.445829088698</v>
      </c>
      <c r="AA58">
        <v>8.6999999999999993</v>
      </c>
      <c r="AB58">
        <v>13.736000000000001</v>
      </c>
      <c r="AC58">
        <v>14.041700051564794</v>
      </c>
      <c r="AD58" s="5">
        <v>25.008808399999999</v>
      </c>
      <c r="AE58" s="5">
        <v>29</v>
      </c>
      <c r="AF58">
        <v>0.88943090118305101</v>
      </c>
      <c r="AJ58" s="6"/>
    </row>
    <row r="59" spans="1:36">
      <c r="A59" s="2" t="s">
        <v>65</v>
      </c>
      <c r="B59" t="s">
        <v>125</v>
      </c>
      <c r="C59">
        <v>11631.97</v>
      </c>
      <c r="D59">
        <v>75493</v>
      </c>
      <c r="E59">
        <f t="shared" si="2"/>
        <v>0.1928366176284082</v>
      </c>
      <c r="F59">
        <v>0.72917001999999997</v>
      </c>
      <c r="G59">
        <v>0.86379998999999996</v>
      </c>
      <c r="H59">
        <v>0.80733001000000004</v>
      </c>
      <c r="I59">
        <v>0.13544001</v>
      </c>
      <c r="J59">
        <v>2.6000000999999998E-2</v>
      </c>
      <c r="K59">
        <v>8.7940000000000004E-2</v>
      </c>
      <c r="L59">
        <v>0.96395998999999999</v>
      </c>
      <c r="M59">
        <v>6.4029999000000004E-2</v>
      </c>
      <c r="N59">
        <v>1.0540000000000001E-2</v>
      </c>
      <c r="O59" s="3">
        <v>75.314827104000003</v>
      </c>
      <c r="P59" s="3">
        <v>71.965223882999993</v>
      </c>
      <c r="Q59" s="3">
        <v>86.369235502999999</v>
      </c>
      <c r="R59" s="3">
        <v>73.753998936000002</v>
      </c>
      <c r="S59" s="5">
        <v>77</v>
      </c>
      <c r="T59" s="3">
        <v>58.9</v>
      </c>
      <c r="U59" s="3">
        <v>24</v>
      </c>
      <c r="V59" s="3">
        <v>4.4000000000000004</v>
      </c>
      <c r="W59" s="31">
        <v>0.42759999999999998</v>
      </c>
      <c r="X59" s="3">
        <v>46054</v>
      </c>
      <c r="Y59">
        <v>3391514000</v>
      </c>
      <c r="Z59" s="6">
        <f t="shared" si="3"/>
        <v>44924.880452492282</v>
      </c>
      <c r="AA59">
        <v>8</v>
      </c>
      <c r="AB59">
        <v>12.815999999999999</v>
      </c>
      <c r="AC59">
        <v>12.771625601152518</v>
      </c>
      <c r="AD59" s="5">
        <v>24.564953460000002</v>
      </c>
      <c r="AE59" s="5">
        <v>41</v>
      </c>
      <c r="AF59">
        <v>0.69981597780307192</v>
      </c>
      <c r="AJ59" s="6"/>
    </row>
    <row r="60" spans="1:36">
      <c r="T60" s="3"/>
    </row>
    <row r="61" spans="1:36">
      <c r="T61" s="3"/>
      <c r="U61" s="3"/>
      <c r="V61" s="3"/>
      <c r="W61" s="3"/>
      <c r="X61" s="3"/>
    </row>
    <row r="62" spans="1:36">
      <c r="T62" s="3"/>
      <c r="U62" s="3"/>
      <c r="V62" s="3"/>
      <c r="W62" s="3"/>
      <c r="X62"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E571D-C4D3-9647-A871-E6EC7C738E20}">
  <dimension ref="A1:MK136"/>
  <sheetViews>
    <sheetView topLeftCell="A57" zoomScale="85" workbookViewId="0">
      <selection activeCell="C79" sqref="C79:C136"/>
    </sheetView>
  </sheetViews>
  <sheetFormatPr baseColWidth="10" defaultRowHeight="16"/>
  <cols>
    <col min="1" max="1" width="42.83203125" customWidth="1"/>
    <col min="5" max="5" width="41.33203125" customWidth="1"/>
  </cols>
  <sheetData>
    <row r="1" spans="1:349">
      <c r="A1" s="115" t="s">
        <v>616</v>
      </c>
      <c r="B1" s="115" t="s">
        <v>616</v>
      </c>
      <c r="C1" s="115" t="s">
        <v>617</v>
      </c>
      <c r="D1" s="115" t="s">
        <v>1002</v>
      </c>
      <c r="E1" s="115" t="s">
        <v>1003</v>
      </c>
      <c r="F1" s="115" t="s">
        <v>1004</v>
      </c>
      <c r="G1" s="115" t="s">
        <v>1005</v>
      </c>
      <c r="H1" s="115" t="s">
        <v>622</v>
      </c>
      <c r="I1" s="115" t="s">
        <v>623</v>
      </c>
      <c r="J1" s="115" t="s">
        <v>1006</v>
      </c>
      <c r="K1" s="115" t="s">
        <v>1007</v>
      </c>
      <c r="L1" s="115" t="s">
        <v>1008</v>
      </c>
      <c r="M1" s="115" t="s">
        <v>1009</v>
      </c>
      <c r="N1" s="115" t="s">
        <v>628</v>
      </c>
      <c r="O1" s="115" t="s">
        <v>629</v>
      </c>
      <c r="P1" s="115" t="s">
        <v>1010</v>
      </c>
      <c r="Q1" s="115" t="s">
        <v>1011</v>
      </c>
      <c r="R1" s="115" t="s">
        <v>1012</v>
      </c>
      <c r="S1" s="115" t="s">
        <v>1013</v>
      </c>
      <c r="T1" s="115" t="s">
        <v>634</v>
      </c>
      <c r="U1" s="115" t="s">
        <v>635</v>
      </c>
      <c r="V1" s="115" t="s">
        <v>1014</v>
      </c>
      <c r="W1" s="115" t="s">
        <v>1015</v>
      </c>
      <c r="X1" s="115" t="s">
        <v>1016</v>
      </c>
      <c r="Y1" s="115" t="s">
        <v>1017</v>
      </c>
      <c r="Z1" s="115" t="s">
        <v>640</v>
      </c>
      <c r="AA1" s="115" t="s">
        <v>641</v>
      </c>
      <c r="AB1" s="115" t="s">
        <v>1018</v>
      </c>
      <c r="AC1" s="115" t="s">
        <v>1019</v>
      </c>
      <c r="AD1" s="115" t="s">
        <v>1020</v>
      </c>
      <c r="AE1" s="115" t="s">
        <v>1021</v>
      </c>
      <c r="AF1" s="115" t="s">
        <v>646</v>
      </c>
      <c r="AG1" s="115" t="s">
        <v>647</v>
      </c>
      <c r="AH1" s="115" t="s">
        <v>1022</v>
      </c>
      <c r="AI1" s="115" t="s">
        <v>1023</v>
      </c>
      <c r="AJ1" s="115" t="s">
        <v>1024</v>
      </c>
      <c r="AK1" s="115" t="s">
        <v>1025</v>
      </c>
      <c r="AL1" s="115" t="s">
        <v>652</v>
      </c>
      <c r="AM1" s="115" t="s">
        <v>653</v>
      </c>
      <c r="AN1" s="115" t="s">
        <v>1026</v>
      </c>
      <c r="AO1" s="115" t="s">
        <v>1027</v>
      </c>
      <c r="AP1" s="115" t="s">
        <v>1028</v>
      </c>
      <c r="AQ1" s="115" t="s">
        <v>1029</v>
      </c>
      <c r="AR1" s="115" t="s">
        <v>658</v>
      </c>
      <c r="AS1" s="115" t="s">
        <v>659</v>
      </c>
      <c r="AT1" s="115" t="s">
        <v>1030</v>
      </c>
      <c r="AU1" s="115" t="s">
        <v>1031</v>
      </c>
      <c r="AV1" s="115" t="s">
        <v>1032</v>
      </c>
      <c r="AW1" s="115" t="s">
        <v>1033</v>
      </c>
      <c r="AX1" s="115" t="s">
        <v>664</v>
      </c>
      <c r="AY1" s="115" t="s">
        <v>665</v>
      </c>
      <c r="AZ1" s="115" t="s">
        <v>1034</v>
      </c>
      <c r="BA1" s="115" t="s">
        <v>1035</v>
      </c>
      <c r="BB1" s="115" t="s">
        <v>1036</v>
      </c>
      <c r="BC1" s="115" t="s">
        <v>1037</v>
      </c>
      <c r="BD1" s="115" t="s">
        <v>670</v>
      </c>
      <c r="BE1" s="115" t="s">
        <v>671</v>
      </c>
      <c r="BF1" s="115" t="s">
        <v>1038</v>
      </c>
      <c r="BG1" s="115" t="s">
        <v>1039</v>
      </c>
      <c r="BH1" s="115" t="s">
        <v>1040</v>
      </c>
      <c r="BI1" s="115" t="s">
        <v>1041</v>
      </c>
      <c r="BJ1" s="115" t="s">
        <v>676</v>
      </c>
      <c r="BK1" s="115" t="s">
        <v>677</v>
      </c>
      <c r="BL1" s="115" t="s">
        <v>1042</v>
      </c>
      <c r="BM1" s="115" t="s">
        <v>1043</v>
      </c>
      <c r="BN1" s="115" t="s">
        <v>1044</v>
      </c>
      <c r="BO1" s="115" t="s">
        <v>1045</v>
      </c>
      <c r="BP1" s="115" t="s">
        <v>682</v>
      </c>
      <c r="BQ1" s="115" t="s">
        <v>683</v>
      </c>
      <c r="BR1" s="115" t="s">
        <v>1046</v>
      </c>
      <c r="BS1" s="115" t="s">
        <v>1047</v>
      </c>
      <c r="BT1" s="115" t="s">
        <v>1048</v>
      </c>
      <c r="BU1" s="115" t="s">
        <v>1049</v>
      </c>
      <c r="BV1" s="115" t="s">
        <v>688</v>
      </c>
      <c r="BW1" s="115" t="s">
        <v>689</v>
      </c>
      <c r="BX1" s="115" t="s">
        <v>1050</v>
      </c>
      <c r="BY1" s="115" t="s">
        <v>1051</v>
      </c>
      <c r="BZ1" s="115" t="s">
        <v>1052</v>
      </c>
      <c r="CA1" s="115" t="s">
        <v>1053</v>
      </c>
      <c r="CB1" s="115" t="s">
        <v>694</v>
      </c>
      <c r="CC1" s="115" t="s">
        <v>695</v>
      </c>
      <c r="CD1" s="115" t="s">
        <v>1054</v>
      </c>
      <c r="CE1" s="115" t="s">
        <v>1055</v>
      </c>
      <c r="CF1" s="115" t="s">
        <v>1056</v>
      </c>
      <c r="CG1" s="115" t="s">
        <v>1057</v>
      </c>
      <c r="CH1" s="115" t="s">
        <v>700</v>
      </c>
      <c r="CI1" s="115" t="s">
        <v>701</v>
      </c>
      <c r="CJ1" s="115" t="s">
        <v>1058</v>
      </c>
      <c r="CK1" s="115" t="s">
        <v>1059</v>
      </c>
      <c r="CL1" s="115" t="s">
        <v>1060</v>
      </c>
      <c r="CM1" s="115" t="s">
        <v>1061</v>
      </c>
      <c r="CN1" s="115" t="s">
        <v>706</v>
      </c>
      <c r="CO1" s="115" t="s">
        <v>707</v>
      </c>
      <c r="CP1" s="115" t="s">
        <v>1062</v>
      </c>
      <c r="CQ1" s="115" t="s">
        <v>1063</v>
      </c>
      <c r="CR1" s="115" t="s">
        <v>1064</v>
      </c>
      <c r="CS1" s="115" t="s">
        <v>1065</v>
      </c>
      <c r="CT1" s="115" t="s">
        <v>712</v>
      </c>
      <c r="CU1" s="115" t="s">
        <v>713</v>
      </c>
      <c r="CV1" s="115" t="s">
        <v>1066</v>
      </c>
      <c r="CW1" s="115" t="s">
        <v>1067</v>
      </c>
      <c r="CX1" s="115" t="s">
        <v>1068</v>
      </c>
      <c r="CY1" s="115" t="s">
        <v>1069</v>
      </c>
      <c r="CZ1" s="115" t="s">
        <v>718</v>
      </c>
      <c r="DA1" s="115" t="s">
        <v>719</v>
      </c>
      <c r="DB1" s="115" t="s">
        <v>1070</v>
      </c>
      <c r="DC1" s="115" t="s">
        <v>1071</v>
      </c>
      <c r="DD1" s="115" t="s">
        <v>1072</v>
      </c>
      <c r="DE1" s="115" t="s">
        <v>1073</v>
      </c>
      <c r="DF1" s="115" t="s">
        <v>724</v>
      </c>
      <c r="DG1" s="115" t="s">
        <v>725</v>
      </c>
      <c r="DH1" s="115" t="s">
        <v>1074</v>
      </c>
      <c r="DI1" s="115" t="s">
        <v>1075</v>
      </c>
      <c r="DJ1" s="115" t="s">
        <v>1076</v>
      </c>
      <c r="DK1" s="115" t="s">
        <v>1077</v>
      </c>
      <c r="DL1" s="115" t="s">
        <v>730</v>
      </c>
      <c r="DM1" s="115" t="s">
        <v>731</v>
      </c>
      <c r="DN1" s="115" t="s">
        <v>1078</v>
      </c>
      <c r="DO1" s="115" t="s">
        <v>1079</v>
      </c>
      <c r="DP1" s="115" t="s">
        <v>1080</v>
      </c>
      <c r="DQ1" s="115" t="s">
        <v>1081</v>
      </c>
      <c r="DR1" s="115" t="s">
        <v>736</v>
      </c>
      <c r="DS1" s="115" t="s">
        <v>737</v>
      </c>
      <c r="DT1" s="115" t="s">
        <v>1082</v>
      </c>
      <c r="DU1" s="115" t="s">
        <v>1083</v>
      </c>
      <c r="DV1" s="115" t="s">
        <v>1084</v>
      </c>
      <c r="DW1" s="115" t="s">
        <v>1085</v>
      </c>
      <c r="DX1" s="115" t="s">
        <v>742</v>
      </c>
      <c r="DY1" s="115" t="s">
        <v>743</v>
      </c>
      <c r="DZ1" s="115" t="s">
        <v>1086</v>
      </c>
      <c r="EA1" s="115" t="s">
        <v>1087</v>
      </c>
      <c r="EB1" s="115" t="s">
        <v>1088</v>
      </c>
      <c r="EC1" s="115" t="s">
        <v>1089</v>
      </c>
      <c r="ED1" s="115" t="s">
        <v>748</v>
      </c>
      <c r="EE1" s="115" t="s">
        <v>749</v>
      </c>
      <c r="EF1" s="115" t="s">
        <v>1090</v>
      </c>
      <c r="EG1" s="115" t="s">
        <v>1091</v>
      </c>
      <c r="EH1" s="115" t="s">
        <v>1092</v>
      </c>
      <c r="EI1" s="115" t="s">
        <v>1093</v>
      </c>
      <c r="EJ1" s="115" t="s">
        <v>754</v>
      </c>
      <c r="EK1" s="115" t="s">
        <v>755</v>
      </c>
      <c r="EL1" s="115" t="s">
        <v>1094</v>
      </c>
      <c r="EM1" s="115" t="s">
        <v>1095</v>
      </c>
      <c r="EN1" s="115" t="s">
        <v>1096</v>
      </c>
      <c r="EO1" s="115" t="s">
        <v>1097</v>
      </c>
      <c r="EP1" s="115" t="s">
        <v>760</v>
      </c>
      <c r="EQ1" s="115" t="s">
        <v>761</v>
      </c>
      <c r="ER1" s="115" t="s">
        <v>1098</v>
      </c>
      <c r="ES1" s="115" t="s">
        <v>1099</v>
      </c>
      <c r="ET1" s="115" t="s">
        <v>1100</v>
      </c>
      <c r="EU1" s="115" t="s">
        <v>1101</v>
      </c>
      <c r="EV1" s="115" t="s">
        <v>766</v>
      </c>
      <c r="EW1" s="115" t="s">
        <v>767</v>
      </c>
      <c r="EX1" s="115" t="s">
        <v>1102</v>
      </c>
      <c r="EY1" s="115" t="s">
        <v>1103</v>
      </c>
      <c r="EZ1" s="115" t="s">
        <v>1104</v>
      </c>
      <c r="FA1" s="115" t="s">
        <v>1105</v>
      </c>
      <c r="FB1" s="115" t="s">
        <v>772</v>
      </c>
      <c r="FC1" s="115" t="s">
        <v>773</v>
      </c>
      <c r="FD1" s="115" t="s">
        <v>1106</v>
      </c>
      <c r="FE1" s="115" t="s">
        <v>1107</v>
      </c>
      <c r="FF1" s="115" t="s">
        <v>1108</v>
      </c>
      <c r="FG1" s="115" t="s">
        <v>1109</v>
      </c>
      <c r="FH1" s="115" t="s">
        <v>778</v>
      </c>
      <c r="FI1" s="115" t="s">
        <v>779</v>
      </c>
      <c r="FJ1" s="115" t="s">
        <v>1110</v>
      </c>
      <c r="FK1" s="115" t="s">
        <v>1111</v>
      </c>
      <c r="FL1" s="115" t="s">
        <v>1112</v>
      </c>
      <c r="FM1" s="115" t="s">
        <v>1113</v>
      </c>
      <c r="FN1" s="115" t="s">
        <v>784</v>
      </c>
      <c r="FO1" s="115" t="s">
        <v>785</v>
      </c>
      <c r="FP1" s="115" t="s">
        <v>1114</v>
      </c>
      <c r="FQ1" s="115" t="s">
        <v>1115</v>
      </c>
      <c r="FR1" s="115" t="s">
        <v>1116</v>
      </c>
      <c r="FS1" s="115" t="s">
        <v>1117</v>
      </c>
      <c r="FT1" s="115" t="s">
        <v>790</v>
      </c>
      <c r="FU1" s="115" t="s">
        <v>791</v>
      </c>
      <c r="FV1" s="115" t="s">
        <v>1118</v>
      </c>
      <c r="FW1" s="115" t="s">
        <v>1119</v>
      </c>
      <c r="FX1" s="115" t="s">
        <v>1120</v>
      </c>
      <c r="FY1" s="115" t="s">
        <v>1121</v>
      </c>
      <c r="FZ1" s="115" t="s">
        <v>796</v>
      </c>
      <c r="GA1" s="115" t="s">
        <v>797</v>
      </c>
      <c r="GB1" s="115" t="s">
        <v>1122</v>
      </c>
      <c r="GC1" s="115" t="s">
        <v>1123</v>
      </c>
      <c r="GD1" s="115" t="s">
        <v>1124</v>
      </c>
      <c r="GE1" s="115" t="s">
        <v>1125</v>
      </c>
      <c r="GF1" s="115" t="s">
        <v>802</v>
      </c>
      <c r="GG1" s="115" t="s">
        <v>803</v>
      </c>
      <c r="GH1" s="115" t="s">
        <v>1126</v>
      </c>
      <c r="GI1" s="115" t="s">
        <v>1127</v>
      </c>
      <c r="GJ1" s="115" t="s">
        <v>1128</v>
      </c>
      <c r="GK1" s="115" t="s">
        <v>1129</v>
      </c>
      <c r="GL1" s="115" t="s">
        <v>808</v>
      </c>
      <c r="GM1" s="115" t="s">
        <v>809</v>
      </c>
      <c r="GN1" s="115" t="s">
        <v>1130</v>
      </c>
      <c r="GO1" s="115" t="s">
        <v>1131</v>
      </c>
      <c r="GP1" s="115" t="s">
        <v>1132</v>
      </c>
      <c r="GQ1" s="115" t="s">
        <v>1133</v>
      </c>
      <c r="GR1" s="115" t="s">
        <v>814</v>
      </c>
      <c r="GS1" s="115" t="s">
        <v>815</v>
      </c>
      <c r="GT1" s="115" t="s">
        <v>1134</v>
      </c>
      <c r="GU1" s="115" t="s">
        <v>1135</v>
      </c>
      <c r="GV1" s="115" t="s">
        <v>1136</v>
      </c>
      <c r="GW1" s="115" t="s">
        <v>1137</v>
      </c>
      <c r="GX1" s="115" t="s">
        <v>820</v>
      </c>
      <c r="GY1" s="115" t="s">
        <v>821</v>
      </c>
      <c r="GZ1" s="115" t="s">
        <v>1138</v>
      </c>
      <c r="HA1" s="115" t="s">
        <v>1139</v>
      </c>
      <c r="HB1" s="115" t="s">
        <v>1140</v>
      </c>
      <c r="HC1" s="115" t="s">
        <v>1141</v>
      </c>
      <c r="HD1" s="115" t="s">
        <v>826</v>
      </c>
      <c r="HE1" s="115" t="s">
        <v>827</v>
      </c>
      <c r="HF1" s="115" t="s">
        <v>1142</v>
      </c>
      <c r="HG1" s="115" t="s">
        <v>1143</v>
      </c>
      <c r="HH1" s="115" t="s">
        <v>1144</v>
      </c>
      <c r="HI1" s="115" t="s">
        <v>1145</v>
      </c>
      <c r="HJ1" s="115" t="s">
        <v>832</v>
      </c>
      <c r="HK1" s="115" t="s">
        <v>833</v>
      </c>
      <c r="HL1" s="115" t="s">
        <v>1146</v>
      </c>
      <c r="HM1" s="115" t="s">
        <v>1147</v>
      </c>
      <c r="HN1" s="115" t="s">
        <v>1148</v>
      </c>
      <c r="HO1" s="115" t="s">
        <v>1149</v>
      </c>
      <c r="HP1" s="115" t="s">
        <v>838</v>
      </c>
      <c r="HQ1" s="115" t="s">
        <v>839</v>
      </c>
      <c r="HR1" s="115" t="s">
        <v>1150</v>
      </c>
      <c r="HS1" s="115" t="s">
        <v>1151</v>
      </c>
      <c r="HT1" s="115" t="s">
        <v>1152</v>
      </c>
      <c r="HU1" s="115" t="s">
        <v>1153</v>
      </c>
      <c r="HV1" s="115" t="s">
        <v>844</v>
      </c>
      <c r="HW1" s="115" t="s">
        <v>845</v>
      </c>
      <c r="HX1" s="115" t="s">
        <v>1154</v>
      </c>
      <c r="HY1" s="115" t="s">
        <v>1155</v>
      </c>
      <c r="HZ1" s="115" t="s">
        <v>1156</v>
      </c>
      <c r="IA1" s="115" t="s">
        <v>1157</v>
      </c>
      <c r="IB1" s="115" t="s">
        <v>850</v>
      </c>
      <c r="IC1" s="115" t="s">
        <v>851</v>
      </c>
      <c r="ID1" s="115" t="s">
        <v>1158</v>
      </c>
      <c r="IE1" s="115" t="s">
        <v>1159</v>
      </c>
      <c r="IF1" s="115" t="s">
        <v>1160</v>
      </c>
      <c r="IG1" s="115" t="s">
        <v>1161</v>
      </c>
      <c r="IH1" s="115" t="s">
        <v>856</v>
      </c>
      <c r="II1" s="115" t="s">
        <v>857</v>
      </c>
      <c r="IJ1" s="115" t="s">
        <v>1162</v>
      </c>
      <c r="IK1" s="115" t="s">
        <v>1163</v>
      </c>
      <c r="IL1" s="115" t="s">
        <v>1164</v>
      </c>
      <c r="IM1" s="115" t="s">
        <v>1165</v>
      </c>
      <c r="IN1" s="115" t="s">
        <v>862</v>
      </c>
      <c r="IO1" s="115" t="s">
        <v>863</v>
      </c>
      <c r="IP1" s="115" t="s">
        <v>1166</v>
      </c>
      <c r="IQ1" s="115" t="s">
        <v>1167</v>
      </c>
      <c r="IR1" s="115" t="s">
        <v>1168</v>
      </c>
      <c r="IS1" s="115" t="s">
        <v>1169</v>
      </c>
      <c r="IT1" s="115" t="s">
        <v>868</v>
      </c>
      <c r="IU1" s="115" t="s">
        <v>869</v>
      </c>
      <c r="IV1" s="115" t="s">
        <v>1170</v>
      </c>
      <c r="IW1" s="115" t="s">
        <v>1171</v>
      </c>
      <c r="IX1" s="115" t="s">
        <v>1172</v>
      </c>
      <c r="IY1" s="115" t="s">
        <v>1173</v>
      </c>
      <c r="IZ1" s="115" t="s">
        <v>874</v>
      </c>
      <c r="JA1" s="115" t="s">
        <v>875</v>
      </c>
      <c r="JB1" s="115" t="s">
        <v>1174</v>
      </c>
      <c r="JC1" s="115" t="s">
        <v>1175</v>
      </c>
      <c r="JD1" s="115" t="s">
        <v>1176</v>
      </c>
      <c r="JE1" s="115" t="s">
        <v>1177</v>
      </c>
      <c r="JF1" s="115" t="s">
        <v>880</v>
      </c>
      <c r="JG1" s="115" t="s">
        <v>881</v>
      </c>
      <c r="JH1" s="115" t="s">
        <v>1178</v>
      </c>
      <c r="JI1" s="115" t="s">
        <v>1179</v>
      </c>
      <c r="JJ1" s="115" t="s">
        <v>1180</v>
      </c>
      <c r="JK1" s="115" t="s">
        <v>1181</v>
      </c>
      <c r="JL1" s="115" t="s">
        <v>886</v>
      </c>
      <c r="JM1" s="115" t="s">
        <v>887</v>
      </c>
      <c r="JN1" s="115" t="s">
        <v>1182</v>
      </c>
      <c r="JO1" s="115" t="s">
        <v>1183</v>
      </c>
      <c r="JP1" s="115" t="s">
        <v>1184</v>
      </c>
      <c r="JQ1" s="115" t="s">
        <v>1185</v>
      </c>
      <c r="JR1" s="115" t="s">
        <v>892</v>
      </c>
      <c r="JS1" s="115" t="s">
        <v>893</v>
      </c>
      <c r="JT1" s="115" t="s">
        <v>1186</v>
      </c>
      <c r="JU1" s="115" t="s">
        <v>1187</v>
      </c>
      <c r="JV1" s="115" t="s">
        <v>1188</v>
      </c>
      <c r="JW1" s="115" t="s">
        <v>1189</v>
      </c>
      <c r="JX1" s="115" t="s">
        <v>898</v>
      </c>
      <c r="JY1" s="115" t="s">
        <v>899</v>
      </c>
      <c r="JZ1" s="115" t="s">
        <v>1190</v>
      </c>
      <c r="KA1" s="115" t="s">
        <v>1191</v>
      </c>
      <c r="KB1" s="115" t="s">
        <v>1192</v>
      </c>
      <c r="KC1" s="115" t="s">
        <v>1193</v>
      </c>
      <c r="KD1" s="115" t="s">
        <v>904</v>
      </c>
      <c r="KE1" s="115" t="s">
        <v>905</v>
      </c>
      <c r="KF1" s="115" t="s">
        <v>1194</v>
      </c>
      <c r="KG1" s="115" t="s">
        <v>1195</v>
      </c>
      <c r="KH1" s="115" t="s">
        <v>1196</v>
      </c>
      <c r="KI1" s="115" t="s">
        <v>1197</v>
      </c>
      <c r="KJ1" s="115" t="s">
        <v>910</v>
      </c>
      <c r="KK1" s="115" t="s">
        <v>911</v>
      </c>
      <c r="KL1" s="115" t="s">
        <v>1198</v>
      </c>
      <c r="KM1" s="115" t="s">
        <v>1199</v>
      </c>
      <c r="KN1" s="115" t="s">
        <v>1200</v>
      </c>
      <c r="KO1" s="115" t="s">
        <v>1201</v>
      </c>
      <c r="KP1" s="115" t="s">
        <v>916</v>
      </c>
      <c r="KQ1" s="115" t="s">
        <v>917</v>
      </c>
      <c r="KR1" s="115" t="s">
        <v>1202</v>
      </c>
      <c r="KS1" s="115" t="s">
        <v>1203</v>
      </c>
      <c r="KT1" s="115" t="s">
        <v>1204</v>
      </c>
      <c r="KU1" s="115" t="s">
        <v>1205</v>
      </c>
      <c r="KV1" s="115" t="s">
        <v>922</v>
      </c>
      <c r="KW1" s="115" t="s">
        <v>923</v>
      </c>
      <c r="KX1" s="115" t="s">
        <v>1206</v>
      </c>
      <c r="KY1" s="115" t="s">
        <v>1207</v>
      </c>
      <c r="KZ1" s="115" t="s">
        <v>1208</v>
      </c>
      <c r="LA1" s="115" t="s">
        <v>1209</v>
      </c>
      <c r="LB1" s="115" t="s">
        <v>928</v>
      </c>
      <c r="LC1" s="115" t="s">
        <v>929</v>
      </c>
      <c r="LD1" s="115" t="s">
        <v>1210</v>
      </c>
      <c r="LE1" s="115" t="s">
        <v>1211</v>
      </c>
      <c r="LF1" s="115" t="s">
        <v>1212</v>
      </c>
      <c r="LG1" s="115" t="s">
        <v>1213</v>
      </c>
      <c r="LH1" s="115" t="s">
        <v>934</v>
      </c>
      <c r="LI1" s="115" t="s">
        <v>935</v>
      </c>
      <c r="LJ1" s="115" t="s">
        <v>1214</v>
      </c>
      <c r="LK1" s="115" t="s">
        <v>1215</v>
      </c>
      <c r="LL1" s="115" t="s">
        <v>1216</v>
      </c>
      <c r="LM1" s="115" t="s">
        <v>1217</v>
      </c>
      <c r="LN1" s="115" t="s">
        <v>940</v>
      </c>
      <c r="LO1" s="115" t="s">
        <v>941</v>
      </c>
      <c r="LP1" s="115" t="s">
        <v>1218</v>
      </c>
      <c r="LQ1" s="115" t="s">
        <v>1219</v>
      </c>
      <c r="LR1" s="115" t="s">
        <v>1220</v>
      </c>
      <c r="LS1" s="115" t="s">
        <v>1221</v>
      </c>
      <c r="LT1" s="115" t="s">
        <v>946</v>
      </c>
      <c r="LU1" s="115" t="s">
        <v>947</v>
      </c>
      <c r="LV1" s="115" t="s">
        <v>1222</v>
      </c>
      <c r="LW1" s="115" t="s">
        <v>1223</v>
      </c>
      <c r="LX1" s="115" t="s">
        <v>1224</v>
      </c>
      <c r="LY1" s="115" t="s">
        <v>1225</v>
      </c>
      <c r="LZ1" s="115" t="s">
        <v>952</v>
      </c>
      <c r="MA1" s="115" t="s">
        <v>953</v>
      </c>
      <c r="MB1" s="115" t="s">
        <v>1226</v>
      </c>
      <c r="MC1" s="115" t="s">
        <v>1227</v>
      </c>
      <c r="MD1" s="115" t="s">
        <v>1228</v>
      </c>
      <c r="ME1" s="115" t="s">
        <v>1229</v>
      </c>
      <c r="MF1" s="115" t="s">
        <v>958</v>
      </c>
      <c r="MG1" s="115" t="s">
        <v>959</v>
      </c>
      <c r="MH1" s="115" t="s">
        <v>1230</v>
      </c>
      <c r="MI1" s="115" t="s">
        <v>1231</v>
      </c>
      <c r="MJ1" s="115" t="s">
        <v>1232</v>
      </c>
      <c r="MK1" s="115" t="s">
        <v>1233</v>
      </c>
    </row>
    <row r="2" spans="1:349">
      <c r="A2" s="112" t="s">
        <v>587</v>
      </c>
      <c r="B2" s="113">
        <v>72042</v>
      </c>
      <c r="C2" s="114">
        <v>6.2E-2</v>
      </c>
      <c r="D2" s="113">
        <v>32499</v>
      </c>
      <c r="E2" s="114">
        <v>5.8000000000000003E-2</v>
      </c>
      <c r="F2" s="113">
        <v>39543</v>
      </c>
      <c r="G2" s="114">
        <v>6.6000000000000003E-2</v>
      </c>
      <c r="H2" s="115">
        <v>25</v>
      </c>
      <c r="I2" s="114">
        <v>3.2000000000000001E-2</v>
      </c>
      <c r="J2" s="115">
        <v>20</v>
      </c>
      <c r="K2" s="114">
        <v>5.0999999999999997E-2</v>
      </c>
      <c r="L2" s="115">
        <v>5</v>
      </c>
      <c r="M2" s="114">
        <v>1.2999999999999999E-2</v>
      </c>
      <c r="N2" s="115">
        <v>727</v>
      </c>
      <c r="O2" s="114">
        <v>2.5000000000000001E-2</v>
      </c>
      <c r="P2" s="115">
        <v>377</v>
      </c>
      <c r="Q2" s="114">
        <v>2.4E-2</v>
      </c>
      <c r="R2" s="115">
        <v>350</v>
      </c>
      <c r="S2" s="114">
        <v>2.5999999999999999E-2</v>
      </c>
      <c r="T2" s="113">
        <v>5732</v>
      </c>
      <c r="U2" s="114">
        <v>3.9E-2</v>
      </c>
      <c r="V2" s="113">
        <v>2778</v>
      </c>
      <c r="W2" s="114">
        <v>3.9E-2</v>
      </c>
      <c r="X2" s="113">
        <v>2954</v>
      </c>
      <c r="Y2" s="114">
        <v>3.9E-2</v>
      </c>
      <c r="Z2" s="113">
        <v>1152</v>
      </c>
      <c r="AA2" s="114">
        <v>3.3000000000000002E-2</v>
      </c>
      <c r="AB2" s="115">
        <v>508</v>
      </c>
      <c r="AC2" s="114">
        <v>0.03</v>
      </c>
      <c r="AD2" s="115">
        <v>644</v>
      </c>
      <c r="AE2" s="114">
        <v>3.6999999999999998E-2</v>
      </c>
      <c r="AF2" s="113">
        <v>2681</v>
      </c>
      <c r="AG2" s="114">
        <v>0.19700000000000001</v>
      </c>
      <c r="AH2" s="113">
        <v>1461</v>
      </c>
      <c r="AI2" s="114">
        <v>0.20899999999999999</v>
      </c>
      <c r="AJ2" s="113">
        <v>1220</v>
      </c>
      <c r="AK2" s="114">
        <v>0.184</v>
      </c>
      <c r="AL2" s="113">
        <v>44759</v>
      </c>
      <c r="AM2" s="114">
        <v>5.8000000000000003E-2</v>
      </c>
      <c r="AN2" s="113">
        <v>21368</v>
      </c>
      <c r="AO2" s="114">
        <v>5.7000000000000002E-2</v>
      </c>
      <c r="AP2" s="113">
        <v>23391</v>
      </c>
      <c r="AQ2" s="114">
        <v>5.8000000000000003E-2</v>
      </c>
      <c r="AR2" s="115">
        <v>865</v>
      </c>
      <c r="AS2" s="114">
        <v>4.4999999999999998E-2</v>
      </c>
      <c r="AT2" s="115">
        <v>530</v>
      </c>
      <c r="AU2" s="114">
        <v>0.05</v>
      </c>
      <c r="AV2" s="115">
        <v>335</v>
      </c>
      <c r="AW2" s="114">
        <v>3.7999999999999999E-2</v>
      </c>
      <c r="AX2" s="113">
        <v>3134</v>
      </c>
      <c r="AY2" s="114">
        <v>2.3E-2</v>
      </c>
      <c r="AZ2" s="113">
        <v>1349</v>
      </c>
      <c r="BA2" s="114">
        <v>0.02</v>
      </c>
      <c r="BB2" s="113">
        <v>1785</v>
      </c>
      <c r="BC2" s="114">
        <v>2.5999999999999999E-2</v>
      </c>
      <c r="BD2" s="113">
        <v>84595</v>
      </c>
      <c r="BE2" s="114">
        <v>0.14199999999999999</v>
      </c>
      <c r="BF2" s="113">
        <v>42354</v>
      </c>
      <c r="BG2" s="114">
        <v>0.14399999999999999</v>
      </c>
      <c r="BH2" s="113">
        <v>42241</v>
      </c>
      <c r="BI2" s="114">
        <v>0.13900000000000001</v>
      </c>
      <c r="BJ2" s="113">
        <v>2467</v>
      </c>
      <c r="BK2" s="114">
        <v>0.13800000000000001</v>
      </c>
      <c r="BL2" s="113">
        <v>1273</v>
      </c>
      <c r="BM2" s="114">
        <v>0.14299999999999999</v>
      </c>
      <c r="BN2" s="113">
        <v>1194</v>
      </c>
      <c r="BO2" s="114">
        <v>0.13300000000000001</v>
      </c>
      <c r="BP2" s="113">
        <v>2593</v>
      </c>
      <c r="BQ2" s="114">
        <v>2.8000000000000001E-2</v>
      </c>
      <c r="BR2" s="113">
        <v>1416</v>
      </c>
      <c r="BS2" s="114">
        <v>3.1E-2</v>
      </c>
      <c r="BT2" s="113">
        <v>1177</v>
      </c>
      <c r="BU2" s="114">
        <v>2.5000000000000001E-2</v>
      </c>
      <c r="BV2" s="113">
        <v>18440</v>
      </c>
      <c r="BW2" s="114">
        <v>0.16900000000000001</v>
      </c>
      <c r="BX2" s="113">
        <v>8155</v>
      </c>
      <c r="BY2" s="114">
        <v>0.14699999999999999</v>
      </c>
      <c r="BZ2" s="113">
        <v>10285</v>
      </c>
      <c r="CA2" s="114">
        <v>0.191</v>
      </c>
      <c r="CB2" s="115">
        <v>562</v>
      </c>
      <c r="CC2" s="114">
        <v>4.2000000000000003E-2</v>
      </c>
      <c r="CD2" s="115">
        <v>286</v>
      </c>
      <c r="CE2" s="114">
        <v>4.3999999999999997E-2</v>
      </c>
      <c r="CF2" s="115">
        <v>276</v>
      </c>
      <c r="CG2" s="114">
        <v>4.1000000000000002E-2</v>
      </c>
      <c r="CH2" s="113">
        <v>72415</v>
      </c>
      <c r="CI2" s="114">
        <v>0.13600000000000001</v>
      </c>
      <c r="CJ2" s="113">
        <v>37316</v>
      </c>
      <c r="CK2" s="114">
        <v>0.13700000000000001</v>
      </c>
      <c r="CL2" s="113">
        <v>35099</v>
      </c>
      <c r="CM2" s="114">
        <v>0.13500000000000001</v>
      </c>
      <c r="CN2" s="113">
        <v>11849</v>
      </c>
      <c r="CO2" s="114">
        <v>0.128</v>
      </c>
      <c r="CP2" s="113">
        <v>6527</v>
      </c>
      <c r="CQ2" s="114">
        <v>0.125</v>
      </c>
      <c r="CR2" s="113">
        <v>5322</v>
      </c>
      <c r="CS2" s="114">
        <v>0.13200000000000001</v>
      </c>
      <c r="CT2" s="113">
        <v>2620</v>
      </c>
      <c r="CU2" s="114">
        <v>5.6000000000000001E-2</v>
      </c>
      <c r="CV2" s="113">
        <v>1280</v>
      </c>
      <c r="CW2" s="114">
        <v>5.6000000000000001E-2</v>
      </c>
      <c r="CX2" s="113">
        <v>1340</v>
      </c>
      <c r="CY2" s="114">
        <v>5.7000000000000002E-2</v>
      </c>
      <c r="CZ2" s="115">
        <v>854</v>
      </c>
      <c r="DA2" s="114">
        <v>3.7999999999999999E-2</v>
      </c>
      <c r="DB2" s="115">
        <v>750</v>
      </c>
      <c r="DC2" s="114">
        <v>0.05</v>
      </c>
      <c r="DD2" s="115">
        <v>104</v>
      </c>
      <c r="DE2" s="114">
        <v>1.4E-2</v>
      </c>
      <c r="DF2" s="113">
        <v>862926</v>
      </c>
      <c r="DG2" s="114">
        <v>0.126</v>
      </c>
      <c r="DH2" s="113">
        <v>399462</v>
      </c>
      <c r="DI2" s="114">
        <v>0.12</v>
      </c>
      <c r="DJ2" s="113">
        <v>463464</v>
      </c>
      <c r="DK2" s="114">
        <v>0.13100000000000001</v>
      </c>
      <c r="DL2" s="113">
        <v>16376</v>
      </c>
      <c r="DM2" s="114">
        <v>0.16900000000000001</v>
      </c>
      <c r="DN2" s="113">
        <v>8353</v>
      </c>
      <c r="DO2" s="114">
        <v>0.184</v>
      </c>
      <c r="DP2" s="113">
        <v>8023</v>
      </c>
      <c r="DQ2" s="114">
        <v>0.155</v>
      </c>
      <c r="DR2" s="113">
        <v>7366</v>
      </c>
      <c r="DS2" s="114">
        <v>3.9E-2</v>
      </c>
      <c r="DT2" s="113">
        <v>3856</v>
      </c>
      <c r="DU2" s="114">
        <v>4.2000000000000003E-2</v>
      </c>
      <c r="DV2" s="113">
        <v>3510</v>
      </c>
      <c r="DW2" s="114">
        <v>3.5000000000000003E-2</v>
      </c>
      <c r="DX2" s="115">
        <v>435</v>
      </c>
      <c r="DY2" s="114">
        <v>3.2000000000000001E-2</v>
      </c>
      <c r="DZ2" s="115">
        <v>259</v>
      </c>
      <c r="EA2" s="114">
        <v>3.7999999999999999E-2</v>
      </c>
      <c r="EB2" s="115">
        <v>176</v>
      </c>
      <c r="EC2" s="114">
        <v>2.5999999999999999E-2</v>
      </c>
      <c r="ED2" s="113">
        <v>3725</v>
      </c>
      <c r="EE2" s="114">
        <v>0.06</v>
      </c>
      <c r="EF2" s="113">
        <v>1827</v>
      </c>
      <c r="EG2" s="114">
        <v>0.06</v>
      </c>
      <c r="EH2" s="113">
        <v>1898</v>
      </c>
      <c r="EI2" s="114">
        <v>0.06</v>
      </c>
      <c r="EJ2" s="113">
        <v>29236</v>
      </c>
      <c r="EK2" s="114">
        <v>0.185</v>
      </c>
      <c r="EL2" s="113">
        <v>14819</v>
      </c>
      <c r="EM2" s="114">
        <v>0.188</v>
      </c>
      <c r="EN2" s="113">
        <v>14417</v>
      </c>
      <c r="EO2" s="114">
        <v>0.182</v>
      </c>
      <c r="EP2" s="115">
        <v>476</v>
      </c>
      <c r="EQ2" s="114">
        <v>7.0000000000000007E-2</v>
      </c>
      <c r="ER2" s="115">
        <v>243</v>
      </c>
      <c r="ES2" s="114">
        <v>7.1999999999999995E-2</v>
      </c>
      <c r="ET2" s="115">
        <v>233</v>
      </c>
      <c r="EU2" s="114">
        <v>6.9000000000000006E-2</v>
      </c>
      <c r="EV2" s="115">
        <v>651</v>
      </c>
      <c r="EW2" s="114">
        <v>6.5000000000000002E-2</v>
      </c>
      <c r="EX2" s="115">
        <v>210</v>
      </c>
      <c r="EY2" s="114">
        <v>4.1000000000000002E-2</v>
      </c>
      <c r="EZ2" s="115">
        <v>441</v>
      </c>
      <c r="FA2" s="114">
        <v>0.09</v>
      </c>
      <c r="FB2" s="113">
        <v>53527</v>
      </c>
      <c r="FC2" s="114">
        <v>0.19500000000000001</v>
      </c>
      <c r="FD2" s="113">
        <v>28311</v>
      </c>
      <c r="FE2" s="114">
        <v>0.20300000000000001</v>
      </c>
      <c r="FF2" s="113">
        <v>25216</v>
      </c>
      <c r="FG2" s="114">
        <v>0.187</v>
      </c>
      <c r="FH2" s="113">
        <v>9562</v>
      </c>
      <c r="FI2" s="114">
        <v>9.7000000000000003E-2</v>
      </c>
      <c r="FJ2" s="113">
        <v>4756</v>
      </c>
      <c r="FK2" s="114">
        <v>9.8000000000000004E-2</v>
      </c>
      <c r="FL2" s="113">
        <v>4806</v>
      </c>
      <c r="FM2" s="114">
        <v>9.6000000000000002E-2</v>
      </c>
      <c r="FN2" s="113">
        <v>1491</v>
      </c>
      <c r="FO2" s="114">
        <v>0.02</v>
      </c>
      <c r="FP2" s="115">
        <v>817</v>
      </c>
      <c r="FQ2" s="114">
        <v>2.1999999999999999E-2</v>
      </c>
      <c r="FR2" s="115">
        <v>674</v>
      </c>
      <c r="FS2" s="114">
        <v>1.7000000000000001E-2</v>
      </c>
      <c r="FT2" s="113">
        <v>176790</v>
      </c>
      <c r="FU2" s="114">
        <v>8.2000000000000003E-2</v>
      </c>
      <c r="FV2" s="113">
        <v>82749</v>
      </c>
      <c r="FW2" s="114">
        <v>7.9000000000000001E-2</v>
      </c>
      <c r="FX2" s="113">
        <v>94041</v>
      </c>
      <c r="FY2" s="114">
        <v>8.5000000000000006E-2</v>
      </c>
      <c r="FZ2" s="113">
        <v>5604</v>
      </c>
      <c r="GA2" s="114">
        <v>2.1000000000000001E-2</v>
      </c>
      <c r="GB2" s="113">
        <v>2609</v>
      </c>
      <c r="GC2" s="114">
        <v>2.1000000000000001E-2</v>
      </c>
      <c r="GD2" s="113">
        <v>2995</v>
      </c>
      <c r="GE2" s="114">
        <v>2.1999999999999999E-2</v>
      </c>
      <c r="GF2" s="115">
        <v>214</v>
      </c>
      <c r="GG2" s="114">
        <v>1.4999999999999999E-2</v>
      </c>
      <c r="GH2" s="115">
        <v>172</v>
      </c>
      <c r="GI2" s="114">
        <v>2.4E-2</v>
      </c>
      <c r="GJ2" s="115">
        <v>42</v>
      </c>
      <c r="GK2" s="114">
        <v>6.0000000000000001E-3</v>
      </c>
      <c r="GL2" s="113">
        <v>139524</v>
      </c>
      <c r="GM2" s="114">
        <v>9.0999999999999998E-2</v>
      </c>
      <c r="GN2" s="113">
        <v>66180</v>
      </c>
      <c r="GO2" s="114">
        <v>8.7999999999999995E-2</v>
      </c>
      <c r="GP2" s="113">
        <v>73344</v>
      </c>
      <c r="GQ2" s="114">
        <v>9.4E-2</v>
      </c>
      <c r="GR2" s="113">
        <v>65658</v>
      </c>
      <c r="GS2" s="114">
        <v>6.5000000000000002E-2</v>
      </c>
      <c r="GT2" s="113">
        <v>30138</v>
      </c>
      <c r="GU2" s="114">
        <v>6.2E-2</v>
      </c>
      <c r="GV2" s="113">
        <v>35520</v>
      </c>
      <c r="GW2" s="114">
        <v>6.7000000000000004E-2</v>
      </c>
      <c r="GX2" s="113">
        <v>5303</v>
      </c>
      <c r="GY2" s="114">
        <v>0.13900000000000001</v>
      </c>
      <c r="GZ2" s="113">
        <v>2510</v>
      </c>
      <c r="HA2" s="114">
        <v>0.13300000000000001</v>
      </c>
      <c r="HB2" s="113">
        <v>2793</v>
      </c>
      <c r="HC2" s="114">
        <v>0.14499999999999999</v>
      </c>
      <c r="HD2" s="113">
        <v>121695</v>
      </c>
      <c r="HE2" s="114">
        <v>9.0999999999999998E-2</v>
      </c>
      <c r="HF2" s="113">
        <v>58836</v>
      </c>
      <c r="HG2" s="114">
        <v>9.0999999999999998E-2</v>
      </c>
      <c r="HH2" s="113">
        <v>62859</v>
      </c>
      <c r="HI2" s="114">
        <v>9.1999999999999998E-2</v>
      </c>
      <c r="HJ2" s="113">
        <v>149313</v>
      </c>
      <c r="HK2" s="114">
        <v>6.7000000000000004E-2</v>
      </c>
      <c r="HL2" s="113">
        <v>66230</v>
      </c>
      <c r="HM2" s="114">
        <v>0.06</v>
      </c>
      <c r="HN2" s="113">
        <v>83083</v>
      </c>
      <c r="HO2" s="114">
        <v>7.3999999999999996E-2</v>
      </c>
      <c r="HP2" s="113">
        <v>48708</v>
      </c>
      <c r="HQ2" s="114">
        <v>7.0999999999999994E-2</v>
      </c>
      <c r="HR2" s="113">
        <v>19766</v>
      </c>
      <c r="HS2" s="114">
        <v>5.6000000000000001E-2</v>
      </c>
      <c r="HT2" s="113">
        <v>28942</v>
      </c>
      <c r="HU2" s="114">
        <v>8.5999999999999993E-2</v>
      </c>
      <c r="HV2" s="113">
        <v>51380</v>
      </c>
      <c r="HW2" s="114">
        <v>0.112</v>
      </c>
      <c r="HX2" s="113">
        <v>25737</v>
      </c>
      <c r="HY2" s="114">
        <v>0.115</v>
      </c>
      <c r="HZ2" s="113">
        <v>25643</v>
      </c>
      <c r="IA2" s="114">
        <v>0.109</v>
      </c>
      <c r="IB2" s="113">
        <v>7742</v>
      </c>
      <c r="IC2" s="114">
        <v>4.1000000000000002E-2</v>
      </c>
      <c r="ID2" s="113">
        <v>4453</v>
      </c>
      <c r="IE2" s="114">
        <v>4.8000000000000001E-2</v>
      </c>
      <c r="IF2" s="113">
        <v>3289</v>
      </c>
      <c r="IG2" s="114">
        <v>3.5000000000000003E-2</v>
      </c>
      <c r="IH2" s="113">
        <v>34862</v>
      </c>
      <c r="II2" s="114">
        <v>6.4000000000000001E-2</v>
      </c>
      <c r="IJ2" s="113">
        <v>16809</v>
      </c>
      <c r="IK2" s="114">
        <v>6.3E-2</v>
      </c>
      <c r="IL2" s="113">
        <v>18053</v>
      </c>
      <c r="IM2" s="114">
        <v>6.4000000000000001E-2</v>
      </c>
      <c r="IN2" s="113">
        <v>33512</v>
      </c>
      <c r="IO2" s="114">
        <v>0.122</v>
      </c>
      <c r="IP2" s="113">
        <v>17438</v>
      </c>
      <c r="IQ2" s="114">
        <v>0.128</v>
      </c>
      <c r="IR2" s="113">
        <v>16074</v>
      </c>
      <c r="IS2" s="114">
        <v>0.11700000000000001</v>
      </c>
      <c r="IT2" s="113">
        <v>89149</v>
      </c>
      <c r="IU2" s="114">
        <v>6.7000000000000004E-2</v>
      </c>
      <c r="IV2" s="113">
        <v>39905</v>
      </c>
      <c r="IW2" s="114">
        <v>0.06</v>
      </c>
      <c r="IX2" s="113">
        <v>49244</v>
      </c>
      <c r="IY2" s="114">
        <v>7.3999999999999996E-2</v>
      </c>
      <c r="IZ2" s="113">
        <v>16298</v>
      </c>
      <c r="JA2" s="114">
        <v>9.0999999999999998E-2</v>
      </c>
      <c r="JB2" s="113">
        <v>7969</v>
      </c>
      <c r="JC2" s="114">
        <v>9.0999999999999998E-2</v>
      </c>
      <c r="JD2" s="113">
        <v>8329</v>
      </c>
      <c r="JE2" s="114">
        <v>9.1999999999999998E-2</v>
      </c>
      <c r="JF2" s="113">
        <v>3000</v>
      </c>
      <c r="JG2" s="114">
        <v>2.4E-2</v>
      </c>
      <c r="JH2" s="113">
        <v>1442</v>
      </c>
      <c r="JI2" s="114">
        <v>2.4E-2</v>
      </c>
      <c r="JJ2" s="113">
        <v>1558</v>
      </c>
      <c r="JK2" s="114">
        <v>2.4E-2</v>
      </c>
      <c r="JL2" s="115">
        <v>10</v>
      </c>
      <c r="JM2" s="114">
        <v>4.0000000000000001E-3</v>
      </c>
      <c r="JN2" s="115">
        <v>2</v>
      </c>
      <c r="JO2" s="114">
        <v>2E-3</v>
      </c>
      <c r="JP2" s="115">
        <v>8</v>
      </c>
      <c r="JQ2" s="114">
        <v>7.0000000000000001E-3</v>
      </c>
      <c r="JR2" s="113">
        <v>1012</v>
      </c>
      <c r="JS2" s="114">
        <v>3.2000000000000001E-2</v>
      </c>
      <c r="JT2" s="115">
        <v>621</v>
      </c>
      <c r="JU2" s="114">
        <v>0.04</v>
      </c>
      <c r="JV2" s="115">
        <v>391</v>
      </c>
      <c r="JW2" s="114">
        <v>2.4E-2</v>
      </c>
      <c r="JX2" s="113">
        <v>17045</v>
      </c>
      <c r="JY2" s="114">
        <v>5.7000000000000002E-2</v>
      </c>
      <c r="JZ2" s="113">
        <v>8418</v>
      </c>
      <c r="KA2" s="114">
        <v>5.8000000000000003E-2</v>
      </c>
      <c r="KB2" s="113">
        <v>8627</v>
      </c>
      <c r="KC2" s="114">
        <v>5.6000000000000001E-2</v>
      </c>
      <c r="KD2" s="113">
        <v>22149</v>
      </c>
      <c r="KE2" s="114">
        <v>6.2E-2</v>
      </c>
      <c r="KF2" s="113">
        <v>11681</v>
      </c>
      <c r="KG2" s="114">
        <v>6.8000000000000005E-2</v>
      </c>
      <c r="KH2" s="113">
        <v>10468</v>
      </c>
      <c r="KI2" s="114">
        <v>5.6000000000000001E-2</v>
      </c>
      <c r="KJ2" s="113">
        <v>39361</v>
      </c>
      <c r="KK2" s="114">
        <v>0.11600000000000001</v>
      </c>
      <c r="KL2" s="113">
        <v>19243</v>
      </c>
      <c r="KM2" s="114">
        <v>0.11700000000000001</v>
      </c>
      <c r="KN2" s="113">
        <v>20118</v>
      </c>
      <c r="KO2" s="114">
        <v>0.115</v>
      </c>
      <c r="KP2" s="113">
        <v>7880</v>
      </c>
      <c r="KQ2" s="114">
        <v>0.127</v>
      </c>
      <c r="KR2" s="113">
        <v>3782</v>
      </c>
      <c r="KS2" s="114">
        <v>0.125</v>
      </c>
      <c r="KT2" s="113">
        <v>4098</v>
      </c>
      <c r="KU2" s="114">
        <v>0.128</v>
      </c>
      <c r="KV2" s="113">
        <v>3093</v>
      </c>
      <c r="KW2" s="114">
        <v>7.0999999999999994E-2</v>
      </c>
      <c r="KX2" s="113">
        <v>1678</v>
      </c>
      <c r="KY2" s="114">
        <v>7.9000000000000001E-2</v>
      </c>
      <c r="KZ2" s="113">
        <v>1415</v>
      </c>
      <c r="LA2" s="114">
        <v>6.4000000000000001E-2</v>
      </c>
      <c r="LB2" s="115">
        <v>145</v>
      </c>
      <c r="LC2" s="114">
        <v>1.4999999999999999E-2</v>
      </c>
      <c r="LD2" s="115">
        <v>55</v>
      </c>
      <c r="LE2" s="114">
        <v>1.0999999999999999E-2</v>
      </c>
      <c r="LF2" s="115">
        <v>90</v>
      </c>
      <c r="LG2" s="114">
        <v>1.7999999999999999E-2</v>
      </c>
      <c r="LH2" s="113">
        <v>50901</v>
      </c>
      <c r="LI2" s="114">
        <v>0.189</v>
      </c>
      <c r="LJ2" s="113">
        <v>26359</v>
      </c>
      <c r="LK2" s="114">
        <v>0.19900000000000001</v>
      </c>
      <c r="LL2" s="113">
        <v>24542</v>
      </c>
      <c r="LM2" s="114">
        <v>0.18</v>
      </c>
      <c r="LN2" s="115">
        <v>782</v>
      </c>
      <c r="LO2" s="114">
        <v>1.9E-2</v>
      </c>
      <c r="LP2" s="115">
        <v>515</v>
      </c>
      <c r="LQ2" s="114">
        <v>2.4E-2</v>
      </c>
      <c r="LR2" s="115">
        <v>267</v>
      </c>
      <c r="LS2" s="114">
        <v>1.2999999999999999E-2</v>
      </c>
      <c r="LT2" s="113">
        <v>54147</v>
      </c>
      <c r="LU2" s="114">
        <v>9.6000000000000002E-2</v>
      </c>
      <c r="LV2" s="113">
        <v>27303</v>
      </c>
      <c r="LW2" s="114">
        <v>9.9000000000000005E-2</v>
      </c>
      <c r="LX2" s="113">
        <v>26844</v>
      </c>
      <c r="LY2" s="114">
        <v>9.1999999999999998E-2</v>
      </c>
      <c r="LZ2" s="113">
        <v>9026</v>
      </c>
      <c r="MA2" s="114">
        <v>7.1999999999999995E-2</v>
      </c>
      <c r="MB2" s="113">
        <v>4374</v>
      </c>
      <c r="MC2" s="114">
        <v>7.1999999999999995E-2</v>
      </c>
      <c r="MD2" s="113">
        <v>4652</v>
      </c>
      <c r="ME2" s="114">
        <v>7.1999999999999995E-2</v>
      </c>
      <c r="MF2" s="113">
        <v>3603</v>
      </c>
      <c r="MG2" s="114">
        <v>7.5999999999999998E-2</v>
      </c>
      <c r="MH2" s="113">
        <v>1755</v>
      </c>
      <c r="MI2" s="114">
        <v>7.4999999999999997E-2</v>
      </c>
      <c r="MJ2" s="113">
        <v>1848</v>
      </c>
      <c r="MK2" s="114">
        <v>7.8E-2</v>
      </c>
    </row>
    <row r="3" spans="1:349">
      <c r="A3" s="112" t="s">
        <v>588</v>
      </c>
      <c r="B3" s="113">
        <v>67192</v>
      </c>
      <c r="C3" s="114">
        <v>5.8000000000000003E-2</v>
      </c>
      <c r="D3" s="113">
        <v>33977</v>
      </c>
      <c r="E3" s="114">
        <v>6.0999999999999999E-2</v>
      </c>
      <c r="F3" s="113">
        <v>33215</v>
      </c>
      <c r="G3" s="114">
        <v>5.6000000000000001E-2</v>
      </c>
      <c r="H3" s="115">
        <v>62</v>
      </c>
      <c r="I3" s="114">
        <v>7.9000000000000001E-2</v>
      </c>
      <c r="J3" s="115">
        <v>11</v>
      </c>
      <c r="K3" s="114">
        <v>2.8000000000000001E-2</v>
      </c>
      <c r="L3" s="115">
        <v>51</v>
      </c>
      <c r="M3" s="114">
        <v>0.13</v>
      </c>
      <c r="N3" s="113">
        <v>2137</v>
      </c>
      <c r="O3" s="114">
        <v>7.1999999999999995E-2</v>
      </c>
      <c r="P3" s="113">
        <v>1578</v>
      </c>
      <c r="Q3" s="114">
        <v>0.1</v>
      </c>
      <c r="R3" s="115">
        <v>559</v>
      </c>
      <c r="S3" s="114">
        <v>4.1000000000000002E-2</v>
      </c>
      <c r="T3" s="113">
        <v>10091</v>
      </c>
      <c r="U3" s="114">
        <v>6.8000000000000005E-2</v>
      </c>
      <c r="V3" s="113">
        <v>5294</v>
      </c>
      <c r="W3" s="114">
        <v>7.2999999999999995E-2</v>
      </c>
      <c r="X3" s="113">
        <v>4797</v>
      </c>
      <c r="Y3" s="114">
        <v>6.3E-2</v>
      </c>
      <c r="Z3" s="113">
        <v>2180</v>
      </c>
      <c r="AA3" s="114">
        <v>6.3E-2</v>
      </c>
      <c r="AB3" s="113">
        <v>1332</v>
      </c>
      <c r="AC3" s="114">
        <v>7.8E-2</v>
      </c>
      <c r="AD3" s="115">
        <v>848</v>
      </c>
      <c r="AE3" s="114">
        <v>4.8000000000000001E-2</v>
      </c>
      <c r="AF3" s="113">
        <v>1493</v>
      </c>
      <c r="AG3" s="114">
        <v>0.11</v>
      </c>
      <c r="AH3" s="115">
        <v>829</v>
      </c>
      <c r="AI3" s="114">
        <v>0.11899999999999999</v>
      </c>
      <c r="AJ3" s="115">
        <v>664</v>
      </c>
      <c r="AK3" s="114">
        <v>0.1</v>
      </c>
      <c r="AL3" s="113">
        <v>37815</v>
      </c>
      <c r="AM3" s="114">
        <v>4.9000000000000002E-2</v>
      </c>
      <c r="AN3" s="113">
        <v>20593</v>
      </c>
      <c r="AO3" s="114">
        <v>5.5E-2</v>
      </c>
      <c r="AP3" s="113">
        <v>17222</v>
      </c>
      <c r="AQ3" s="114">
        <v>4.2000000000000003E-2</v>
      </c>
      <c r="AR3" s="113">
        <v>2819</v>
      </c>
      <c r="AS3" s="114">
        <v>0.14499999999999999</v>
      </c>
      <c r="AT3" s="113">
        <v>2123</v>
      </c>
      <c r="AU3" s="114">
        <v>0.20100000000000001</v>
      </c>
      <c r="AV3" s="115">
        <v>696</v>
      </c>
      <c r="AW3" s="114">
        <v>7.8E-2</v>
      </c>
      <c r="AX3" s="113">
        <v>6165</v>
      </c>
      <c r="AY3" s="114">
        <v>4.5999999999999999E-2</v>
      </c>
      <c r="AZ3" s="113">
        <v>3631</v>
      </c>
      <c r="BA3" s="114">
        <v>5.5E-2</v>
      </c>
      <c r="BB3" s="113">
        <v>2534</v>
      </c>
      <c r="BC3" s="114">
        <v>3.6999999999999998E-2</v>
      </c>
      <c r="BD3" s="113">
        <v>62794</v>
      </c>
      <c r="BE3" s="114">
        <v>0.105</v>
      </c>
      <c r="BF3" s="113">
        <v>34148</v>
      </c>
      <c r="BG3" s="114">
        <v>0.11600000000000001</v>
      </c>
      <c r="BH3" s="113">
        <v>28646</v>
      </c>
      <c r="BI3" s="114">
        <v>9.4E-2</v>
      </c>
      <c r="BJ3" s="113">
        <v>1959</v>
      </c>
      <c r="BK3" s="114">
        <v>0.109</v>
      </c>
      <c r="BL3" s="113">
        <v>1201</v>
      </c>
      <c r="BM3" s="114">
        <v>0.13500000000000001</v>
      </c>
      <c r="BN3" s="115">
        <v>758</v>
      </c>
      <c r="BO3" s="114">
        <v>8.4000000000000005E-2</v>
      </c>
      <c r="BP3" s="113">
        <v>6285</v>
      </c>
      <c r="BQ3" s="114">
        <v>6.8000000000000005E-2</v>
      </c>
      <c r="BR3" s="113">
        <v>3685</v>
      </c>
      <c r="BS3" s="114">
        <v>8.1000000000000003E-2</v>
      </c>
      <c r="BT3" s="113">
        <v>2600</v>
      </c>
      <c r="BU3" s="114">
        <v>5.6000000000000001E-2</v>
      </c>
      <c r="BV3" s="113">
        <v>15488</v>
      </c>
      <c r="BW3" s="114">
        <v>0.14199999999999999</v>
      </c>
      <c r="BX3" s="113">
        <v>8392</v>
      </c>
      <c r="BY3" s="114">
        <v>0.151</v>
      </c>
      <c r="BZ3" s="113">
        <v>7096</v>
      </c>
      <c r="CA3" s="114">
        <v>0.13200000000000001</v>
      </c>
      <c r="CB3" s="115">
        <v>916</v>
      </c>
      <c r="CC3" s="114">
        <v>6.9000000000000006E-2</v>
      </c>
      <c r="CD3" s="115">
        <v>538</v>
      </c>
      <c r="CE3" s="114">
        <v>8.2000000000000003E-2</v>
      </c>
      <c r="CF3" s="115">
        <v>378</v>
      </c>
      <c r="CG3" s="114">
        <v>5.6000000000000001E-2</v>
      </c>
      <c r="CH3" s="113">
        <v>67169</v>
      </c>
      <c r="CI3" s="114">
        <v>0.126</v>
      </c>
      <c r="CJ3" s="113">
        <v>37757</v>
      </c>
      <c r="CK3" s="114">
        <v>0.13900000000000001</v>
      </c>
      <c r="CL3" s="113">
        <v>29412</v>
      </c>
      <c r="CM3" s="114">
        <v>0.113</v>
      </c>
      <c r="CN3" s="113">
        <v>12421</v>
      </c>
      <c r="CO3" s="114">
        <v>0.13500000000000001</v>
      </c>
      <c r="CP3" s="113">
        <v>8257</v>
      </c>
      <c r="CQ3" s="114">
        <v>0.158</v>
      </c>
      <c r="CR3" s="113">
        <v>4164</v>
      </c>
      <c r="CS3" s="114">
        <v>0.104</v>
      </c>
      <c r="CT3" s="113">
        <v>4252</v>
      </c>
      <c r="CU3" s="114">
        <v>9.1999999999999998E-2</v>
      </c>
      <c r="CV3" s="113">
        <v>2161</v>
      </c>
      <c r="CW3" s="114">
        <v>9.5000000000000001E-2</v>
      </c>
      <c r="CX3" s="113">
        <v>2091</v>
      </c>
      <c r="CY3" s="114">
        <v>8.8999999999999996E-2</v>
      </c>
      <c r="CZ3" s="113">
        <v>2999</v>
      </c>
      <c r="DA3" s="114">
        <v>0.13400000000000001</v>
      </c>
      <c r="DB3" s="113">
        <v>2664</v>
      </c>
      <c r="DC3" s="114">
        <v>0.17799999999999999</v>
      </c>
      <c r="DD3" s="115">
        <v>335</v>
      </c>
      <c r="DE3" s="114">
        <v>4.4999999999999998E-2</v>
      </c>
      <c r="DF3" s="113">
        <v>597792</v>
      </c>
      <c r="DG3" s="114">
        <v>8.6999999999999994E-2</v>
      </c>
      <c r="DH3" s="113">
        <v>303378</v>
      </c>
      <c r="DI3" s="114">
        <v>9.0999999999999998E-2</v>
      </c>
      <c r="DJ3" s="113">
        <v>294414</v>
      </c>
      <c r="DK3" s="114">
        <v>8.3000000000000004E-2</v>
      </c>
      <c r="DL3" s="113">
        <v>10902</v>
      </c>
      <c r="DM3" s="114">
        <v>0.112</v>
      </c>
      <c r="DN3" s="113">
        <v>5752</v>
      </c>
      <c r="DO3" s="114">
        <v>0.127</v>
      </c>
      <c r="DP3" s="113">
        <v>5150</v>
      </c>
      <c r="DQ3" s="114">
        <v>0.1</v>
      </c>
      <c r="DR3" s="113">
        <v>5517</v>
      </c>
      <c r="DS3" s="114">
        <v>2.9000000000000001E-2</v>
      </c>
      <c r="DT3" s="113">
        <v>3513</v>
      </c>
      <c r="DU3" s="114">
        <v>3.7999999999999999E-2</v>
      </c>
      <c r="DV3" s="113">
        <v>2004</v>
      </c>
      <c r="DW3" s="114">
        <v>0.02</v>
      </c>
      <c r="DX3" s="115">
        <v>881</v>
      </c>
      <c r="DY3" s="114">
        <v>6.4000000000000001E-2</v>
      </c>
      <c r="DZ3" s="115">
        <v>541</v>
      </c>
      <c r="EA3" s="114">
        <v>7.8E-2</v>
      </c>
      <c r="EB3" s="115">
        <v>340</v>
      </c>
      <c r="EC3" s="114">
        <v>0.05</v>
      </c>
      <c r="ED3" s="113">
        <v>4376</v>
      </c>
      <c r="EE3" s="114">
        <v>7.0999999999999994E-2</v>
      </c>
      <c r="EF3" s="113">
        <v>2545</v>
      </c>
      <c r="EG3" s="114">
        <v>8.4000000000000005E-2</v>
      </c>
      <c r="EH3" s="113">
        <v>1831</v>
      </c>
      <c r="EI3" s="114">
        <v>5.8000000000000003E-2</v>
      </c>
      <c r="EJ3" s="113">
        <v>19197</v>
      </c>
      <c r="EK3" s="114">
        <v>0.121</v>
      </c>
      <c r="EL3" s="113">
        <v>10937</v>
      </c>
      <c r="EM3" s="114">
        <v>0.13900000000000001</v>
      </c>
      <c r="EN3" s="113">
        <v>8260</v>
      </c>
      <c r="EO3" s="114">
        <v>0.104</v>
      </c>
      <c r="EP3" s="115">
        <v>498</v>
      </c>
      <c r="EQ3" s="114">
        <v>7.3999999999999996E-2</v>
      </c>
      <c r="ER3" s="115">
        <v>290</v>
      </c>
      <c r="ES3" s="114">
        <v>8.5000000000000006E-2</v>
      </c>
      <c r="ET3" s="115">
        <v>208</v>
      </c>
      <c r="EU3" s="114">
        <v>6.2E-2</v>
      </c>
      <c r="EV3" s="115">
        <v>480</v>
      </c>
      <c r="EW3" s="114">
        <v>4.8000000000000001E-2</v>
      </c>
      <c r="EX3" s="115">
        <v>253</v>
      </c>
      <c r="EY3" s="114">
        <v>4.9000000000000002E-2</v>
      </c>
      <c r="EZ3" s="115">
        <v>227</v>
      </c>
      <c r="FA3" s="114">
        <v>4.5999999999999999E-2</v>
      </c>
      <c r="FB3" s="113">
        <v>25289</v>
      </c>
      <c r="FC3" s="114">
        <v>9.1999999999999998E-2</v>
      </c>
      <c r="FD3" s="113">
        <v>14737</v>
      </c>
      <c r="FE3" s="114">
        <v>0.106</v>
      </c>
      <c r="FF3" s="113">
        <v>10552</v>
      </c>
      <c r="FG3" s="114">
        <v>7.8E-2</v>
      </c>
      <c r="FH3" s="113">
        <v>5108</v>
      </c>
      <c r="FI3" s="114">
        <v>5.1999999999999998E-2</v>
      </c>
      <c r="FJ3" s="113">
        <v>2778</v>
      </c>
      <c r="FK3" s="114">
        <v>5.7000000000000002E-2</v>
      </c>
      <c r="FL3" s="113">
        <v>2330</v>
      </c>
      <c r="FM3" s="114">
        <v>4.7E-2</v>
      </c>
      <c r="FN3" s="113">
        <v>2895</v>
      </c>
      <c r="FO3" s="114">
        <v>3.7999999999999999E-2</v>
      </c>
      <c r="FP3" s="113">
        <v>1451</v>
      </c>
      <c r="FQ3" s="114">
        <v>3.9E-2</v>
      </c>
      <c r="FR3" s="113">
        <v>1444</v>
      </c>
      <c r="FS3" s="114">
        <v>3.6999999999999998E-2</v>
      </c>
      <c r="FT3" s="113">
        <v>143550</v>
      </c>
      <c r="FU3" s="114">
        <v>6.7000000000000004E-2</v>
      </c>
      <c r="FV3" s="113">
        <v>71472</v>
      </c>
      <c r="FW3" s="114">
        <v>6.8000000000000005E-2</v>
      </c>
      <c r="FX3" s="113">
        <v>72078</v>
      </c>
      <c r="FY3" s="114">
        <v>6.5000000000000002E-2</v>
      </c>
      <c r="FZ3" s="113">
        <v>8799</v>
      </c>
      <c r="GA3" s="114">
        <v>3.3000000000000002E-2</v>
      </c>
      <c r="GB3" s="113">
        <v>4551</v>
      </c>
      <c r="GC3" s="114">
        <v>3.5999999999999997E-2</v>
      </c>
      <c r="GD3" s="113">
        <v>4248</v>
      </c>
      <c r="GE3" s="114">
        <v>3.1E-2</v>
      </c>
      <c r="GF3" s="115">
        <v>660</v>
      </c>
      <c r="GG3" s="114">
        <v>4.5999999999999999E-2</v>
      </c>
      <c r="GH3" s="115">
        <v>379</v>
      </c>
      <c r="GI3" s="114">
        <v>5.2999999999999999E-2</v>
      </c>
      <c r="GJ3" s="115">
        <v>281</v>
      </c>
      <c r="GK3" s="114">
        <v>3.9E-2</v>
      </c>
      <c r="GL3" s="113">
        <v>140771</v>
      </c>
      <c r="GM3" s="114">
        <v>9.1999999999999998E-2</v>
      </c>
      <c r="GN3" s="113">
        <v>75022</v>
      </c>
      <c r="GO3" s="114">
        <v>0.1</v>
      </c>
      <c r="GP3" s="113">
        <v>65749</v>
      </c>
      <c r="GQ3" s="114">
        <v>8.4000000000000005E-2</v>
      </c>
      <c r="GR3" s="113">
        <v>62194</v>
      </c>
      <c r="GS3" s="114">
        <v>6.0999999999999999E-2</v>
      </c>
      <c r="GT3" s="113">
        <v>33127</v>
      </c>
      <c r="GU3" s="114">
        <v>6.8000000000000005E-2</v>
      </c>
      <c r="GV3" s="113">
        <v>29067</v>
      </c>
      <c r="GW3" s="114">
        <v>5.5E-2</v>
      </c>
      <c r="GX3" s="113">
        <v>2355</v>
      </c>
      <c r="GY3" s="114">
        <v>6.2E-2</v>
      </c>
      <c r="GZ3" s="113">
        <v>1291</v>
      </c>
      <c r="HA3" s="114">
        <v>6.9000000000000006E-2</v>
      </c>
      <c r="HB3" s="113">
        <v>1064</v>
      </c>
      <c r="HC3" s="114">
        <v>5.5E-2</v>
      </c>
      <c r="HD3" s="113">
        <v>151170</v>
      </c>
      <c r="HE3" s="114">
        <v>0.114</v>
      </c>
      <c r="HF3" s="113">
        <v>79714</v>
      </c>
      <c r="HG3" s="114">
        <v>0.123</v>
      </c>
      <c r="HH3" s="113">
        <v>71456</v>
      </c>
      <c r="HI3" s="114">
        <v>0.105</v>
      </c>
      <c r="HJ3" s="113">
        <v>136695</v>
      </c>
      <c r="HK3" s="114">
        <v>6.0999999999999999E-2</v>
      </c>
      <c r="HL3" s="113">
        <v>68298</v>
      </c>
      <c r="HM3" s="114">
        <v>6.2E-2</v>
      </c>
      <c r="HN3" s="113">
        <v>68397</v>
      </c>
      <c r="HO3" s="114">
        <v>6.0999999999999999E-2</v>
      </c>
      <c r="HP3" s="113">
        <v>30700</v>
      </c>
      <c r="HQ3" s="114">
        <v>4.4999999999999998E-2</v>
      </c>
      <c r="HR3" s="113">
        <v>15861</v>
      </c>
      <c r="HS3" s="114">
        <v>4.4999999999999998E-2</v>
      </c>
      <c r="HT3" s="113">
        <v>14839</v>
      </c>
      <c r="HU3" s="114">
        <v>4.3999999999999997E-2</v>
      </c>
      <c r="HV3" s="113">
        <v>45525</v>
      </c>
      <c r="HW3" s="114">
        <v>9.9000000000000005E-2</v>
      </c>
      <c r="HX3" s="113">
        <v>23696</v>
      </c>
      <c r="HY3" s="114">
        <v>0.106</v>
      </c>
      <c r="HZ3" s="113">
        <v>21829</v>
      </c>
      <c r="IA3" s="114">
        <v>9.2999999999999999E-2</v>
      </c>
      <c r="IB3" s="113">
        <v>9381</v>
      </c>
      <c r="IC3" s="114">
        <v>0.05</v>
      </c>
      <c r="ID3" s="113">
        <v>5183</v>
      </c>
      <c r="IE3" s="114">
        <v>5.5E-2</v>
      </c>
      <c r="IF3" s="113">
        <v>4198</v>
      </c>
      <c r="IG3" s="114">
        <v>4.4999999999999998E-2</v>
      </c>
      <c r="IH3" s="113">
        <v>24477</v>
      </c>
      <c r="II3" s="114">
        <v>4.4999999999999998E-2</v>
      </c>
      <c r="IJ3" s="113">
        <v>12713</v>
      </c>
      <c r="IK3" s="114">
        <v>4.8000000000000001E-2</v>
      </c>
      <c r="IL3" s="113">
        <v>11764</v>
      </c>
      <c r="IM3" s="114">
        <v>4.2000000000000003E-2</v>
      </c>
      <c r="IN3" s="113">
        <v>18530</v>
      </c>
      <c r="IO3" s="114">
        <v>6.8000000000000005E-2</v>
      </c>
      <c r="IP3" s="113">
        <v>10084</v>
      </c>
      <c r="IQ3" s="114">
        <v>7.3999999999999996E-2</v>
      </c>
      <c r="IR3" s="113">
        <v>8446</v>
      </c>
      <c r="IS3" s="114">
        <v>6.0999999999999999E-2</v>
      </c>
      <c r="IT3" s="113">
        <v>68538</v>
      </c>
      <c r="IU3" s="114">
        <v>5.1999999999999998E-2</v>
      </c>
      <c r="IV3" s="113">
        <v>34765</v>
      </c>
      <c r="IW3" s="114">
        <v>5.2999999999999999E-2</v>
      </c>
      <c r="IX3" s="113">
        <v>33773</v>
      </c>
      <c r="IY3" s="114">
        <v>5.0999999999999997E-2</v>
      </c>
      <c r="IZ3" s="113">
        <v>8025</v>
      </c>
      <c r="JA3" s="114">
        <v>4.4999999999999998E-2</v>
      </c>
      <c r="JB3" s="113">
        <v>4385</v>
      </c>
      <c r="JC3" s="114">
        <v>0.05</v>
      </c>
      <c r="JD3" s="113">
        <v>3640</v>
      </c>
      <c r="JE3" s="114">
        <v>0.04</v>
      </c>
      <c r="JF3" s="113">
        <v>8606</v>
      </c>
      <c r="JG3" s="114">
        <v>6.8000000000000005E-2</v>
      </c>
      <c r="JH3" s="113">
        <v>4753</v>
      </c>
      <c r="JI3" s="114">
        <v>7.8E-2</v>
      </c>
      <c r="JJ3" s="113">
        <v>3853</v>
      </c>
      <c r="JK3" s="114">
        <v>5.8999999999999997E-2</v>
      </c>
      <c r="JL3" s="115">
        <v>146</v>
      </c>
      <c r="JM3" s="114">
        <v>6.3E-2</v>
      </c>
      <c r="JN3" s="115">
        <v>106</v>
      </c>
      <c r="JO3" s="114">
        <v>8.7999999999999995E-2</v>
      </c>
      <c r="JP3" s="115">
        <v>40</v>
      </c>
      <c r="JQ3" s="114">
        <v>3.5000000000000003E-2</v>
      </c>
      <c r="JR3" s="113">
        <v>2169</v>
      </c>
      <c r="JS3" s="114">
        <v>6.8000000000000005E-2</v>
      </c>
      <c r="JT3" s="113">
        <v>1098</v>
      </c>
      <c r="JU3" s="114">
        <v>7.0000000000000007E-2</v>
      </c>
      <c r="JV3" s="113">
        <v>1071</v>
      </c>
      <c r="JW3" s="114">
        <v>6.6000000000000003E-2</v>
      </c>
      <c r="JX3" s="113">
        <v>18986</v>
      </c>
      <c r="JY3" s="114">
        <v>6.3E-2</v>
      </c>
      <c r="JZ3" s="113">
        <v>10054</v>
      </c>
      <c r="KA3" s="114">
        <v>6.9000000000000006E-2</v>
      </c>
      <c r="KB3" s="113">
        <v>8932</v>
      </c>
      <c r="KC3" s="114">
        <v>5.8000000000000003E-2</v>
      </c>
      <c r="KD3" s="113">
        <v>20682</v>
      </c>
      <c r="KE3" s="114">
        <v>5.8000000000000003E-2</v>
      </c>
      <c r="KF3" s="113">
        <v>11502</v>
      </c>
      <c r="KG3" s="114">
        <v>6.7000000000000004E-2</v>
      </c>
      <c r="KH3" s="113">
        <v>9180</v>
      </c>
      <c r="KI3" s="114">
        <v>4.9000000000000002E-2</v>
      </c>
      <c r="KJ3" s="113">
        <v>34303</v>
      </c>
      <c r="KK3" s="114">
        <v>0.10100000000000001</v>
      </c>
      <c r="KL3" s="113">
        <v>17619</v>
      </c>
      <c r="KM3" s="114">
        <v>0.107</v>
      </c>
      <c r="KN3" s="113">
        <v>16684</v>
      </c>
      <c r="KO3" s="114">
        <v>9.5000000000000001E-2</v>
      </c>
      <c r="KP3" s="113">
        <v>5817</v>
      </c>
      <c r="KQ3" s="114">
        <v>9.2999999999999999E-2</v>
      </c>
      <c r="KR3" s="113">
        <v>3164</v>
      </c>
      <c r="KS3" s="114">
        <v>0.105</v>
      </c>
      <c r="KT3" s="113">
        <v>2653</v>
      </c>
      <c r="KU3" s="114">
        <v>8.3000000000000004E-2</v>
      </c>
      <c r="KV3" s="113">
        <v>3673</v>
      </c>
      <c r="KW3" s="114">
        <v>8.5000000000000006E-2</v>
      </c>
      <c r="KX3" s="113">
        <v>2076</v>
      </c>
      <c r="KY3" s="114">
        <v>9.8000000000000004E-2</v>
      </c>
      <c r="KZ3" s="113">
        <v>1597</v>
      </c>
      <c r="LA3" s="114">
        <v>7.1999999999999995E-2</v>
      </c>
      <c r="LB3" s="115">
        <v>787</v>
      </c>
      <c r="LC3" s="114">
        <v>7.9000000000000001E-2</v>
      </c>
      <c r="LD3" s="115">
        <v>482</v>
      </c>
      <c r="LE3" s="114">
        <v>9.6000000000000002E-2</v>
      </c>
      <c r="LF3" s="115">
        <v>305</v>
      </c>
      <c r="LG3" s="114">
        <v>6.0999999999999999E-2</v>
      </c>
      <c r="LH3" s="113">
        <v>30444</v>
      </c>
      <c r="LI3" s="114">
        <v>0.113</v>
      </c>
      <c r="LJ3" s="113">
        <v>15676</v>
      </c>
      <c r="LK3" s="114">
        <v>0.11799999999999999</v>
      </c>
      <c r="LL3" s="113">
        <v>14768</v>
      </c>
      <c r="LM3" s="114">
        <v>0.108</v>
      </c>
      <c r="LN3" s="113">
        <v>3154</v>
      </c>
      <c r="LO3" s="114">
        <v>7.6999999999999999E-2</v>
      </c>
      <c r="LP3" s="113">
        <v>1926</v>
      </c>
      <c r="LQ3" s="114">
        <v>0.09</v>
      </c>
      <c r="LR3" s="113">
        <v>1228</v>
      </c>
      <c r="LS3" s="114">
        <v>6.2E-2</v>
      </c>
      <c r="LT3" s="113">
        <v>34038</v>
      </c>
      <c r="LU3" s="114">
        <v>0.06</v>
      </c>
      <c r="LV3" s="113">
        <v>18495</v>
      </c>
      <c r="LW3" s="114">
        <v>6.7000000000000004E-2</v>
      </c>
      <c r="LX3" s="113">
        <v>15543</v>
      </c>
      <c r="LY3" s="114">
        <v>5.3999999999999999E-2</v>
      </c>
      <c r="LZ3" s="113">
        <v>8154</v>
      </c>
      <c r="MA3" s="114">
        <v>6.5000000000000002E-2</v>
      </c>
      <c r="MB3" s="113">
        <v>4489</v>
      </c>
      <c r="MC3" s="114">
        <v>7.2999999999999995E-2</v>
      </c>
      <c r="MD3" s="113">
        <v>3665</v>
      </c>
      <c r="ME3" s="114">
        <v>5.6000000000000001E-2</v>
      </c>
      <c r="MF3" s="113">
        <v>4875</v>
      </c>
      <c r="MG3" s="114">
        <v>0.10299999999999999</v>
      </c>
      <c r="MH3" s="113">
        <v>2605</v>
      </c>
      <c r="MI3" s="114">
        <v>0.111</v>
      </c>
      <c r="MJ3" s="113">
        <v>2270</v>
      </c>
      <c r="MK3" s="114">
        <v>9.6000000000000002E-2</v>
      </c>
    </row>
    <row r="4" spans="1:349">
      <c r="A4" s="112" t="s">
        <v>589</v>
      </c>
      <c r="B4" s="113">
        <v>203838</v>
      </c>
      <c r="C4" s="114">
        <v>0.17599999999999999</v>
      </c>
      <c r="D4" s="113">
        <v>101907</v>
      </c>
      <c r="E4" s="114">
        <v>0.182</v>
      </c>
      <c r="F4" s="113">
        <v>101931</v>
      </c>
      <c r="G4" s="114">
        <v>0.17100000000000001</v>
      </c>
      <c r="H4" s="115">
        <v>225</v>
      </c>
      <c r="I4" s="114">
        <v>0.28699999999999998</v>
      </c>
      <c r="J4" s="115">
        <v>123</v>
      </c>
      <c r="K4" s="114">
        <v>0.313</v>
      </c>
      <c r="L4" s="115">
        <v>102</v>
      </c>
      <c r="M4" s="114">
        <v>0.26100000000000001</v>
      </c>
      <c r="N4" s="113">
        <v>8461</v>
      </c>
      <c r="O4" s="114">
        <v>0.28699999999999998</v>
      </c>
      <c r="P4" s="113">
        <v>4760</v>
      </c>
      <c r="Q4" s="114">
        <v>0.30099999999999999</v>
      </c>
      <c r="R4" s="113">
        <v>3701</v>
      </c>
      <c r="S4" s="114">
        <v>0.27</v>
      </c>
      <c r="T4" s="113">
        <v>33611</v>
      </c>
      <c r="U4" s="114">
        <v>0.22700000000000001</v>
      </c>
      <c r="V4" s="113">
        <v>17094</v>
      </c>
      <c r="W4" s="114">
        <v>0.23699999999999999</v>
      </c>
      <c r="X4" s="113">
        <v>16517</v>
      </c>
      <c r="Y4" s="114">
        <v>0.218</v>
      </c>
      <c r="Z4" s="113">
        <v>9557</v>
      </c>
      <c r="AA4" s="114">
        <v>0.27600000000000002</v>
      </c>
      <c r="AB4" s="113">
        <v>5087</v>
      </c>
      <c r="AC4" s="114">
        <v>0.29899999999999999</v>
      </c>
      <c r="AD4" s="113">
        <v>4470</v>
      </c>
      <c r="AE4" s="114">
        <v>0.254</v>
      </c>
      <c r="AF4" s="113">
        <v>3225</v>
      </c>
      <c r="AG4" s="114">
        <v>0.23699999999999999</v>
      </c>
      <c r="AH4" s="113">
        <v>1649</v>
      </c>
      <c r="AI4" s="114">
        <v>0.23599999999999999</v>
      </c>
      <c r="AJ4" s="113">
        <v>1576</v>
      </c>
      <c r="AK4" s="114">
        <v>0.23699999999999999</v>
      </c>
      <c r="AL4" s="113">
        <v>136610</v>
      </c>
      <c r="AM4" s="114">
        <v>0.17599999999999999</v>
      </c>
      <c r="AN4" s="113">
        <v>66953</v>
      </c>
      <c r="AO4" s="114">
        <v>0.18</v>
      </c>
      <c r="AP4" s="113">
        <v>69657</v>
      </c>
      <c r="AQ4" s="114">
        <v>0.17199999999999999</v>
      </c>
      <c r="AR4" s="113">
        <v>6131</v>
      </c>
      <c r="AS4" s="114">
        <v>0.315</v>
      </c>
      <c r="AT4" s="113">
        <v>3275</v>
      </c>
      <c r="AU4" s="114">
        <v>0.311</v>
      </c>
      <c r="AV4" s="113">
        <v>2856</v>
      </c>
      <c r="AW4" s="114">
        <v>0.32100000000000001</v>
      </c>
      <c r="AX4" s="113">
        <v>28621</v>
      </c>
      <c r="AY4" s="114">
        <v>0.21199999999999999</v>
      </c>
      <c r="AZ4" s="113">
        <v>13810</v>
      </c>
      <c r="BA4" s="114">
        <v>0.20799999999999999</v>
      </c>
      <c r="BB4" s="113">
        <v>14811</v>
      </c>
      <c r="BC4" s="114">
        <v>0.216</v>
      </c>
      <c r="BD4" s="113">
        <v>136851</v>
      </c>
      <c r="BE4" s="114">
        <v>0.22900000000000001</v>
      </c>
      <c r="BF4" s="113">
        <v>71358</v>
      </c>
      <c r="BG4" s="114">
        <v>0.24299999999999999</v>
      </c>
      <c r="BH4" s="113">
        <v>65493</v>
      </c>
      <c r="BI4" s="114">
        <v>0.216</v>
      </c>
      <c r="BJ4" s="113">
        <v>5058</v>
      </c>
      <c r="BK4" s="114">
        <v>0.28199999999999997</v>
      </c>
      <c r="BL4" s="113">
        <v>2542</v>
      </c>
      <c r="BM4" s="114">
        <v>0.28499999999999998</v>
      </c>
      <c r="BN4" s="113">
        <v>2516</v>
      </c>
      <c r="BO4" s="114">
        <v>0.27900000000000003</v>
      </c>
      <c r="BP4" s="113">
        <v>21615</v>
      </c>
      <c r="BQ4" s="114">
        <v>0.23499999999999999</v>
      </c>
      <c r="BR4" s="113">
        <v>11474</v>
      </c>
      <c r="BS4" s="114">
        <v>0.252</v>
      </c>
      <c r="BT4" s="113">
        <v>10141</v>
      </c>
      <c r="BU4" s="114">
        <v>0.219</v>
      </c>
      <c r="BV4" s="113">
        <v>26758</v>
      </c>
      <c r="BW4" s="114">
        <v>0.245</v>
      </c>
      <c r="BX4" s="113">
        <v>14999</v>
      </c>
      <c r="BY4" s="114">
        <v>0.27100000000000002</v>
      </c>
      <c r="BZ4" s="113">
        <v>11759</v>
      </c>
      <c r="CA4" s="114">
        <v>0.218</v>
      </c>
      <c r="CB4" s="113">
        <v>3883</v>
      </c>
      <c r="CC4" s="114">
        <v>0.29299999999999998</v>
      </c>
      <c r="CD4" s="113">
        <v>1921</v>
      </c>
      <c r="CE4" s="114">
        <v>0.29299999999999998</v>
      </c>
      <c r="CF4" s="113">
        <v>1962</v>
      </c>
      <c r="CG4" s="114">
        <v>0.29299999999999998</v>
      </c>
      <c r="CH4" s="113">
        <v>147239</v>
      </c>
      <c r="CI4" s="114">
        <v>0.27700000000000002</v>
      </c>
      <c r="CJ4" s="113">
        <v>78426</v>
      </c>
      <c r="CK4" s="114">
        <v>0.28899999999999998</v>
      </c>
      <c r="CL4" s="113">
        <v>68813</v>
      </c>
      <c r="CM4" s="114">
        <v>0.26400000000000001</v>
      </c>
      <c r="CN4" s="113">
        <v>23540</v>
      </c>
      <c r="CO4" s="114">
        <v>0.255</v>
      </c>
      <c r="CP4" s="113">
        <v>14184</v>
      </c>
      <c r="CQ4" s="114">
        <v>0.27200000000000002</v>
      </c>
      <c r="CR4" s="113">
        <v>9356</v>
      </c>
      <c r="CS4" s="114">
        <v>0.23300000000000001</v>
      </c>
      <c r="CT4" s="113">
        <v>13951</v>
      </c>
      <c r="CU4" s="114">
        <v>0.30099999999999999</v>
      </c>
      <c r="CV4" s="113">
        <v>7031</v>
      </c>
      <c r="CW4" s="114">
        <v>0.308</v>
      </c>
      <c r="CX4" s="113">
        <v>6920</v>
      </c>
      <c r="CY4" s="114">
        <v>0.29299999999999998</v>
      </c>
      <c r="CZ4" s="113">
        <v>7444</v>
      </c>
      <c r="DA4" s="114">
        <v>0.33200000000000002</v>
      </c>
      <c r="DB4" s="113">
        <v>5432</v>
      </c>
      <c r="DC4" s="114">
        <v>0.36199999999999999</v>
      </c>
      <c r="DD4" s="113">
        <v>2012</v>
      </c>
      <c r="DE4" s="114">
        <v>0.27200000000000002</v>
      </c>
      <c r="DF4" s="113">
        <v>1416482</v>
      </c>
      <c r="DG4" s="114">
        <v>0.20699999999999999</v>
      </c>
      <c r="DH4" s="113">
        <v>706077</v>
      </c>
      <c r="DI4" s="114">
        <v>0.21299999999999999</v>
      </c>
      <c r="DJ4" s="113">
        <v>710405</v>
      </c>
      <c r="DK4" s="114">
        <v>0.20100000000000001</v>
      </c>
      <c r="DL4" s="113">
        <v>24249</v>
      </c>
      <c r="DM4" s="114">
        <v>0.25</v>
      </c>
      <c r="DN4" s="113">
        <v>11159</v>
      </c>
      <c r="DO4" s="114">
        <v>0.246</v>
      </c>
      <c r="DP4" s="113">
        <v>13090</v>
      </c>
      <c r="DQ4" s="114">
        <v>0.254</v>
      </c>
      <c r="DR4" s="113">
        <v>20858</v>
      </c>
      <c r="DS4" s="114">
        <v>0.109</v>
      </c>
      <c r="DT4" s="113">
        <v>10551</v>
      </c>
      <c r="DU4" s="114">
        <v>0.115</v>
      </c>
      <c r="DV4" s="113">
        <v>10307</v>
      </c>
      <c r="DW4" s="114">
        <v>0.104</v>
      </c>
      <c r="DX4" s="113">
        <v>3622</v>
      </c>
      <c r="DY4" s="114">
        <v>0.26500000000000001</v>
      </c>
      <c r="DZ4" s="113">
        <v>1757</v>
      </c>
      <c r="EA4" s="114">
        <v>0.255</v>
      </c>
      <c r="EB4" s="113">
        <v>1865</v>
      </c>
      <c r="EC4" s="114">
        <v>0.27600000000000002</v>
      </c>
      <c r="ED4" s="113">
        <v>15925</v>
      </c>
      <c r="EE4" s="114">
        <v>0.25800000000000001</v>
      </c>
      <c r="EF4" s="113">
        <v>8495</v>
      </c>
      <c r="EG4" s="114">
        <v>0.28100000000000003</v>
      </c>
      <c r="EH4" s="113">
        <v>7430</v>
      </c>
      <c r="EI4" s="114">
        <v>0.23599999999999999</v>
      </c>
      <c r="EJ4" s="113">
        <v>40839</v>
      </c>
      <c r="EK4" s="114">
        <v>0.25800000000000001</v>
      </c>
      <c r="EL4" s="113">
        <v>21287</v>
      </c>
      <c r="EM4" s="114">
        <v>0.27</v>
      </c>
      <c r="EN4" s="113">
        <v>19552</v>
      </c>
      <c r="EO4" s="114">
        <v>0.246</v>
      </c>
      <c r="EP4" s="113">
        <v>2185</v>
      </c>
      <c r="EQ4" s="114">
        <v>0.32300000000000001</v>
      </c>
      <c r="ER4" s="113">
        <v>1154</v>
      </c>
      <c r="ES4" s="114">
        <v>0.34</v>
      </c>
      <c r="ET4" s="113">
        <v>1031</v>
      </c>
      <c r="EU4" s="114">
        <v>0.30499999999999999</v>
      </c>
      <c r="EV4" s="113">
        <v>2290</v>
      </c>
      <c r="EW4" s="114">
        <v>0.22800000000000001</v>
      </c>
      <c r="EX4" s="113">
        <v>1319</v>
      </c>
      <c r="EY4" s="114">
        <v>0.25600000000000001</v>
      </c>
      <c r="EZ4" s="115">
        <v>971</v>
      </c>
      <c r="FA4" s="114">
        <v>0.19900000000000001</v>
      </c>
      <c r="FB4" s="113">
        <v>56133</v>
      </c>
      <c r="FC4" s="114">
        <v>0.20399999999999999</v>
      </c>
      <c r="FD4" s="113">
        <v>28419</v>
      </c>
      <c r="FE4" s="114">
        <v>0.20399999999999999</v>
      </c>
      <c r="FF4" s="113">
        <v>27714</v>
      </c>
      <c r="FG4" s="114">
        <v>0.20499999999999999</v>
      </c>
      <c r="FH4" s="113">
        <v>17644</v>
      </c>
      <c r="FI4" s="114">
        <v>0.18</v>
      </c>
      <c r="FJ4" s="113">
        <v>9030</v>
      </c>
      <c r="FK4" s="114">
        <v>0.187</v>
      </c>
      <c r="FL4" s="113">
        <v>8614</v>
      </c>
      <c r="FM4" s="114">
        <v>0.17299999999999999</v>
      </c>
      <c r="FN4" s="113">
        <v>13945</v>
      </c>
      <c r="FO4" s="114">
        <v>0.184</v>
      </c>
      <c r="FP4" s="113">
        <v>7430</v>
      </c>
      <c r="FQ4" s="114">
        <v>0.20200000000000001</v>
      </c>
      <c r="FR4" s="113">
        <v>6515</v>
      </c>
      <c r="FS4" s="114">
        <v>0.16700000000000001</v>
      </c>
      <c r="FT4" s="113">
        <v>368858</v>
      </c>
      <c r="FU4" s="114">
        <v>0.17100000000000001</v>
      </c>
      <c r="FV4" s="113">
        <v>179367</v>
      </c>
      <c r="FW4" s="114">
        <v>0.17199999999999999</v>
      </c>
      <c r="FX4" s="113">
        <v>189491</v>
      </c>
      <c r="FY4" s="114">
        <v>0.17100000000000001</v>
      </c>
      <c r="FZ4" s="113">
        <v>48289</v>
      </c>
      <c r="GA4" s="114">
        <v>0.182</v>
      </c>
      <c r="GB4" s="113">
        <v>23499</v>
      </c>
      <c r="GC4" s="114">
        <v>0.185</v>
      </c>
      <c r="GD4" s="113">
        <v>24790</v>
      </c>
      <c r="GE4" s="114">
        <v>0.17899999999999999</v>
      </c>
      <c r="GF4" s="113">
        <v>3638</v>
      </c>
      <c r="GG4" s="114">
        <v>0.252</v>
      </c>
      <c r="GH4" s="113">
        <v>2002</v>
      </c>
      <c r="GI4" s="114">
        <v>0.27800000000000002</v>
      </c>
      <c r="GJ4" s="113">
        <v>1636</v>
      </c>
      <c r="GK4" s="114">
        <v>0.22700000000000001</v>
      </c>
      <c r="GL4" s="113">
        <v>411949</v>
      </c>
      <c r="GM4" s="114">
        <v>0.26900000000000002</v>
      </c>
      <c r="GN4" s="113">
        <v>206479</v>
      </c>
      <c r="GO4" s="114">
        <v>0.27500000000000002</v>
      </c>
      <c r="GP4" s="113">
        <v>205470</v>
      </c>
      <c r="GQ4" s="114">
        <v>0.26400000000000001</v>
      </c>
      <c r="GR4" s="113">
        <v>225825</v>
      </c>
      <c r="GS4" s="114">
        <v>0.223</v>
      </c>
      <c r="GT4" s="113">
        <v>112654</v>
      </c>
      <c r="GU4" s="114">
        <v>0.23300000000000001</v>
      </c>
      <c r="GV4" s="113">
        <v>113171</v>
      </c>
      <c r="GW4" s="114">
        <v>0.214</v>
      </c>
      <c r="GX4" s="113">
        <v>9440</v>
      </c>
      <c r="GY4" s="114">
        <v>0.248</v>
      </c>
      <c r="GZ4" s="113">
        <v>4716</v>
      </c>
      <c r="HA4" s="114">
        <v>0.25</v>
      </c>
      <c r="HB4" s="113">
        <v>4724</v>
      </c>
      <c r="HC4" s="114">
        <v>0.246</v>
      </c>
      <c r="HD4" s="113">
        <v>352296</v>
      </c>
      <c r="HE4" s="114">
        <v>0.26500000000000001</v>
      </c>
      <c r="HF4" s="113">
        <v>179965</v>
      </c>
      <c r="HG4" s="114">
        <v>0.27700000000000002</v>
      </c>
      <c r="HH4" s="113">
        <v>172331</v>
      </c>
      <c r="HI4" s="114">
        <v>0.253</v>
      </c>
      <c r="HJ4" s="113">
        <v>409272</v>
      </c>
      <c r="HK4" s="114">
        <v>0.184</v>
      </c>
      <c r="HL4" s="113">
        <v>207002</v>
      </c>
      <c r="HM4" s="114">
        <v>0.189</v>
      </c>
      <c r="HN4" s="113">
        <v>202270</v>
      </c>
      <c r="HO4" s="114">
        <v>0.17899999999999999</v>
      </c>
      <c r="HP4" s="113">
        <v>84630</v>
      </c>
      <c r="HQ4" s="114">
        <v>0.123</v>
      </c>
      <c r="HR4" s="113">
        <v>44255</v>
      </c>
      <c r="HS4" s="114">
        <v>0.125</v>
      </c>
      <c r="HT4" s="113">
        <v>40375</v>
      </c>
      <c r="HU4" s="114">
        <v>0.12</v>
      </c>
      <c r="HV4" s="113">
        <v>129211</v>
      </c>
      <c r="HW4" s="114">
        <v>0.28199999999999997</v>
      </c>
      <c r="HX4" s="113">
        <v>66102</v>
      </c>
      <c r="HY4" s="114">
        <v>0.29499999999999998</v>
      </c>
      <c r="HZ4" s="113">
        <v>63109</v>
      </c>
      <c r="IA4" s="114">
        <v>0.26900000000000002</v>
      </c>
      <c r="IB4" s="113">
        <v>37163</v>
      </c>
      <c r="IC4" s="114">
        <v>0.19800000000000001</v>
      </c>
      <c r="ID4" s="113">
        <v>19050</v>
      </c>
      <c r="IE4" s="114">
        <v>0.20399999999999999</v>
      </c>
      <c r="IF4" s="113">
        <v>18113</v>
      </c>
      <c r="IG4" s="114">
        <v>0.192</v>
      </c>
      <c r="IH4" s="113">
        <v>82174</v>
      </c>
      <c r="II4" s="114">
        <v>0.15</v>
      </c>
      <c r="IJ4" s="113">
        <v>40971</v>
      </c>
      <c r="IK4" s="114">
        <v>0.154</v>
      </c>
      <c r="IL4" s="113">
        <v>41203</v>
      </c>
      <c r="IM4" s="114">
        <v>0.14599999999999999</v>
      </c>
      <c r="IN4" s="113">
        <v>49059</v>
      </c>
      <c r="IO4" s="114">
        <v>0.17899999999999999</v>
      </c>
      <c r="IP4" s="113">
        <v>25149</v>
      </c>
      <c r="IQ4" s="114">
        <v>0.185</v>
      </c>
      <c r="IR4" s="113">
        <v>23910</v>
      </c>
      <c r="IS4" s="114">
        <v>0.17299999999999999</v>
      </c>
      <c r="IT4" s="113">
        <v>191695</v>
      </c>
      <c r="IU4" s="114">
        <v>0.14499999999999999</v>
      </c>
      <c r="IV4" s="113">
        <v>94461</v>
      </c>
      <c r="IW4" s="114">
        <v>0.14299999999999999</v>
      </c>
      <c r="IX4" s="113">
        <v>97234</v>
      </c>
      <c r="IY4" s="114">
        <v>0.14699999999999999</v>
      </c>
      <c r="IZ4" s="113">
        <v>28222</v>
      </c>
      <c r="JA4" s="114">
        <v>0.158</v>
      </c>
      <c r="JB4" s="113">
        <v>15632</v>
      </c>
      <c r="JC4" s="114">
        <v>0.17799999999999999</v>
      </c>
      <c r="JD4" s="113">
        <v>12590</v>
      </c>
      <c r="JE4" s="114">
        <v>0.13800000000000001</v>
      </c>
      <c r="JF4" s="113">
        <v>31314</v>
      </c>
      <c r="JG4" s="114">
        <v>0.248</v>
      </c>
      <c r="JH4" s="113">
        <v>16119</v>
      </c>
      <c r="JI4" s="114">
        <v>0.26500000000000001</v>
      </c>
      <c r="JJ4" s="113">
        <v>15195</v>
      </c>
      <c r="JK4" s="114">
        <v>0.23200000000000001</v>
      </c>
      <c r="JL4" s="115">
        <v>620</v>
      </c>
      <c r="JM4" s="114">
        <v>0.26600000000000001</v>
      </c>
      <c r="JN4" s="115">
        <v>462</v>
      </c>
      <c r="JO4" s="114">
        <v>0.38400000000000001</v>
      </c>
      <c r="JP4" s="115">
        <v>158</v>
      </c>
      <c r="JQ4" s="114">
        <v>0.14000000000000001</v>
      </c>
      <c r="JR4" s="113">
        <v>8118</v>
      </c>
      <c r="JS4" s="114">
        <v>0.255</v>
      </c>
      <c r="JT4" s="113">
        <v>4481</v>
      </c>
      <c r="JU4" s="114">
        <v>0.28599999999999998</v>
      </c>
      <c r="JV4" s="113">
        <v>3637</v>
      </c>
      <c r="JW4" s="114">
        <v>0.22500000000000001</v>
      </c>
      <c r="JX4" s="113">
        <v>69822</v>
      </c>
      <c r="JY4" s="114">
        <v>0.23300000000000001</v>
      </c>
      <c r="JZ4" s="113">
        <v>35358</v>
      </c>
      <c r="KA4" s="114">
        <v>0.24199999999999999</v>
      </c>
      <c r="KB4" s="113">
        <v>34464</v>
      </c>
      <c r="KC4" s="114">
        <v>0.224</v>
      </c>
      <c r="KD4" s="113">
        <v>67183</v>
      </c>
      <c r="KE4" s="114">
        <v>0.188</v>
      </c>
      <c r="KF4" s="113">
        <v>34400</v>
      </c>
      <c r="KG4" s="114">
        <v>0.2</v>
      </c>
      <c r="KH4" s="113">
        <v>32783</v>
      </c>
      <c r="KI4" s="114">
        <v>0.17699999999999999</v>
      </c>
      <c r="KJ4" s="113">
        <v>97071</v>
      </c>
      <c r="KK4" s="114">
        <v>0.28599999999999998</v>
      </c>
      <c r="KL4" s="113">
        <v>50304</v>
      </c>
      <c r="KM4" s="114">
        <v>0.30499999999999999</v>
      </c>
      <c r="KN4" s="113">
        <v>46767</v>
      </c>
      <c r="KO4" s="114">
        <v>0.26700000000000002</v>
      </c>
      <c r="KP4" s="113">
        <v>14879</v>
      </c>
      <c r="KQ4" s="114">
        <v>0.23899999999999999</v>
      </c>
      <c r="KR4" s="113">
        <v>7571</v>
      </c>
      <c r="KS4" s="114">
        <v>0.25</v>
      </c>
      <c r="KT4" s="113">
        <v>7308</v>
      </c>
      <c r="KU4" s="114">
        <v>0.22900000000000001</v>
      </c>
      <c r="KV4" s="113">
        <v>13319</v>
      </c>
      <c r="KW4" s="114">
        <v>0.307</v>
      </c>
      <c r="KX4" s="113">
        <v>7219</v>
      </c>
      <c r="KY4" s="114">
        <v>0.34100000000000003</v>
      </c>
      <c r="KZ4" s="113">
        <v>6100</v>
      </c>
      <c r="LA4" s="114">
        <v>0.27500000000000002</v>
      </c>
      <c r="LB4" s="113">
        <v>3325</v>
      </c>
      <c r="LC4" s="114">
        <v>0.33400000000000002</v>
      </c>
      <c r="LD4" s="113">
        <v>1778</v>
      </c>
      <c r="LE4" s="114">
        <v>0.35599999999999998</v>
      </c>
      <c r="LF4" s="113">
        <v>1547</v>
      </c>
      <c r="LG4" s="114">
        <v>0.312</v>
      </c>
      <c r="LH4" s="113">
        <v>69974</v>
      </c>
      <c r="LI4" s="114">
        <v>0.26</v>
      </c>
      <c r="LJ4" s="113">
        <v>36535</v>
      </c>
      <c r="LK4" s="114">
        <v>0.27600000000000002</v>
      </c>
      <c r="LL4" s="113">
        <v>33439</v>
      </c>
      <c r="LM4" s="114">
        <v>0.245</v>
      </c>
      <c r="LN4" s="113">
        <v>11680</v>
      </c>
      <c r="LO4" s="114">
        <v>0.28399999999999997</v>
      </c>
      <c r="LP4" s="113">
        <v>6166</v>
      </c>
      <c r="LQ4" s="114">
        <v>0.28899999999999998</v>
      </c>
      <c r="LR4" s="113">
        <v>5514</v>
      </c>
      <c r="LS4" s="114">
        <v>0.27800000000000002</v>
      </c>
      <c r="LT4" s="113">
        <v>107135</v>
      </c>
      <c r="LU4" s="114">
        <v>0.189</v>
      </c>
      <c r="LV4" s="113">
        <v>53046</v>
      </c>
      <c r="LW4" s="114">
        <v>0.192</v>
      </c>
      <c r="LX4" s="113">
        <v>54089</v>
      </c>
      <c r="LY4" s="114">
        <v>0.186</v>
      </c>
      <c r="LZ4" s="113">
        <v>23271</v>
      </c>
      <c r="MA4" s="114">
        <v>0.185</v>
      </c>
      <c r="MB4" s="113">
        <v>11488</v>
      </c>
      <c r="MC4" s="114">
        <v>0.188</v>
      </c>
      <c r="MD4" s="113">
        <v>11783</v>
      </c>
      <c r="ME4" s="114">
        <v>0.18099999999999999</v>
      </c>
      <c r="MF4" s="113">
        <v>10898</v>
      </c>
      <c r="MG4" s="114">
        <v>0.23100000000000001</v>
      </c>
      <c r="MH4" s="113">
        <v>6006</v>
      </c>
      <c r="MI4" s="114">
        <v>0.25600000000000001</v>
      </c>
      <c r="MJ4" s="113">
        <v>4892</v>
      </c>
      <c r="MK4" s="114">
        <v>0.20599999999999999</v>
      </c>
    </row>
    <row r="5" spans="1:349">
      <c r="A5" s="112" t="s">
        <v>590</v>
      </c>
      <c r="B5" s="113">
        <v>207018</v>
      </c>
      <c r="C5" s="114">
        <v>0.17899999999999999</v>
      </c>
      <c r="D5" s="113">
        <v>102237</v>
      </c>
      <c r="E5" s="114">
        <v>0.183</v>
      </c>
      <c r="F5" s="113">
        <v>104781</v>
      </c>
      <c r="G5" s="114">
        <v>0.17599999999999999</v>
      </c>
      <c r="H5" s="115">
        <v>205</v>
      </c>
      <c r="I5" s="114">
        <v>0.26100000000000001</v>
      </c>
      <c r="J5" s="115">
        <v>107</v>
      </c>
      <c r="K5" s="114">
        <v>0.27200000000000002</v>
      </c>
      <c r="L5" s="115">
        <v>98</v>
      </c>
      <c r="M5" s="114">
        <v>0.251</v>
      </c>
      <c r="N5" s="113">
        <v>8751</v>
      </c>
      <c r="O5" s="114">
        <v>0.29599999999999999</v>
      </c>
      <c r="P5" s="113">
        <v>4726</v>
      </c>
      <c r="Q5" s="114">
        <v>0.29899999999999999</v>
      </c>
      <c r="R5" s="113">
        <v>4025</v>
      </c>
      <c r="S5" s="114">
        <v>0.29399999999999998</v>
      </c>
      <c r="T5" s="113">
        <v>44001</v>
      </c>
      <c r="U5" s="114">
        <v>0.29799999999999999</v>
      </c>
      <c r="V5" s="113">
        <v>21527</v>
      </c>
      <c r="W5" s="114">
        <v>0.29899999999999999</v>
      </c>
      <c r="X5" s="113">
        <v>22474</v>
      </c>
      <c r="Y5" s="114">
        <v>0.29699999999999999</v>
      </c>
      <c r="Z5" s="113">
        <v>11000</v>
      </c>
      <c r="AA5" s="114">
        <v>0.318</v>
      </c>
      <c r="AB5" s="113">
        <v>5148</v>
      </c>
      <c r="AC5" s="114">
        <v>0.30299999999999999</v>
      </c>
      <c r="AD5" s="113">
        <v>5852</v>
      </c>
      <c r="AE5" s="114">
        <v>0.33200000000000002</v>
      </c>
      <c r="AF5" s="113">
        <v>2814</v>
      </c>
      <c r="AG5" s="114">
        <v>0.20599999999999999</v>
      </c>
      <c r="AH5" s="113">
        <v>1403</v>
      </c>
      <c r="AI5" s="114">
        <v>0.20100000000000001</v>
      </c>
      <c r="AJ5" s="113">
        <v>1411</v>
      </c>
      <c r="AK5" s="114">
        <v>0.21199999999999999</v>
      </c>
      <c r="AL5" s="113">
        <v>169705</v>
      </c>
      <c r="AM5" s="114">
        <v>0.218</v>
      </c>
      <c r="AN5" s="113">
        <v>79206</v>
      </c>
      <c r="AO5" s="114">
        <v>0.21299999999999999</v>
      </c>
      <c r="AP5" s="113">
        <v>90499</v>
      </c>
      <c r="AQ5" s="114">
        <v>0.223</v>
      </c>
      <c r="AR5" s="113">
        <v>5229</v>
      </c>
      <c r="AS5" s="114">
        <v>0.26900000000000002</v>
      </c>
      <c r="AT5" s="113">
        <v>2697</v>
      </c>
      <c r="AU5" s="114">
        <v>0.25600000000000001</v>
      </c>
      <c r="AV5" s="113">
        <v>2532</v>
      </c>
      <c r="AW5" s="114">
        <v>0.28499999999999998</v>
      </c>
      <c r="AX5" s="113">
        <v>36552</v>
      </c>
      <c r="AY5" s="114">
        <v>0.27100000000000002</v>
      </c>
      <c r="AZ5" s="113">
        <v>17670</v>
      </c>
      <c r="BA5" s="114">
        <v>0.26700000000000002</v>
      </c>
      <c r="BB5" s="113">
        <v>18882</v>
      </c>
      <c r="BC5" s="114">
        <v>0.27600000000000002</v>
      </c>
      <c r="BD5" s="113">
        <v>138098</v>
      </c>
      <c r="BE5" s="114">
        <v>0.23200000000000001</v>
      </c>
      <c r="BF5" s="113">
        <v>65901</v>
      </c>
      <c r="BG5" s="114">
        <v>0.22500000000000001</v>
      </c>
      <c r="BH5" s="113">
        <v>72197</v>
      </c>
      <c r="BI5" s="114">
        <v>0.23799999999999999</v>
      </c>
      <c r="BJ5" s="113">
        <v>4416</v>
      </c>
      <c r="BK5" s="114">
        <v>0.246</v>
      </c>
      <c r="BL5" s="113">
        <v>2035</v>
      </c>
      <c r="BM5" s="114">
        <v>0.22800000000000001</v>
      </c>
      <c r="BN5" s="113">
        <v>2381</v>
      </c>
      <c r="BO5" s="114">
        <v>0.26400000000000001</v>
      </c>
      <c r="BP5" s="113">
        <v>25314</v>
      </c>
      <c r="BQ5" s="114">
        <v>0.27500000000000002</v>
      </c>
      <c r="BR5" s="113">
        <v>12314</v>
      </c>
      <c r="BS5" s="114">
        <v>0.27</v>
      </c>
      <c r="BT5" s="113">
        <v>13000</v>
      </c>
      <c r="BU5" s="114">
        <v>0.28100000000000003</v>
      </c>
      <c r="BV5" s="113">
        <v>25980</v>
      </c>
      <c r="BW5" s="114">
        <v>0.23799999999999999</v>
      </c>
      <c r="BX5" s="113">
        <v>12768</v>
      </c>
      <c r="BY5" s="114">
        <v>0.23</v>
      </c>
      <c r="BZ5" s="113">
        <v>13212</v>
      </c>
      <c r="CA5" s="114">
        <v>0.245</v>
      </c>
      <c r="CB5" s="113">
        <v>3384</v>
      </c>
      <c r="CC5" s="114">
        <v>0.25600000000000001</v>
      </c>
      <c r="CD5" s="113">
        <v>1722</v>
      </c>
      <c r="CE5" s="114">
        <v>0.26300000000000001</v>
      </c>
      <c r="CF5" s="113">
        <v>1662</v>
      </c>
      <c r="CG5" s="114">
        <v>0.248</v>
      </c>
      <c r="CH5" s="113">
        <v>121060</v>
      </c>
      <c r="CI5" s="114">
        <v>0.22800000000000001</v>
      </c>
      <c r="CJ5" s="113">
        <v>60057</v>
      </c>
      <c r="CK5" s="114">
        <v>0.221</v>
      </c>
      <c r="CL5" s="113">
        <v>61003</v>
      </c>
      <c r="CM5" s="114">
        <v>0.23400000000000001</v>
      </c>
      <c r="CN5" s="113">
        <v>23995</v>
      </c>
      <c r="CO5" s="114">
        <v>0.26</v>
      </c>
      <c r="CP5" s="113">
        <v>13359</v>
      </c>
      <c r="CQ5" s="114">
        <v>0.25600000000000001</v>
      </c>
      <c r="CR5" s="113">
        <v>10636</v>
      </c>
      <c r="CS5" s="114">
        <v>0.26500000000000001</v>
      </c>
      <c r="CT5" s="113">
        <v>12892</v>
      </c>
      <c r="CU5" s="114">
        <v>0.27800000000000002</v>
      </c>
      <c r="CV5" s="113">
        <v>6385</v>
      </c>
      <c r="CW5" s="114">
        <v>0.28000000000000003</v>
      </c>
      <c r="CX5" s="113">
        <v>6507</v>
      </c>
      <c r="CY5" s="114">
        <v>0.27600000000000002</v>
      </c>
      <c r="CZ5" s="113">
        <v>6216</v>
      </c>
      <c r="DA5" s="114">
        <v>0.27800000000000002</v>
      </c>
      <c r="DB5" s="113">
        <v>3741</v>
      </c>
      <c r="DC5" s="114">
        <v>0.249</v>
      </c>
      <c r="DD5" s="113">
        <v>2475</v>
      </c>
      <c r="DE5" s="114">
        <v>0.33500000000000002</v>
      </c>
      <c r="DF5" s="113">
        <v>1314543</v>
      </c>
      <c r="DG5" s="114">
        <v>0.192</v>
      </c>
      <c r="DH5" s="113">
        <v>645146</v>
      </c>
      <c r="DI5" s="114">
        <v>0.19400000000000001</v>
      </c>
      <c r="DJ5" s="113">
        <v>669397</v>
      </c>
      <c r="DK5" s="114">
        <v>0.19</v>
      </c>
      <c r="DL5" s="113">
        <v>23760</v>
      </c>
      <c r="DM5" s="114">
        <v>0.245</v>
      </c>
      <c r="DN5" s="113">
        <v>10675</v>
      </c>
      <c r="DO5" s="114">
        <v>0.23499999999999999</v>
      </c>
      <c r="DP5" s="113">
        <v>13085</v>
      </c>
      <c r="DQ5" s="114">
        <v>0.254</v>
      </c>
      <c r="DR5" s="113">
        <v>32405</v>
      </c>
      <c r="DS5" s="114">
        <v>0.17</v>
      </c>
      <c r="DT5" s="113">
        <v>15865</v>
      </c>
      <c r="DU5" s="114">
        <v>0.17299999999999999</v>
      </c>
      <c r="DV5" s="113">
        <v>16540</v>
      </c>
      <c r="DW5" s="114">
        <v>0.16700000000000001</v>
      </c>
      <c r="DX5" s="113">
        <v>4182</v>
      </c>
      <c r="DY5" s="114">
        <v>0.30599999999999999</v>
      </c>
      <c r="DZ5" s="113">
        <v>2130</v>
      </c>
      <c r="EA5" s="114">
        <v>0.309</v>
      </c>
      <c r="EB5" s="113">
        <v>2052</v>
      </c>
      <c r="EC5" s="114">
        <v>0.30399999999999999</v>
      </c>
      <c r="ED5" s="113">
        <v>17621</v>
      </c>
      <c r="EE5" s="114">
        <v>0.28499999999999998</v>
      </c>
      <c r="EF5" s="113">
        <v>8017</v>
      </c>
      <c r="EG5" s="114">
        <v>0.26500000000000001</v>
      </c>
      <c r="EH5" s="113">
        <v>9604</v>
      </c>
      <c r="EI5" s="114">
        <v>0.30499999999999999</v>
      </c>
      <c r="EJ5" s="113">
        <v>35467</v>
      </c>
      <c r="EK5" s="114">
        <v>0.224</v>
      </c>
      <c r="EL5" s="113">
        <v>16881</v>
      </c>
      <c r="EM5" s="114">
        <v>0.214</v>
      </c>
      <c r="EN5" s="113">
        <v>18586</v>
      </c>
      <c r="EO5" s="114">
        <v>0.23400000000000001</v>
      </c>
      <c r="EP5" s="113">
        <v>1765</v>
      </c>
      <c r="EQ5" s="114">
        <v>0.26100000000000001</v>
      </c>
      <c r="ER5" s="115">
        <v>762</v>
      </c>
      <c r="ES5" s="114">
        <v>0.224</v>
      </c>
      <c r="ET5" s="113">
        <v>1003</v>
      </c>
      <c r="EU5" s="114">
        <v>0.29699999999999999</v>
      </c>
      <c r="EV5" s="113">
        <v>2818</v>
      </c>
      <c r="EW5" s="114">
        <v>0.28100000000000003</v>
      </c>
      <c r="EX5" s="113">
        <v>1547</v>
      </c>
      <c r="EY5" s="114">
        <v>0.3</v>
      </c>
      <c r="EZ5" s="113">
        <v>1271</v>
      </c>
      <c r="FA5" s="114">
        <v>0.26</v>
      </c>
      <c r="FB5" s="113">
        <v>50049</v>
      </c>
      <c r="FC5" s="114">
        <v>0.182</v>
      </c>
      <c r="FD5" s="113">
        <v>25158</v>
      </c>
      <c r="FE5" s="114">
        <v>0.18</v>
      </c>
      <c r="FF5" s="113">
        <v>24891</v>
      </c>
      <c r="FG5" s="114">
        <v>0.184</v>
      </c>
      <c r="FH5" s="113">
        <v>22545</v>
      </c>
      <c r="FI5" s="114">
        <v>0.23</v>
      </c>
      <c r="FJ5" s="113">
        <v>11389</v>
      </c>
      <c r="FK5" s="114">
        <v>0.23599999999999999</v>
      </c>
      <c r="FL5" s="113">
        <v>11156</v>
      </c>
      <c r="FM5" s="114">
        <v>0.224</v>
      </c>
      <c r="FN5" s="113">
        <v>21746</v>
      </c>
      <c r="FO5" s="114">
        <v>0.28699999999999998</v>
      </c>
      <c r="FP5" s="113">
        <v>10381</v>
      </c>
      <c r="FQ5" s="114">
        <v>0.28199999999999997</v>
      </c>
      <c r="FR5" s="113">
        <v>11365</v>
      </c>
      <c r="FS5" s="114">
        <v>0.29099999999999998</v>
      </c>
      <c r="FT5" s="113">
        <v>436936</v>
      </c>
      <c r="FU5" s="114">
        <v>0.20300000000000001</v>
      </c>
      <c r="FV5" s="113">
        <v>209472</v>
      </c>
      <c r="FW5" s="114">
        <v>0.2</v>
      </c>
      <c r="FX5" s="113">
        <v>227464</v>
      </c>
      <c r="FY5" s="114">
        <v>0.20599999999999999</v>
      </c>
      <c r="FZ5" s="113">
        <v>70551</v>
      </c>
      <c r="GA5" s="114">
        <v>0.26600000000000001</v>
      </c>
      <c r="GB5" s="113">
        <v>32635</v>
      </c>
      <c r="GC5" s="114">
        <v>0.25700000000000001</v>
      </c>
      <c r="GD5" s="113">
        <v>37916</v>
      </c>
      <c r="GE5" s="114">
        <v>0.27300000000000002</v>
      </c>
      <c r="GF5" s="113">
        <v>4717</v>
      </c>
      <c r="GG5" s="114">
        <v>0.32700000000000001</v>
      </c>
      <c r="GH5" s="113">
        <v>2288</v>
      </c>
      <c r="GI5" s="114">
        <v>0.317</v>
      </c>
      <c r="GJ5" s="113">
        <v>2429</v>
      </c>
      <c r="GK5" s="114">
        <v>0.33700000000000002</v>
      </c>
      <c r="GL5" s="113">
        <v>381521</v>
      </c>
      <c r="GM5" s="114">
        <v>0.249</v>
      </c>
      <c r="GN5" s="113">
        <v>182106</v>
      </c>
      <c r="GO5" s="114">
        <v>0.24199999999999999</v>
      </c>
      <c r="GP5" s="113">
        <v>199415</v>
      </c>
      <c r="GQ5" s="114">
        <v>0.25600000000000001</v>
      </c>
      <c r="GR5" s="113">
        <v>251910</v>
      </c>
      <c r="GS5" s="114">
        <v>0.249</v>
      </c>
      <c r="GT5" s="113">
        <v>117959</v>
      </c>
      <c r="GU5" s="114">
        <v>0.24399999999999999</v>
      </c>
      <c r="GV5" s="113">
        <v>133951</v>
      </c>
      <c r="GW5" s="114">
        <v>0.254</v>
      </c>
      <c r="GX5" s="113">
        <v>9794</v>
      </c>
      <c r="GY5" s="114">
        <v>0.25700000000000001</v>
      </c>
      <c r="GZ5" s="113">
        <v>4861</v>
      </c>
      <c r="HA5" s="114">
        <v>0.25800000000000001</v>
      </c>
      <c r="HB5" s="113">
        <v>4933</v>
      </c>
      <c r="HC5" s="114">
        <v>0.25600000000000001</v>
      </c>
      <c r="HD5" s="113">
        <v>326114</v>
      </c>
      <c r="HE5" s="114">
        <v>0.245</v>
      </c>
      <c r="HF5" s="113">
        <v>156601</v>
      </c>
      <c r="HG5" s="114">
        <v>0.24099999999999999</v>
      </c>
      <c r="HH5" s="113">
        <v>169513</v>
      </c>
      <c r="HI5" s="114">
        <v>0.248</v>
      </c>
      <c r="HJ5" s="113">
        <v>498566</v>
      </c>
      <c r="HK5" s="114">
        <v>0.224</v>
      </c>
      <c r="HL5" s="113">
        <v>248626</v>
      </c>
      <c r="HM5" s="114">
        <v>0.22700000000000001</v>
      </c>
      <c r="HN5" s="113">
        <v>249940</v>
      </c>
      <c r="HO5" s="114">
        <v>0.222</v>
      </c>
      <c r="HP5" s="113">
        <v>95239</v>
      </c>
      <c r="HQ5" s="114">
        <v>0.13800000000000001</v>
      </c>
      <c r="HR5" s="113">
        <v>52030</v>
      </c>
      <c r="HS5" s="114">
        <v>0.14699999999999999</v>
      </c>
      <c r="HT5" s="113">
        <v>43209</v>
      </c>
      <c r="HU5" s="114">
        <v>0.128</v>
      </c>
      <c r="HV5" s="113">
        <v>104891</v>
      </c>
      <c r="HW5" s="114">
        <v>0.22900000000000001</v>
      </c>
      <c r="HX5" s="113">
        <v>50013</v>
      </c>
      <c r="HY5" s="114">
        <v>0.223</v>
      </c>
      <c r="HZ5" s="113">
        <v>54878</v>
      </c>
      <c r="IA5" s="114">
        <v>0.23400000000000001</v>
      </c>
      <c r="IB5" s="113">
        <v>48650</v>
      </c>
      <c r="IC5" s="114">
        <v>0.25900000000000001</v>
      </c>
      <c r="ID5" s="113">
        <v>23944</v>
      </c>
      <c r="IE5" s="114">
        <v>0.25600000000000001</v>
      </c>
      <c r="IF5" s="113">
        <v>24706</v>
      </c>
      <c r="IG5" s="114">
        <v>0.26200000000000001</v>
      </c>
      <c r="IH5" s="113">
        <v>94317</v>
      </c>
      <c r="II5" s="114">
        <v>0.17199999999999999</v>
      </c>
      <c r="IJ5" s="113">
        <v>46161</v>
      </c>
      <c r="IK5" s="114">
        <v>0.17299999999999999</v>
      </c>
      <c r="IL5" s="113">
        <v>48156</v>
      </c>
      <c r="IM5" s="114">
        <v>0.17100000000000001</v>
      </c>
      <c r="IN5" s="113">
        <v>58863</v>
      </c>
      <c r="IO5" s="114">
        <v>0.215</v>
      </c>
      <c r="IP5" s="113">
        <v>28104</v>
      </c>
      <c r="IQ5" s="114">
        <v>0.20699999999999999</v>
      </c>
      <c r="IR5" s="113">
        <v>30759</v>
      </c>
      <c r="IS5" s="114">
        <v>0.223</v>
      </c>
      <c r="IT5" s="113">
        <v>203285</v>
      </c>
      <c r="IU5" s="114">
        <v>0.154</v>
      </c>
      <c r="IV5" s="113">
        <v>98422</v>
      </c>
      <c r="IW5" s="114">
        <v>0.14899999999999999</v>
      </c>
      <c r="IX5" s="113">
        <v>104863</v>
      </c>
      <c r="IY5" s="114">
        <v>0.158</v>
      </c>
      <c r="IZ5" s="113">
        <v>38820</v>
      </c>
      <c r="JA5" s="114">
        <v>0.217</v>
      </c>
      <c r="JB5" s="113">
        <v>19551</v>
      </c>
      <c r="JC5" s="114">
        <v>0.222</v>
      </c>
      <c r="JD5" s="113">
        <v>19269</v>
      </c>
      <c r="JE5" s="114">
        <v>0.21199999999999999</v>
      </c>
      <c r="JF5" s="113">
        <v>40608</v>
      </c>
      <c r="JG5" s="114">
        <v>0.32200000000000001</v>
      </c>
      <c r="JH5" s="113">
        <v>18897</v>
      </c>
      <c r="JI5" s="114">
        <v>0.311</v>
      </c>
      <c r="JJ5" s="113">
        <v>21711</v>
      </c>
      <c r="JK5" s="114">
        <v>0.33200000000000002</v>
      </c>
      <c r="JL5" s="115">
        <v>806</v>
      </c>
      <c r="JM5" s="114">
        <v>0.34599999999999997</v>
      </c>
      <c r="JN5" s="115">
        <v>306</v>
      </c>
      <c r="JO5" s="114">
        <v>0.255</v>
      </c>
      <c r="JP5" s="115">
        <v>500</v>
      </c>
      <c r="JQ5" s="114">
        <v>0.443</v>
      </c>
      <c r="JR5" s="113">
        <v>9692</v>
      </c>
      <c r="JS5" s="114">
        <v>0.30499999999999999</v>
      </c>
      <c r="JT5" s="113">
        <v>4566</v>
      </c>
      <c r="JU5" s="114">
        <v>0.29199999999999998</v>
      </c>
      <c r="JV5" s="113">
        <v>5126</v>
      </c>
      <c r="JW5" s="114">
        <v>0.317</v>
      </c>
      <c r="JX5" s="113">
        <v>84913</v>
      </c>
      <c r="JY5" s="114">
        <v>0.28299999999999997</v>
      </c>
      <c r="JZ5" s="113">
        <v>42598</v>
      </c>
      <c r="KA5" s="114">
        <v>0.29199999999999998</v>
      </c>
      <c r="KB5" s="113">
        <v>42315</v>
      </c>
      <c r="KC5" s="114">
        <v>0.27500000000000002</v>
      </c>
      <c r="KD5" s="113">
        <v>88952</v>
      </c>
      <c r="KE5" s="114">
        <v>0.248</v>
      </c>
      <c r="KF5" s="113">
        <v>42003</v>
      </c>
      <c r="KG5" s="114">
        <v>0.24399999999999999</v>
      </c>
      <c r="KH5" s="113">
        <v>46949</v>
      </c>
      <c r="KI5" s="114">
        <v>0.253</v>
      </c>
      <c r="KJ5" s="113">
        <v>85468</v>
      </c>
      <c r="KK5" s="114">
        <v>0.251</v>
      </c>
      <c r="KL5" s="113">
        <v>39572</v>
      </c>
      <c r="KM5" s="114">
        <v>0.24</v>
      </c>
      <c r="KN5" s="113">
        <v>45896</v>
      </c>
      <c r="KO5" s="114">
        <v>0.26200000000000001</v>
      </c>
      <c r="KP5" s="113">
        <v>15827</v>
      </c>
      <c r="KQ5" s="114">
        <v>0.254</v>
      </c>
      <c r="KR5" s="113">
        <v>7192</v>
      </c>
      <c r="KS5" s="114">
        <v>0.23799999999999999</v>
      </c>
      <c r="KT5" s="113">
        <v>8635</v>
      </c>
      <c r="KU5" s="114">
        <v>0.27</v>
      </c>
      <c r="KV5" s="113">
        <v>13211</v>
      </c>
      <c r="KW5" s="114">
        <v>0.30499999999999999</v>
      </c>
      <c r="KX5" s="113">
        <v>5770</v>
      </c>
      <c r="KY5" s="114">
        <v>0.27200000000000002</v>
      </c>
      <c r="KZ5" s="113">
        <v>7441</v>
      </c>
      <c r="LA5" s="114">
        <v>0.33600000000000002</v>
      </c>
      <c r="LB5" s="113">
        <v>2965</v>
      </c>
      <c r="LC5" s="114">
        <v>0.29799999999999999</v>
      </c>
      <c r="LD5" s="113">
        <v>1450</v>
      </c>
      <c r="LE5" s="114">
        <v>0.28999999999999998</v>
      </c>
      <c r="LF5" s="113">
        <v>1515</v>
      </c>
      <c r="LG5" s="114">
        <v>0.30499999999999999</v>
      </c>
      <c r="LH5" s="113">
        <v>58870</v>
      </c>
      <c r="LI5" s="114">
        <v>0.219</v>
      </c>
      <c r="LJ5" s="113">
        <v>27596</v>
      </c>
      <c r="LK5" s="114">
        <v>0.20799999999999999</v>
      </c>
      <c r="LL5" s="113">
        <v>31274</v>
      </c>
      <c r="LM5" s="114">
        <v>0.22900000000000001</v>
      </c>
      <c r="LN5" s="113">
        <v>12812</v>
      </c>
      <c r="LO5" s="114">
        <v>0.312</v>
      </c>
      <c r="LP5" s="113">
        <v>6654</v>
      </c>
      <c r="LQ5" s="114">
        <v>0.312</v>
      </c>
      <c r="LR5" s="113">
        <v>6158</v>
      </c>
      <c r="LS5" s="114">
        <v>0.311</v>
      </c>
      <c r="LT5" s="113">
        <v>130945</v>
      </c>
      <c r="LU5" s="114">
        <v>0.23100000000000001</v>
      </c>
      <c r="LV5" s="113">
        <v>62307</v>
      </c>
      <c r="LW5" s="114">
        <v>0.22500000000000001</v>
      </c>
      <c r="LX5" s="113">
        <v>68638</v>
      </c>
      <c r="LY5" s="114">
        <v>0.23599999999999999</v>
      </c>
      <c r="LZ5" s="113">
        <v>24627</v>
      </c>
      <c r="MA5" s="114">
        <v>0.19500000000000001</v>
      </c>
      <c r="MB5" s="113">
        <v>11856</v>
      </c>
      <c r="MC5" s="114">
        <v>0.19400000000000001</v>
      </c>
      <c r="MD5" s="113">
        <v>12771</v>
      </c>
      <c r="ME5" s="114">
        <v>0.19700000000000001</v>
      </c>
      <c r="MF5" s="113">
        <v>14749</v>
      </c>
      <c r="MG5" s="114">
        <v>0.312</v>
      </c>
      <c r="MH5" s="113">
        <v>7001</v>
      </c>
      <c r="MI5" s="114">
        <v>0.29799999999999999</v>
      </c>
      <c r="MJ5" s="113">
        <v>7748</v>
      </c>
      <c r="MK5" s="114">
        <v>0.32700000000000001</v>
      </c>
    </row>
    <row r="6" spans="1:349">
      <c r="A6" s="112" t="s">
        <v>591</v>
      </c>
      <c r="B6" s="113">
        <v>74613</v>
      </c>
      <c r="C6" s="114">
        <v>6.5000000000000002E-2</v>
      </c>
      <c r="D6" s="113">
        <v>32789</v>
      </c>
      <c r="E6" s="114">
        <v>5.8999999999999997E-2</v>
      </c>
      <c r="F6" s="113">
        <v>41824</v>
      </c>
      <c r="G6" s="114">
        <v>7.0000000000000007E-2</v>
      </c>
      <c r="H6" s="115">
        <v>32</v>
      </c>
      <c r="I6" s="114">
        <v>4.1000000000000002E-2</v>
      </c>
      <c r="J6" s="115">
        <v>9</v>
      </c>
      <c r="K6" s="114">
        <v>2.3E-2</v>
      </c>
      <c r="L6" s="115">
        <v>23</v>
      </c>
      <c r="M6" s="114">
        <v>5.8999999999999997E-2</v>
      </c>
      <c r="N6" s="113">
        <v>3447</v>
      </c>
      <c r="O6" s="114">
        <v>0.11700000000000001</v>
      </c>
      <c r="P6" s="113">
        <v>1593</v>
      </c>
      <c r="Q6" s="114">
        <v>0.10100000000000001</v>
      </c>
      <c r="R6" s="113">
        <v>1854</v>
      </c>
      <c r="S6" s="114">
        <v>0.13500000000000001</v>
      </c>
      <c r="T6" s="113">
        <v>15195</v>
      </c>
      <c r="U6" s="114">
        <v>0.10299999999999999</v>
      </c>
      <c r="V6" s="113">
        <v>6749</v>
      </c>
      <c r="W6" s="114">
        <v>9.4E-2</v>
      </c>
      <c r="X6" s="113">
        <v>8446</v>
      </c>
      <c r="Y6" s="114">
        <v>0.111</v>
      </c>
      <c r="Z6" s="113">
        <v>4239</v>
      </c>
      <c r="AA6" s="114">
        <v>0.123</v>
      </c>
      <c r="AB6" s="113">
        <v>1813</v>
      </c>
      <c r="AC6" s="114">
        <v>0.107</v>
      </c>
      <c r="AD6" s="113">
        <v>2426</v>
      </c>
      <c r="AE6" s="114">
        <v>0.13800000000000001</v>
      </c>
      <c r="AF6" s="113">
        <v>1318</v>
      </c>
      <c r="AG6" s="114">
        <v>9.7000000000000003E-2</v>
      </c>
      <c r="AH6" s="115">
        <v>529</v>
      </c>
      <c r="AI6" s="114">
        <v>7.5999999999999998E-2</v>
      </c>
      <c r="AJ6" s="115">
        <v>789</v>
      </c>
      <c r="AK6" s="114">
        <v>0.11899999999999999</v>
      </c>
      <c r="AL6" s="113">
        <v>64293</v>
      </c>
      <c r="AM6" s="114">
        <v>8.3000000000000004E-2</v>
      </c>
      <c r="AN6" s="113">
        <v>27123</v>
      </c>
      <c r="AO6" s="114">
        <v>7.2999999999999995E-2</v>
      </c>
      <c r="AP6" s="113">
        <v>37170</v>
      </c>
      <c r="AQ6" s="114">
        <v>9.1999999999999998E-2</v>
      </c>
      <c r="AR6" s="113">
        <v>1611</v>
      </c>
      <c r="AS6" s="114">
        <v>8.3000000000000004E-2</v>
      </c>
      <c r="AT6" s="115">
        <v>623</v>
      </c>
      <c r="AU6" s="114">
        <v>5.8999999999999997E-2</v>
      </c>
      <c r="AV6" s="115">
        <v>988</v>
      </c>
      <c r="AW6" s="114">
        <v>0.111</v>
      </c>
      <c r="AX6" s="113">
        <v>14847</v>
      </c>
      <c r="AY6" s="114">
        <v>0.11</v>
      </c>
      <c r="AZ6" s="113">
        <v>6675</v>
      </c>
      <c r="BA6" s="114">
        <v>0.10100000000000001</v>
      </c>
      <c r="BB6" s="113">
        <v>8172</v>
      </c>
      <c r="BC6" s="114">
        <v>0.11899999999999999</v>
      </c>
      <c r="BD6" s="113">
        <v>50760</v>
      </c>
      <c r="BE6" s="114">
        <v>8.5000000000000006E-2</v>
      </c>
      <c r="BF6" s="113">
        <v>22180</v>
      </c>
      <c r="BG6" s="114">
        <v>7.5999999999999998E-2</v>
      </c>
      <c r="BH6" s="113">
        <v>28580</v>
      </c>
      <c r="BI6" s="114">
        <v>9.4E-2</v>
      </c>
      <c r="BJ6" s="113">
        <v>1540</v>
      </c>
      <c r="BK6" s="114">
        <v>8.5999999999999993E-2</v>
      </c>
      <c r="BL6" s="115">
        <v>742</v>
      </c>
      <c r="BM6" s="114">
        <v>8.3000000000000004E-2</v>
      </c>
      <c r="BN6" s="115">
        <v>798</v>
      </c>
      <c r="BO6" s="114">
        <v>8.8999999999999996E-2</v>
      </c>
      <c r="BP6" s="113">
        <v>8759</v>
      </c>
      <c r="BQ6" s="114">
        <v>9.5000000000000001E-2</v>
      </c>
      <c r="BR6" s="113">
        <v>3844</v>
      </c>
      <c r="BS6" s="114">
        <v>8.4000000000000005E-2</v>
      </c>
      <c r="BT6" s="113">
        <v>4915</v>
      </c>
      <c r="BU6" s="114">
        <v>0.106</v>
      </c>
      <c r="BV6" s="113">
        <v>6870</v>
      </c>
      <c r="BW6" s="114">
        <v>6.3E-2</v>
      </c>
      <c r="BX6" s="113">
        <v>3238</v>
      </c>
      <c r="BY6" s="114">
        <v>5.8000000000000003E-2</v>
      </c>
      <c r="BZ6" s="113">
        <v>3632</v>
      </c>
      <c r="CA6" s="114">
        <v>6.7000000000000004E-2</v>
      </c>
      <c r="CB6" s="113">
        <v>1047</v>
      </c>
      <c r="CC6" s="114">
        <v>7.9000000000000001E-2</v>
      </c>
      <c r="CD6" s="115">
        <v>365</v>
      </c>
      <c r="CE6" s="114">
        <v>5.6000000000000001E-2</v>
      </c>
      <c r="CF6" s="115">
        <v>682</v>
      </c>
      <c r="CG6" s="114">
        <v>0.10199999999999999</v>
      </c>
      <c r="CH6" s="113">
        <v>38465</v>
      </c>
      <c r="CI6" s="114">
        <v>7.1999999999999995E-2</v>
      </c>
      <c r="CJ6" s="113">
        <v>16881</v>
      </c>
      <c r="CK6" s="114">
        <v>6.2E-2</v>
      </c>
      <c r="CL6" s="113">
        <v>21584</v>
      </c>
      <c r="CM6" s="114">
        <v>8.3000000000000004E-2</v>
      </c>
      <c r="CN6" s="113">
        <v>8078</v>
      </c>
      <c r="CO6" s="114">
        <v>8.6999999999999994E-2</v>
      </c>
      <c r="CP6" s="113">
        <v>3782</v>
      </c>
      <c r="CQ6" s="114">
        <v>7.2999999999999995E-2</v>
      </c>
      <c r="CR6" s="113">
        <v>4296</v>
      </c>
      <c r="CS6" s="114">
        <v>0.107</v>
      </c>
      <c r="CT6" s="113">
        <v>5355</v>
      </c>
      <c r="CU6" s="114">
        <v>0.115</v>
      </c>
      <c r="CV6" s="113">
        <v>2440</v>
      </c>
      <c r="CW6" s="114">
        <v>0.107</v>
      </c>
      <c r="CX6" s="113">
        <v>2915</v>
      </c>
      <c r="CY6" s="114">
        <v>0.124</v>
      </c>
      <c r="CZ6" s="113">
        <v>2180</v>
      </c>
      <c r="DA6" s="114">
        <v>9.7000000000000003E-2</v>
      </c>
      <c r="DB6" s="113">
        <v>1132</v>
      </c>
      <c r="DC6" s="114">
        <v>7.4999999999999997E-2</v>
      </c>
      <c r="DD6" s="113">
        <v>1048</v>
      </c>
      <c r="DE6" s="114">
        <v>0.14199999999999999</v>
      </c>
      <c r="DF6" s="113">
        <v>476265</v>
      </c>
      <c r="DG6" s="114">
        <v>7.0000000000000007E-2</v>
      </c>
      <c r="DH6" s="113">
        <v>213777</v>
      </c>
      <c r="DI6" s="114">
        <v>6.4000000000000001E-2</v>
      </c>
      <c r="DJ6" s="113">
        <v>262488</v>
      </c>
      <c r="DK6" s="114">
        <v>7.3999999999999996E-2</v>
      </c>
      <c r="DL6" s="113">
        <v>7644</v>
      </c>
      <c r="DM6" s="114">
        <v>7.9000000000000001E-2</v>
      </c>
      <c r="DN6" s="113">
        <v>2934</v>
      </c>
      <c r="DO6" s="114">
        <v>6.5000000000000002E-2</v>
      </c>
      <c r="DP6" s="113">
        <v>4710</v>
      </c>
      <c r="DQ6" s="114">
        <v>9.0999999999999998E-2</v>
      </c>
      <c r="DR6" s="113">
        <v>12377</v>
      </c>
      <c r="DS6" s="114">
        <v>6.5000000000000002E-2</v>
      </c>
      <c r="DT6" s="113">
        <v>4877</v>
      </c>
      <c r="DU6" s="114">
        <v>5.2999999999999999E-2</v>
      </c>
      <c r="DV6" s="113">
        <v>7500</v>
      </c>
      <c r="DW6" s="114">
        <v>7.5999999999999998E-2</v>
      </c>
      <c r="DX6" s="113">
        <v>1342</v>
      </c>
      <c r="DY6" s="114">
        <v>9.8000000000000004E-2</v>
      </c>
      <c r="DZ6" s="115">
        <v>759</v>
      </c>
      <c r="EA6" s="114">
        <v>0.11</v>
      </c>
      <c r="EB6" s="115">
        <v>583</v>
      </c>
      <c r="EC6" s="114">
        <v>8.5999999999999993E-2</v>
      </c>
      <c r="ED6" s="113">
        <v>4911</v>
      </c>
      <c r="EE6" s="114">
        <v>7.9000000000000001E-2</v>
      </c>
      <c r="EF6" s="113">
        <v>2302</v>
      </c>
      <c r="EG6" s="114">
        <v>7.5999999999999998E-2</v>
      </c>
      <c r="EH6" s="113">
        <v>2609</v>
      </c>
      <c r="EI6" s="114">
        <v>8.3000000000000004E-2</v>
      </c>
      <c r="EJ6" s="113">
        <v>11244</v>
      </c>
      <c r="EK6" s="114">
        <v>7.0999999999999994E-2</v>
      </c>
      <c r="EL6" s="113">
        <v>4733</v>
      </c>
      <c r="EM6" s="114">
        <v>0.06</v>
      </c>
      <c r="EN6" s="113">
        <v>6511</v>
      </c>
      <c r="EO6" s="114">
        <v>8.2000000000000003E-2</v>
      </c>
      <c r="EP6" s="115">
        <v>771</v>
      </c>
      <c r="EQ6" s="114">
        <v>0.114</v>
      </c>
      <c r="ER6" s="115">
        <v>432</v>
      </c>
      <c r="ES6" s="114">
        <v>0.127</v>
      </c>
      <c r="ET6" s="115">
        <v>339</v>
      </c>
      <c r="EU6" s="114">
        <v>0.1</v>
      </c>
      <c r="EV6" s="115">
        <v>727</v>
      </c>
      <c r="EW6" s="114">
        <v>7.1999999999999995E-2</v>
      </c>
      <c r="EX6" s="115">
        <v>393</v>
      </c>
      <c r="EY6" s="114">
        <v>7.5999999999999998E-2</v>
      </c>
      <c r="EZ6" s="115">
        <v>334</v>
      </c>
      <c r="FA6" s="114">
        <v>6.8000000000000005E-2</v>
      </c>
      <c r="FB6" s="113">
        <v>22373</v>
      </c>
      <c r="FC6" s="114">
        <v>8.1000000000000003E-2</v>
      </c>
      <c r="FD6" s="113">
        <v>10569</v>
      </c>
      <c r="FE6" s="114">
        <v>7.5999999999999998E-2</v>
      </c>
      <c r="FF6" s="113">
        <v>11804</v>
      </c>
      <c r="FG6" s="114">
        <v>8.6999999999999994E-2</v>
      </c>
      <c r="FH6" s="113">
        <v>9084</v>
      </c>
      <c r="FI6" s="114">
        <v>9.1999999999999998E-2</v>
      </c>
      <c r="FJ6" s="113">
        <v>4184</v>
      </c>
      <c r="FK6" s="114">
        <v>8.6999999999999994E-2</v>
      </c>
      <c r="FL6" s="113">
        <v>4900</v>
      </c>
      <c r="FM6" s="114">
        <v>9.8000000000000004E-2</v>
      </c>
      <c r="FN6" s="113">
        <v>7946</v>
      </c>
      <c r="FO6" s="114">
        <v>0.105</v>
      </c>
      <c r="FP6" s="113">
        <v>3382</v>
      </c>
      <c r="FQ6" s="114">
        <v>9.1999999999999998E-2</v>
      </c>
      <c r="FR6" s="113">
        <v>4564</v>
      </c>
      <c r="FS6" s="114">
        <v>0.11700000000000001</v>
      </c>
      <c r="FT6" s="113">
        <v>167740</v>
      </c>
      <c r="FU6" s="114">
        <v>7.8E-2</v>
      </c>
      <c r="FV6" s="113">
        <v>73037</v>
      </c>
      <c r="FW6" s="114">
        <v>7.0000000000000007E-2</v>
      </c>
      <c r="FX6" s="113">
        <v>94703</v>
      </c>
      <c r="FY6" s="114">
        <v>8.5999999999999993E-2</v>
      </c>
      <c r="FZ6" s="113">
        <v>29895</v>
      </c>
      <c r="GA6" s="114">
        <v>0.113</v>
      </c>
      <c r="GB6" s="113">
        <v>12615</v>
      </c>
      <c r="GC6" s="114">
        <v>9.9000000000000005E-2</v>
      </c>
      <c r="GD6" s="113">
        <v>17280</v>
      </c>
      <c r="GE6" s="114">
        <v>0.125</v>
      </c>
      <c r="GF6" s="113">
        <v>1811</v>
      </c>
      <c r="GG6" s="114">
        <v>0.126</v>
      </c>
      <c r="GH6" s="115">
        <v>694</v>
      </c>
      <c r="GI6" s="114">
        <v>9.6000000000000002E-2</v>
      </c>
      <c r="GJ6" s="113">
        <v>1117</v>
      </c>
      <c r="GK6" s="114">
        <v>0.155</v>
      </c>
      <c r="GL6" s="113">
        <v>122746</v>
      </c>
      <c r="GM6" s="114">
        <v>0.08</v>
      </c>
      <c r="GN6" s="113">
        <v>56808</v>
      </c>
      <c r="GO6" s="114">
        <v>7.5999999999999998E-2</v>
      </c>
      <c r="GP6" s="113">
        <v>65938</v>
      </c>
      <c r="GQ6" s="114">
        <v>8.5000000000000006E-2</v>
      </c>
      <c r="GR6" s="113">
        <v>98570</v>
      </c>
      <c r="GS6" s="114">
        <v>9.7000000000000003E-2</v>
      </c>
      <c r="GT6" s="113">
        <v>43687</v>
      </c>
      <c r="GU6" s="114">
        <v>0.09</v>
      </c>
      <c r="GV6" s="113">
        <v>54883</v>
      </c>
      <c r="GW6" s="114">
        <v>0.104</v>
      </c>
      <c r="GX6" s="113">
        <v>3698</v>
      </c>
      <c r="GY6" s="114">
        <v>9.7000000000000003E-2</v>
      </c>
      <c r="GZ6" s="113">
        <v>1874</v>
      </c>
      <c r="HA6" s="114">
        <v>9.9000000000000005E-2</v>
      </c>
      <c r="HB6" s="113">
        <v>1824</v>
      </c>
      <c r="HC6" s="114">
        <v>9.5000000000000001E-2</v>
      </c>
      <c r="HD6" s="113">
        <v>110449</v>
      </c>
      <c r="HE6" s="114">
        <v>8.3000000000000004E-2</v>
      </c>
      <c r="HF6" s="113">
        <v>47921</v>
      </c>
      <c r="HG6" s="114">
        <v>7.3999999999999996E-2</v>
      </c>
      <c r="HH6" s="113">
        <v>62528</v>
      </c>
      <c r="HI6" s="114">
        <v>9.1999999999999998E-2</v>
      </c>
      <c r="HJ6" s="113">
        <v>181508</v>
      </c>
      <c r="HK6" s="114">
        <v>8.2000000000000003E-2</v>
      </c>
      <c r="HL6" s="113">
        <v>84823</v>
      </c>
      <c r="HM6" s="114">
        <v>7.6999999999999999E-2</v>
      </c>
      <c r="HN6" s="113">
        <v>96685</v>
      </c>
      <c r="HO6" s="114">
        <v>8.5999999999999993E-2</v>
      </c>
      <c r="HP6" s="113">
        <v>36270</v>
      </c>
      <c r="HQ6" s="114">
        <v>5.2999999999999999E-2</v>
      </c>
      <c r="HR6" s="113">
        <v>17950</v>
      </c>
      <c r="HS6" s="114">
        <v>5.0999999999999997E-2</v>
      </c>
      <c r="HT6" s="113">
        <v>18320</v>
      </c>
      <c r="HU6" s="114">
        <v>5.3999999999999999E-2</v>
      </c>
      <c r="HV6" s="113">
        <v>42744</v>
      </c>
      <c r="HW6" s="114">
        <v>9.2999999999999999E-2</v>
      </c>
      <c r="HX6" s="113">
        <v>19238</v>
      </c>
      <c r="HY6" s="114">
        <v>8.5999999999999993E-2</v>
      </c>
      <c r="HZ6" s="113">
        <v>23506</v>
      </c>
      <c r="IA6" s="114">
        <v>0.1</v>
      </c>
      <c r="IB6" s="113">
        <v>19702</v>
      </c>
      <c r="IC6" s="114">
        <v>0.105</v>
      </c>
      <c r="ID6" s="113">
        <v>9256</v>
      </c>
      <c r="IE6" s="114">
        <v>9.9000000000000005E-2</v>
      </c>
      <c r="IF6" s="113">
        <v>10446</v>
      </c>
      <c r="IG6" s="114">
        <v>0.111</v>
      </c>
      <c r="IH6" s="113">
        <v>38439</v>
      </c>
      <c r="II6" s="114">
        <v>7.0000000000000007E-2</v>
      </c>
      <c r="IJ6" s="113">
        <v>17226</v>
      </c>
      <c r="IK6" s="114">
        <v>6.5000000000000002E-2</v>
      </c>
      <c r="IL6" s="113">
        <v>21213</v>
      </c>
      <c r="IM6" s="114">
        <v>7.4999999999999997E-2</v>
      </c>
      <c r="IN6" s="113">
        <v>21217</v>
      </c>
      <c r="IO6" s="114">
        <v>7.6999999999999999E-2</v>
      </c>
      <c r="IP6" s="113">
        <v>9271</v>
      </c>
      <c r="IQ6" s="114">
        <v>6.8000000000000005E-2</v>
      </c>
      <c r="IR6" s="113">
        <v>11946</v>
      </c>
      <c r="IS6" s="114">
        <v>8.6999999999999994E-2</v>
      </c>
      <c r="IT6" s="113">
        <v>91636</v>
      </c>
      <c r="IU6" s="114">
        <v>6.9000000000000006E-2</v>
      </c>
      <c r="IV6" s="113">
        <v>40628</v>
      </c>
      <c r="IW6" s="114">
        <v>6.0999999999999999E-2</v>
      </c>
      <c r="IX6" s="113">
        <v>51008</v>
      </c>
      <c r="IY6" s="114">
        <v>7.6999999999999999E-2</v>
      </c>
      <c r="IZ6" s="113">
        <v>15890</v>
      </c>
      <c r="JA6" s="114">
        <v>8.8999999999999996E-2</v>
      </c>
      <c r="JB6" s="113">
        <v>6780</v>
      </c>
      <c r="JC6" s="114">
        <v>7.6999999999999999E-2</v>
      </c>
      <c r="JD6" s="113">
        <v>9110</v>
      </c>
      <c r="JE6" s="114">
        <v>0.1</v>
      </c>
      <c r="JF6" s="113">
        <v>14628</v>
      </c>
      <c r="JG6" s="114">
        <v>0.11600000000000001</v>
      </c>
      <c r="JH6" s="113">
        <v>6262</v>
      </c>
      <c r="JI6" s="114">
        <v>0.10299999999999999</v>
      </c>
      <c r="JJ6" s="113">
        <v>8366</v>
      </c>
      <c r="JK6" s="114">
        <v>0.128</v>
      </c>
      <c r="JL6" s="115">
        <v>312</v>
      </c>
      <c r="JM6" s="114">
        <v>0.13400000000000001</v>
      </c>
      <c r="JN6" s="115">
        <v>139</v>
      </c>
      <c r="JO6" s="114">
        <v>0.11600000000000001</v>
      </c>
      <c r="JP6" s="115">
        <v>173</v>
      </c>
      <c r="JQ6" s="114">
        <v>0.153</v>
      </c>
      <c r="JR6" s="113">
        <v>3638</v>
      </c>
      <c r="JS6" s="114">
        <v>0.114</v>
      </c>
      <c r="JT6" s="113">
        <v>1637</v>
      </c>
      <c r="JU6" s="114">
        <v>0.105</v>
      </c>
      <c r="JV6" s="113">
        <v>2001</v>
      </c>
      <c r="JW6" s="114">
        <v>0.124</v>
      </c>
      <c r="JX6" s="113">
        <v>30391</v>
      </c>
      <c r="JY6" s="114">
        <v>0.10100000000000001</v>
      </c>
      <c r="JZ6" s="113">
        <v>14078</v>
      </c>
      <c r="KA6" s="114">
        <v>9.6000000000000002E-2</v>
      </c>
      <c r="KB6" s="113">
        <v>16313</v>
      </c>
      <c r="KC6" s="114">
        <v>0.106</v>
      </c>
      <c r="KD6" s="113">
        <v>34129</v>
      </c>
      <c r="KE6" s="114">
        <v>9.5000000000000001E-2</v>
      </c>
      <c r="KF6" s="113">
        <v>14666</v>
      </c>
      <c r="KG6" s="114">
        <v>8.5000000000000006E-2</v>
      </c>
      <c r="KH6" s="113">
        <v>19463</v>
      </c>
      <c r="KI6" s="114">
        <v>0.105</v>
      </c>
      <c r="KJ6" s="113">
        <v>26192</v>
      </c>
      <c r="KK6" s="114">
        <v>7.6999999999999999E-2</v>
      </c>
      <c r="KL6" s="113">
        <v>11094</v>
      </c>
      <c r="KM6" s="114">
        <v>6.7000000000000004E-2</v>
      </c>
      <c r="KN6" s="113">
        <v>15098</v>
      </c>
      <c r="KO6" s="114">
        <v>8.5999999999999993E-2</v>
      </c>
      <c r="KP6" s="113">
        <v>6794</v>
      </c>
      <c r="KQ6" s="114">
        <v>0.109</v>
      </c>
      <c r="KR6" s="113">
        <v>3225</v>
      </c>
      <c r="KS6" s="114">
        <v>0.107</v>
      </c>
      <c r="KT6" s="113">
        <v>3569</v>
      </c>
      <c r="KU6" s="114">
        <v>0.112</v>
      </c>
      <c r="KV6" s="113">
        <v>3329</v>
      </c>
      <c r="KW6" s="114">
        <v>7.6999999999999999E-2</v>
      </c>
      <c r="KX6" s="113">
        <v>1333</v>
      </c>
      <c r="KY6" s="114">
        <v>6.3E-2</v>
      </c>
      <c r="KZ6" s="113">
        <v>1996</v>
      </c>
      <c r="LA6" s="114">
        <v>0.09</v>
      </c>
      <c r="LB6" s="115">
        <v>779</v>
      </c>
      <c r="LC6" s="114">
        <v>7.8E-2</v>
      </c>
      <c r="LD6" s="115">
        <v>339</v>
      </c>
      <c r="LE6" s="114">
        <v>6.8000000000000005E-2</v>
      </c>
      <c r="LF6" s="115">
        <v>440</v>
      </c>
      <c r="LG6" s="114">
        <v>8.8999999999999996E-2</v>
      </c>
      <c r="LH6" s="113">
        <v>20391</v>
      </c>
      <c r="LI6" s="114">
        <v>7.5999999999999998E-2</v>
      </c>
      <c r="LJ6" s="113">
        <v>8758</v>
      </c>
      <c r="LK6" s="114">
        <v>6.6000000000000003E-2</v>
      </c>
      <c r="LL6" s="113">
        <v>11633</v>
      </c>
      <c r="LM6" s="114">
        <v>8.5000000000000006E-2</v>
      </c>
      <c r="LN6" s="113">
        <v>4457</v>
      </c>
      <c r="LO6" s="114">
        <v>0.108</v>
      </c>
      <c r="LP6" s="113">
        <v>2015</v>
      </c>
      <c r="LQ6" s="114">
        <v>9.5000000000000001E-2</v>
      </c>
      <c r="LR6" s="113">
        <v>2442</v>
      </c>
      <c r="LS6" s="114">
        <v>0.123</v>
      </c>
      <c r="LT6" s="113">
        <v>52862</v>
      </c>
      <c r="LU6" s="114">
        <v>9.2999999999999999E-2</v>
      </c>
      <c r="LV6" s="113">
        <v>23562</v>
      </c>
      <c r="LW6" s="114">
        <v>8.5000000000000006E-2</v>
      </c>
      <c r="LX6" s="113">
        <v>29300</v>
      </c>
      <c r="LY6" s="114">
        <v>0.10100000000000001</v>
      </c>
      <c r="LZ6" s="113">
        <v>8553</v>
      </c>
      <c r="MA6" s="114">
        <v>6.8000000000000005E-2</v>
      </c>
      <c r="MB6" s="113">
        <v>3716</v>
      </c>
      <c r="MC6" s="114">
        <v>6.0999999999999999E-2</v>
      </c>
      <c r="MD6" s="113">
        <v>4837</v>
      </c>
      <c r="ME6" s="114">
        <v>7.3999999999999996E-2</v>
      </c>
      <c r="MF6" s="113">
        <v>5210</v>
      </c>
      <c r="MG6" s="114">
        <v>0.11</v>
      </c>
      <c r="MH6" s="113">
        <v>2519</v>
      </c>
      <c r="MI6" s="114">
        <v>0.107</v>
      </c>
      <c r="MJ6" s="113">
        <v>2691</v>
      </c>
      <c r="MK6" s="114">
        <v>0.114</v>
      </c>
    </row>
    <row r="7" spans="1:349">
      <c r="A7" s="112" t="s">
        <v>592</v>
      </c>
      <c r="B7" s="113">
        <v>305740</v>
      </c>
      <c r="C7" s="114">
        <v>0.26400000000000001</v>
      </c>
      <c r="D7" s="113">
        <v>143679</v>
      </c>
      <c r="E7" s="114">
        <v>0.25700000000000001</v>
      </c>
      <c r="F7" s="113">
        <v>162061</v>
      </c>
      <c r="G7" s="114">
        <v>0.27200000000000002</v>
      </c>
      <c r="H7" s="115">
        <v>149</v>
      </c>
      <c r="I7" s="114">
        <v>0.19</v>
      </c>
      <c r="J7" s="115">
        <v>81</v>
      </c>
      <c r="K7" s="114">
        <v>0.20599999999999999</v>
      </c>
      <c r="L7" s="115">
        <v>68</v>
      </c>
      <c r="M7" s="114">
        <v>0.17399999999999999</v>
      </c>
      <c r="N7" s="113">
        <v>3910</v>
      </c>
      <c r="O7" s="114">
        <v>0.13200000000000001</v>
      </c>
      <c r="P7" s="113">
        <v>1933</v>
      </c>
      <c r="Q7" s="114">
        <v>0.122</v>
      </c>
      <c r="R7" s="113">
        <v>1977</v>
      </c>
      <c r="S7" s="114">
        <v>0.14399999999999999</v>
      </c>
      <c r="T7" s="113">
        <v>25926</v>
      </c>
      <c r="U7" s="114">
        <v>0.17499999999999999</v>
      </c>
      <c r="V7" s="113">
        <v>12165</v>
      </c>
      <c r="W7" s="114">
        <v>0.16900000000000001</v>
      </c>
      <c r="X7" s="113">
        <v>13761</v>
      </c>
      <c r="Y7" s="114">
        <v>0.182</v>
      </c>
      <c r="Z7" s="113">
        <v>4386</v>
      </c>
      <c r="AA7" s="114">
        <v>0.127</v>
      </c>
      <c r="AB7" s="113">
        <v>1961</v>
      </c>
      <c r="AC7" s="114">
        <v>0.115</v>
      </c>
      <c r="AD7" s="113">
        <v>2425</v>
      </c>
      <c r="AE7" s="114">
        <v>0.13800000000000001</v>
      </c>
      <c r="AF7" s="113">
        <v>1571</v>
      </c>
      <c r="AG7" s="114">
        <v>0.115</v>
      </c>
      <c r="AH7" s="115">
        <v>869</v>
      </c>
      <c r="AI7" s="114">
        <v>0.124</v>
      </c>
      <c r="AJ7" s="115">
        <v>702</v>
      </c>
      <c r="AK7" s="114">
        <v>0.106</v>
      </c>
      <c r="AL7" s="113">
        <v>203101</v>
      </c>
      <c r="AM7" s="114">
        <v>0.26100000000000001</v>
      </c>
      <c r="AN7" s="113">
        <v>96254</v>
      </c>
      <c r="AO7" s="114">
        <v>0.25900000000000001</v>
      </c>
      <c r="AP7" s="113">
        <v>106847</v>
      </c>
      <c r="AQ7" s="114">
        <v>0.26400000000000001</v>
      </c>
      <c r="AR7" s="113">
        <v>1619</v>
      </c>
      <c r="AS7" s="114">
        <v>8.3000000000000004E-2</v>
      </c>
      <c r="AT7" s="115">
        <v>638</v>
      </c>
      <c r="AU7" s="114">
        <v>6.0999999999999999E-2</v>
      </c>
      <c r="AV7" s="115">
        <v>981</v>
      </c>
      <c r="AW7" s="114">
        <v>0.11</v>
      </c>
      <c r="AX7" s="113">
        <v>29222</v>
      </c>
      <c r="AY7" s="114">
        <v>0.217</v>
      </c>
      <c r="AZ7" s="113">
        <v>14935</v>
      </c>
      <c r="BA7" s="114">
        <v>0.22500000000000001</v>
      </c>
      <c r="BB7" s="113">
        <v>14287</v>
      </c>
      <c r="BC7" s="114">
        <v>0.20899999999999999</v>
      </c>
      <c r="BD7" s="113">
        <v>82089</v>
      </c>
      <c r="BE7" s="114">
        <v>0.13800000000000001</v>
      </c>
      <c r="BF7" s="113">
        <v>37852</v>
      </c>
      <c r="BG7" s="114">
        <v>0.129</v>
      </c>
      <c r="BH7" s="113">
        <v>44237</v>
      </c>
      <c r="BI7" s="114">
        <v>0.14599999999999999</v>
      </c>
      <c r="BJ7" s="113">
        <v>1947</v>
      </c>
      <c r="BK7" s="114">
        <v>0.109</v>
      </c>
      <c r="BL7" s="115">
        <v>807</v>
      </c>
      <c r="BM7" s="114">
        <v>9.0999999999999998E-2</v>
      </c>
      <c r="BN7" s="113">
        <v>1140</v>
      </c>
      <c r="BO7" s="114">
        <v>0.127</v>
      </c>
      <c r="BP7" s="113">
        <v>18017</v>
      </c>
      <c r="BQ7" s="114">
        <v>0.19600000000000001</v>
      </c>
      <c r="BR7" s="113">
        <v>8416</v>
      </c>
      <c r="BS7" s="114">
        <v>0.185</v>
      </c>
      <c r="BT7" s="113">
        <v>9601</v>
      </c>
      <c r="BU7" s="114">
        <v>0.20699999999999999</v>
      </c>
      <c r="BV7" s="113">
        <v>10794</v>
      </c>
      <c r="BW7" s="114">
        <v>9.9000000000000005E-2</v>
      </c>
      <c r="BX7" s="113">
        <v>5302</v>
      </c>
      <c r="BY7" s="114">
        <v>9.6000000000000002E-2</v>
      </c>
      <c r="BZ7" s="113">
        <v>5492</v>
      </c>
      <c r="CA7" s="114">
        <v>0.10199999999999999</v>
      </c>
      <c r="CB7" s="113">
        <v>2127</v>
      </c>
      <c r="CC7" s="114">
        <v>0.161</v>
      </c>
      <c r="CD7" s="113">
        <v>1016</v>
      </c>
      <c r="CE7" s="114">
        <v>0.155</v>
      </c>
      <c r="CF7" s="113">
        <v>1111</v>
      </c>
      <c r="CG7" s="114">
        <v>0.16600000000000001</v>
      </c>
      <c r="CH7" s="113">
        <v>57030</v>
      </c>
      <c r="CI7" s="114">
        <v>0.107</v>
      </c>
      <c r="CJ7" s="113">
        <v>26862</v>
      </c>
      <c r="CK7" s="114">
        <v>9.9000000000000005E-2</v>
      </c>
      <c r="CL7" s="113">
        <v>30168</v>
      </c>
      <c r="CM7" s="114">
        <v>0.11600000000000001</v>
      </c>
      <c r="CN7" s="113">
        <v>8784</v>
      </c>
      <c r="CO7" s="114">
        <v>9.5000000000000001E-2</v>
      </c>
      <c r="CP7" s="113">
        <v>4327</v>
      </c>
      <c r="CQ7" s="114">
        <v>8.3000000000000004E-2</v>
      </c>
      <c r="CR7" s="113">
        <v>4457</v>
      </c>
      <c r="CS7" s="114">
        <v>0.111</v>
      </c>
      <c r="CT7" s="113">
        <v>4759</v>
      </c>
      <c r="CU7" s="114">
        <v>0.10299999999999999</v>
      </c>
      <c r="CV7" s="113">
        <v>2235</v>
      </c>
      <c r="CW7" s="114">
        <v>9.8000000000000004E-2</v>
      </c>
      <c r="CX7" s="113">
        <v>2524</v>
      </c>
      <c r="CY7" s="114">
        <v>0.107</v>
      </c>
      <c r="CZ7" s="113">
        <v>1787</v>
      </c>
      <c r="DA7" s="114">
        <v>0.08</v>
      </c>
      <c r="DB7" s="115">
        <v>838</v>
      </c>
      <c r="DC7" s="114">
        <v>5.6000000000000001E-2</v>
      </c>
      <c r="DD7" s="115">
        <v>949</v>
      </c>
      <c r="DE7" s="114">
        <v>0.128</v>
      </c>
      <c r="DF7" s="113">
        <v>1416842</v>
      </c>
      <c r="DG7" s="114">
        <v>0.20699999999999999</v>
      </c>
      <c r="DH7" s="113">
        <v>679700</v>
      </c>
      <c r="DI7" s="114">
        <v>0.20499999999999999</v>
      </c>
      <c r="DJ7" s="113">
        <v>737142</v>
      </c>
      <c r="DK7" s="114">
        <v>0.20899999999999999</v>
      </c>
      <c r="DL7" s="113">
        <v>9696</v>
      </c>
      <c r="DM7" s="114">
        <v>0.1</v>
      </c>
      <c r="DN7" s="113">
        <v>4281</v>
      </c>
      <c r="DO7" s="114">
        <v>9.4E-2</v>
      </c>
      <c r="DP7" s="113">
        <v>5415</v>
      </c>
      <c r="DQ7" s="114">
        <v>0.105</v>
      </c>
      <c r="DR7" s="113">
        <v>63261</v>
      </c>
      <c r="DS7" s="114">
        <v>0.33200000000000002</v>
      </c>
      <c r="DT7" s="113">
        <v>28781</v>
      </c>
      <c r="DU7" s="114">
        <v>0.314</v>
      </c>
      <c r="DV7" s="113">
        <v>34480</v>
      </c>
      <c r="DW7" s="114">
        <v>0.34799999999999998</v>
      </c>
      <c r="DX7" s="113">
        <v>1997</v>
      </c>
      <c r="DY7" s="114">
        <v>0.14599999999999999</v>
      </c>
      <c r="DZ7" s="115">
        <v>911</v>
      </c>
      <c r="EA7" s="114">
        <v>0.13200000000000001</v>
      </c>
      <c r="EB7" s="113">
        <v>1086</v>
      </c>
      <c r="EC7" s="114">
        <v>0.161</v>
      </c>
      <c r="ED7" s="113">
        <v>10087</v>
      </c>
      <c r="EE7" s="114">
        <v>0.16300000000000001</v>
      </c>
      <c r="EF7" s="113">
        <v>4775</v>
      </c>
      <c r="EG7" s="114">
        <v>0.158</v>
      </c>
      <c r="EH7" s="113">
        <v>5312</v>
      </c>
      <c r="EI7" s="114">
        <v>0.16900000000000001</v>
      </c>
      <c r="EJ7" s="113">
        <v>14395</v>
      </c>
      <c r="EK7" s="114">
        <v>9.0999999999999998E-2</v>
      </c>
      <c r="EL7" s="113">
        <v>6547</v>
      </c>
      <c r="EM7" s="114">
        <v>8.3000000000000004E-2</v>
      </c>
      <c r="EN7" s="113">
        <v>7848</v>
      </c>
      <c r="EO7" s="114">
        <v>9.9000000000000005E-2</v>
      </c>
      <c r="EP7" s="115">
        <v>706</v>
      </c>
      <c r="EQ7" s="114">
        <v>0.104</v>
      </c>
      <c r="ER7" s="115">
        <v>316</v>
      </c>
      <c r="ES7" s="114">
        <v>9.2999999999999999E-2</v>
      </c>
      <c r="ET7" s="115">
        <v>390</v>
      </c>
      <c r="EU7" s="114">
        <v>0.115</v>
      </c>
      <c r="EV7" s="113">
        <v>2336</v>
      </c>
      <c r="EW7" s="114">
        <v>0.23300000000000001</v>
      </c>
      <c r="EX7" s="113">
        <v>1134</v>
      </c>
      <c r="EY7" s="114">
        <v>0.22</v>
      </c>
      <c r="EZ7" s="113">
        <v>1202</v>
      </c>
      <c r="FA7" s="114">
        <v>0.246</v>
      </c>
      <c r="FB7" s="113">
        <v>40485</v>
      </c>
      <c r="FC7" s="114">
        <v>0.14699999999999999</v>
      </c>
      <c r="FD7" s="113">
        <v>18918</v>
      </c>
      <c r="FE7" s="114">
        <v>0.13600000000000001</v>
      </c>
      <c r="FF7" s="113">
        <v>21567</v>
      </c>
      <c r="FG7" s="114">
        <v>0.16</v>
      </c>
      <c r="FH7" s="113">
        <v>22549</v>
      </c>
      <c r="FI7" s="114">
        <v>0.23</v>
      </c>
      <c r="FJ7" s="113">
        <v>10328</v>
      </c>
      <c r="FK7" s="114">
        <v>0.214</v>
      </c>
      <c r="FL7" s="113">
        <v>12221</v>
      </c>
      <c r="FM7" s="114">
        <v>0.245</v>
      </c>
      <c r="FN7" s="113">
        <v>17914</v>
      </c>
      <c r="FO7" s="114">
        <v>0.23599999999999999</v>
      </c>
      <c r="FP7" s="113">
        <v>8531</v>
      </c>
      <c r="FQ7" s="114">
        <v>0.23200000000000001</v>
      </c>
      <c r="FR7" s="113">
        <v>9383</v>
      </c>
      <c r="FS7" s="114">
        <v>0.24</v>
      </c>
      <c r="FT7" s="113">
        <v>553419</v>
      </c>
      <c r="FU7" s="114">
        <v>0.25700000000000001</v>
      </c>
      <c r="FV7" s="113">
        <v>271709</v>
      </c>
      <c r="FW7" s="114">
        <v>0.26</v>
      </c>
      <c r="FX7" s="113">
        <v>281710</v>
      </c>
      <c r="FY7" s="114">
        <v>0.255</v>
      </c>
      <c r="FZ7" s="113">
        <v>68639</v>
      </c>
      <c r="GA7" s="114">
        <v>0.25900000000000001</v>
      </c>
      <c r="GB7" s="113">
        <v>33607</v>
      </c>
      <c r="GC7" s="114">
        <v>0.26500000000000001</v>
      </c>
      <c r="GD7" s="113">
        <v>35032</v>
      </c>
      <c r="GE7" s="114">
        <v>0.253</v>
      </c>
      <c r="GF7" s="113">
        <v>1922</v>
      </c>
      <c r="GG7" s="114">
        <v>0.13300000000000001</v>
      </c>
      <c r="GH7" s="115">
        <v>918</v>
      </c>
      <c r="GI7" s="114">
        <v>0.127</v>
      </c>
      <c r="GJ7" s="113">
        <v>1004</v>
      </c>
      <c r="GK7" s="114">
        <v>0.13900000000000001</v>
      </c>
      <c r="GL7" s="113">
        <v>212065</v>
      </c>
      <c r="GM7" s="114">
        <v>0.13900000000000001</v>
      </c>
      <c r="GN7" s="113">
        <v>104659</v>
      </c>
      <c r="GO7" s="114">
        <v>0.13900000000000001</v>
      </c>
      <c r="GP7" s="113">
        <v>107406</v>
      </c>
      <c r="GQ7" s="114">
        <v>0.13800000000000001</v>
      </c>
      <c r="GR7" s="113">
        <v>203352</v>
      </c>
      <c r="GS7" s="114">
        <v>0.20100000000000001</v>
      </c>
      <c r="GT7" s="113">
        <v>97121</v>
      </c>
      <c r="GU7" s="114">
        <v>0.20100000000000001</v>
      </c>
      <c r="GV7" s="113">
        <v>106231</v>
      </c>
      <c r="GW7" s="114">
        <v>0.20100000000000001</v>
      </c>
      <c r="GX7" s="113">
        <v>5164</v>
      </c>
      <c r="GY7" s="114">
        <v>0.13600000000000001</v>
      </c>
      <c r="GZ7" s="113">
        <v>2342</v>
      </c>
      <c r="HA7" s="114">
        <v>0.124</v>
      </c>
      <c r="HB7" s="113">
        <v>2822</v>
      </c>
      <c r="HC7" s="114">
        <v>0.14699999999999999</v>
      </c>
      <c r="HD7" s="113">
        <v>175216</v>
      </c>
      <c r="HE7" s="114">
        <v>0.13200000000000001</v>
      </c>
      <c r="HF7" s="113">
        <v>82558</v>
      </c>
      <c r="HG7" s="114">
        <v>0.127</v>
      </c>
      <c r="HH7" s="113">
        <v>92658</v>
      </c>
      <c r="HI7" s="114">
        <v>0.13600000000000001</v>
      </c>
      <c r="HJ7" s="113">
        <v>521525</v>
      </c>
      <c r="HK7" s="114">
        <v>0.23499999999999999</v>
      </c>
      <c r="HL7" s="113">
        <v>254474</v>
      </c>
      <c r="HM7" s="114">
        <v>0.23200000000000001</v>
      </c>
      <c r="HN7" s="113">
        <v>267051</v>
      </c>
      <c r="HO7" s="114">
        <v>0.23699999999999999</v>
      </c>
      <c r="HP7" s="113">
        <v>236593</v>
      </c>
      <c r="HQ7" s="114">
        <v>0.34300000000000003</v>
      </c>
      <c r="HR7" s="113">
        <v>122508</v>
      </c>
      <c r="HS7" s="114">
        <v>0.34699999999999998</v>
      </c>
      <c r="HT7" s="113">
        <v>114085</v>
      </c>
      <c r="HU7" s="114">
        <v>0.33900000000000002</v>
      </c>
      <c r="HV7" s="113">
        <v>57633</v>
      </c>
      <c r="HW7" s="114">
        <v>0.126</v>
      </c>
      <c r="HX7" s="113">
        <v>26249</v>
      </c>
      <c r="HY7" s="114">
        <v>0.11700000000000001</v>
      </c>
      <c r="HZ7" s="113">
        <v>31384</v>
      </c>
      <c r="IA7" s="114">
        <v>0.13400000000000001</v>
      </c>
      <c r="IB7" s="113">
        <v>40138</v>
      </c>
      <c r="IC7" s="114">
        <v>0.214</v>
      </c>
      <c r="ID7" s="113">
        <v>19687</v>
      </c>
      <c r="IE7" s="114">
        <v>0.21099999999999999</v>
      </c>
      <c r="IF7" s="113">
        <v>20451</v>
      </c>
      <c r="IG7" s="114">
        <v>0.217</v>
      </c>
      <c r="IH7" s="113">
        <v>157556</v>
      </c>
      <c r="II7" s="114">
        <v>0.28799999999999998</v>
      </c>
      <c r="IJ7" s="113">
        <v>73599</v>
      </c>
      <c r="IK7" s="114">
        <v>0.27700000000000002</v>
      </c>
      <c r="IL7" s="113">
        <v>83957</v>
      </c>
      <c r="IM7" s="114">
        <v>0.29799999999999999</v>
      </c>
      <c r="IN7" s="113">
        <v>54801</v>
      </c>
      <c r="IO7" s="114">
        <v>0.2</v>
      </c>
      <c r="IP7" s="113">
        <v>26131</v>
      </c>
      <c r="IQ7" s="114">
        <v>0.192</v>
      </c>
      <c r="IR7" s="113">
        <v>28670</v>
      </c>
      <c r="IS7" s="114">
        <v>0.20799999999999999</v>
      </c>
      <c r="IT7" s="113">
        <v>361683</v>
      </c>
      <c r="IU7" s="114">
        <v>0.27300000000000002</v>
      </c>
      <c r="IV7" s="113">
        <v>177067</v>
      </c>
      <c r="IW7" s="114">
        <v>0.26800000000000002</v>
      </c>
      <c r="IX7" s="113">
        <v>184616</v>
      </c>
      <c r="IY7" s="114">
        <v>0.27900000000000003</v>
      </c>
      <c r="IZ7" s="113">
        <v>42317</v>
      </c>
      <c r="JA7" s="114">
        <v>0.23699999999999999</v>
      </c>
      <c r="JB7" s="113">
        <v>19558</v>
      </c>
      <c r="JC7" s="114">
        <v>0.223</v>
      </c>
      <c r="JD7" s="113">
        <v>22759</v>
      </c>
      <c r="JE7" s="114">
        <v>0.25</v>
      </c>
      <c r="JF7" s="113">
        <v>18432</v>
      </c>
      <c r="JG7" s="114">
        <v>0.14599999999999999</v>
      </c>
      <c r="JH7" s="113">
        <v>8703</v>
      </c>
      <c r="JI7" s="114">
        <v>0.14299999999999999</v>
      </c>
      <c r="JJ7" s="113">
        <v>9729</v>
      </c>
      <c r="JK7" s="114">
        <v>0.14899999999999999</v>
      </c>
      <c r="JL7" s="115">
        <v>207</v>
      </c>
      <c r="JM7" s="114">
        <v>8.8999999999999996E-2</v>
      </c>
      <c r="JN7" s="115">
        <v>61</v>
      </c>
      <c r="JO7" s="114">
        <v>5.0999999999999997E-2</v>
      </c>
      <c r="JP7" s="115">
        <v>146</v>
      </c>
      <c r="JQ7" s="114">
        <v>0.129</v>
      </c>
      <c r="JR7" s="113">
        <v>4730</v>
      </c>
      <c r="JS7" s="114">
        <v>0.14899999999999999</v>
      </c>
      <c r="JT7" s="113">
        <v>2000</v>
      </c>
      <c r="JU7" s="114">
        <v>0.128</v>
      </c>
      <c r="JV7" s="113">
        <v>2730</v>
      </c>
      <c r="JW7" s="114">
        <v>0.16900000000000001</v>
      </c>
      <c r="JX7" s="113">
        <v>54826</v>
      </c>
      <c r="JY7" s="114">
        <v>0.183</v>
      </c>
      <c r="JZ7" s="113">
        <v>24762</v>
      </c>
      <c r="KA7" s="114">
        <v>0.17</v>
      </c>
      <c r="KB7" s="113">
        <v>30064</v>
      </c>
      <c r="KC7" s="114">
        <v>0.19600000000000001</v>
      </c>
      <c r="KD7" s="113">
        <v>78692</v>
      </c>
      <c r="KE7" s="114">
        <v>0.22</v>
      </c>
      <c r="KF7" s="113">
        <v>36394</v>
      </c>
      <c r="KG7" s="114">
        <v>0.21099999999999999</v>
      </c>
      <c r="KH7" s="113">
        <v>42298</v>
      </c>
      <c r="KI7" s="114">
        <v>0.22800000000000001</v>
      </c>
      <c r="KJ7" s="113">
        <v>39083</v>
      </c>
      <c r="KK7" s="114">
        <v>0.115</v>
      </c>
      <c r="KL7" s="113">
        <v>17774</v>
      </c>
      <c r="KM7" s="114">
        <v>0.108</v>
      </c>
      <c r="KN7" s="113">
        <v>21309</v>
      </c>
      <c r="KO7" s="114">
        <v>0.122</v>
      </c>
      <c r="KP7" s="113">
        <v>7345</v>
      </c>
      <c r="KQ7" s="114">
        <v>0.11799999999999999</v>
      </c>
      <c r="KR7" s="113">
        <v>3572</v>
      </c>
      <c r="KS7" s="114">
        <v>0.11799999999999999</v>
      </c>
      <c r="KT7" s="113">
        <v>3773</v>
      </c>
      <c r="KU7" s="114">
        <v>0.11799999999999999</v>
      </c>
      <c r="KV7" s="113">
        <v>4820</v>
      </c>
      <c r="KW7" s="114">
        <v>0.111</v>
      </c>
      <c r="KX7" s="113">
        <v>2286</v>
      </c>
      <c r="KY7" s="114">
        <v>0.108</v>
      </c>
      <c r="KZ7" s="113">
        <v>2534</v>
      </c>
      <c r="LA7" s="114">
        <v>0.114</v>
      </c>
      <c r="LB7" s="113">
        <v>1482</v>
      </c>
      <c r="LC7" s="114">
        <v>0.14899999999999999</v>
      </c>
      <c r="LD7" s="115">
        <v>676</v>
      </c>
      <c r="LE7" s="114">
        <v>0.13500000000000001</v>
      </c>
      <c r="LF7" s="115">
        <v>806</v>
      </c>
      <c r="LG7" s="114">
        <v>0.16200000000000001</v>
      </c>
      <c r="LH7" s="113">
        <v>25710</v>
      </c>
      <c r="LI7" s="114">
        <v>9.6000000000000002E-2</v>
      </c>
      <c r="LJ7" s="113">
        <v>11672</v>
      </c>
      <c r="LK7" s="114">
        <v>8.7999999999999995E-2</v>
      </c>
      <c r="LL7" s="113">
        <v>14038</v>
      </c>
      <c r="LM7" s="114">
        <v>0.10299999999999999</v>
      </c>
      <c r="LN7" s="113">
        <v>5286</v>
      </c>
      <c r="LO7" s="114">
        <v>0.129</v>
      </c>
      <c r="LP7" s="113">
        <v>2602</v>
      </c>
      <c r="LQ7" s="114">
        <v>0.122</v>
      </c>
      <c r="LR7" s="113">
        <v>2684</v>
      </c>
      <c r="LS7" s="114">
        <v>0.13600000000000001</v>
      </c>
      <c r="LT7" s="113">
        <v>117739</v>
      </c>
      <c r="LU7" s="114">
        <v>0.20799999999999999</v>
      </c>
      <c r="LV7" s="113">
        <v>56359</v>
      </c>
      <c r="LW7" s="114">
        <v>0.20399999999999999</v>
      </c>
      <c r="LX7" s="113">
        <v>61380</v>
      </c>
      <c r="LY7" s="114">
        <v>0.21099999999999999</v>
      </c>
      <c r="LZ7" s="113">
        <v>26649</v>
      </c>
      <c r="MA7" s="114">
        <v>0.21099999999999999</v>
      </c>
      <c r="MB7" s="113">
        <v>12294</v>
      </c>
      <c r="MC7" s="114">
        <v>0.20100000000000001</v>
      </c>
      <c r="MD7" s="113">
        <v>14355</v>
      </c>
      <c r="ME7" s="114">
        <v>0.221</v>
      </c>
      <c r="MF7" s="113">
        <v>5531</v>
      </c>
      <c r="MG7" s="114">
        <v>0.11700000000000001</v>
      </c>
      <c r="MH7" s="113">
        <v>2482</v>
      </c>
      <c r="MI7" s="114">
        <v>0.106</v>
      </c>
      <c r="MJ7" s="113">
        <v>3049</v>
      </c>
      <c r="MK7" s="114">
        <v>0.129</v>
      </c>
    </row>
    <row r="8" spans="1:349">
      <c r="A8" s="112" t="s">
        <v>593</v>
      </c>
      <c r="B8" s="113">
        <v>225961</v>
      </c>
      <c r="C8" s="114">
        <v>0.19500000000000001</v>
      </c>
      <c r="D8" s="113">
        <v>112498</v>
      </c>
      <c r="E8" s="114">
        <v>0.20100000000000001</v>
      </c>
      <c r="F8" s="113">
        <v>113463</v>
      </c>
      <c r="G8" s="114">
        <v>0.19</v>
      </c>
      <c r="H8" s="115">
        <v>86</v>
      </c>
      <c r="I8" s="114">
        <v>0.11</v>
      </c>
      <c r="J8" s="115">
        <v>42</v>
      </c>
      <c r="K8" s="114">
        <v>0.107</v>
      </c>
      <c r="L8" s="115">
        <v>44</v>
      </c>
      <c r="M8" s="114">
        <v>0.113</v>
      </c>
      <c r="N8" s="113">
        <v>2087</v>
      </c>
      <c r="O8" s="114">
        <v>7.0999999999999994E-2</v>
      </c>
      <c r="P8" s="115">
        <v>840</v>
      </c>
      <c r="Q8" s="114">
        <v>5.2999999999999999E-2</v>
      </c>
      <c r="R8" s="113">
        <v>1247</v>
      </c>
      <c r="S8" s="114">
        <v>9.0999999999999998E-2</v>
      </c>
      <c r="T8" s="113">
        <v>13334</v>
      </c>
      <c r="U8" s="114">
        <v>0.09</v>
      </c>
      <c r="V8" s="113">
        <v>6493</v>
      </c>
      <c r="W8" s="114">
        <v>0.09</v>
      </c>
      <c r="X8" s="113">
        <v>6841</v>
      </c>
      <c r="Y8" s="114">
        <v>0.09</v>
      </c>
      <c r="Z8" s="113">
        <v>2088</v>
      </c>
      <c r="AA8" s="114">
        <v>0.06</v>
      </c>
      <c r="AB8" s="113">
        <v>1141</v>
      </c>
      <c r="AC8" s="114">
        <v>6.7000000000000004E-2</v>
      </c>
      <c r="AD8" s="115">
        <v>947</v>
      </c>
      <c r="AE8" s="114">
        <v>5.3999999999999999E-2</v>
      </c>
      <c r="AF8" s="115">
        <v>532</v>
      </c>
      <c r="AG8" s="114">
        <v>3.9E-2</v>
      </c>
      <c r="AH8" s="115">
        <v>251</v>
      </c>
      <c r="AI8" s="114">
        <v>3.5999999999999997E-2</v>
      </c>
      <c r="AJ8" s="115">
        <v>281</v>
      </c>
      <c r="AK8" s="114">
        <v>4.2000000000000003E-2</v>
      </c>
      <c r="AL8" s="113">
        <v>121236</v>
      </c>
      <c r="AM8" s="114">
        <v>0.156</v>
      </c>
      <c r="AN8" s="113">
        <v>60549</v>
      </c>
      <c r="AO8" s="114">
        <v>0.16300000000000001</v>
      </c>
      <c r="AP8" s="113">
        <v>60687</v>
      </c>
      <c r="AQ8" s="114">
        <v>0.15</v>
      </c>
      <c r="AR8" s="113">
        <v>1163</v>
      </c>
      <c r="AS8" s="114">
        <v>0.06</v>
      </c>
      <c r="AT8" s="115">
        <v>659</v>
      </c>
      <c r="AU8" s="114">
        <v>6.2E-2</v>
      </c>
      <c r="AV8" s="115">
        <v>504</v>
      </c>
      <c r="AW8" s="114">
        <v>5.7000000000000002E-2</v>
      </c>
      <c r="AX8" s="113">
        <v>16175</v>
      </c>
      <c r="AY8" s="114">
        <v>0.12</v>
      </c>
      <c r="AZ8" s="113">
        <v>8183</v>
      </c>
      <c r="BA8" s="114">
        <v>0.124</v>
      </c>
      <c r="BB8" s="113">
        <v>7992</v>
      </c>
      <c r="BC8" s="114">
        <v>0.11700000000000001</v>
      </c>
      <c r="BD8" s="113">
        <v>41318</v>
      </c>
      <c r="BE8" s="114">
        <v>6.9000000000000006E-2</v>
      </c>
      <c r="BF8" s="113">
        <v>19426</v>
      </c>
      <c r="BG8" s="114">
        <v>6.6000000000000003E-2</v>
      </c>
      <c r="BH8" s="113">
        <v>21892</v>
      </c>
      <c r="BI8" s="114">
        <v>7.1999999999999995E-2</v>
      </c>
      <c r="BJ8" s="115">
        <v>537</v>
      </c>
      <c r="BK8" s="114">
        <v>0.03</v>
      </c>
      <c r="BL8" s="115">
        <v>314</v>
      </c>
      <c r="BM8" s="114">
        <v>3.5000000000000003E-2</v>
      </c>
      <c r="BN8" s="115">
        <v>223</v>
      </c>
      <c r="BO8" s="114">
        <v>2.5000000000000001E-2</v>
      </c>
      <c r="BP8" s="113">
        <v>9363</v>
      </c>
      <c r="BQ8" s="114">
        <v>0.10199999999999999</v>
      </c>
      <c r="BR8" s="113">
        <v>4461</v>
      </c>
      <c r="BS8" s="114">
        <v>9.8000000000000004E-2</v>
      </c>
      <c r="BT8" s="113">
        <v>4902</v>
      </c>
      <c r="BU8" s="114">
        <v>0.106</v>
      </c>
      <c r="BV8" s="113">
        <v>5008</v>
      </c>
      <c r="BW8" s="114">
        <v>4.5999999999999999E-2</v>
      </c>
      <c r="BX8" s="113">
        <v>2577</v>
      </c>
      <c r="BY8" s="114">
        <v>4.5999999999999999E-2</v>
      </c>
      <c r="BZ8" s="113">
        <v>2431</v>
      </c>
      <c r="CA8" s="114">
        <v>4.4999999999999998E-2</v>
      </c>
      <c r="CB8" s="113">
        <v>1325</v>
      </c>
      <c r="CC8" s="114">
        <v>0.1</v>
      </c>
      <c r="CD8" s="115">
        <v>705</v>
      </c>
      <c r="CE8" s="114">
        <v>0.108</v>
      </c>
      <c r="CF8" s="115">
        <v>620</v>
      </c>
      <c r="CG8" s="114">
        <v>9.2999999999999999E-2</v>
      </c>
      <c r="CH8" s="113">
        <v>28722</v>
      </c>
      <c r="CI8" s="114">
        <v>5.3999999999999999E-2</v>
      </c>
      <c r="CJ8" s="113">
        <v>14523</v>
      </c>
      <c r="CK8" s="114">
        <v>5.2999999999999999E-2</v>
      </c>
      <c r="CL8" s="113">
        <v>14199</v>
      </c>
      <c r="CM8" s="114">
        <v>5.5E-2</v>
      </c>
      <c r="CN8" s="113">
        <v>3654</v>
      </c>
      <c r="CO8" s="114">
        <v>0.04</v>
      </c>
      <c r="CP8" s="113">
        <v>1682</v>
      </c>
      <c r="CQ8" s="114">
        <v>3.2000000000000001E-2</v>
      </c>
      <c r="CR8" s="113">
        <v>1972</v>
      </c>
      <c r="CS8" s="114">
        <v>4.9000000000000002E-2</v>
      </c>
      <c r="CT8" s="113">
        <v>2565</v>
      </c>
      <c r="CU8" s="114">
        <v>5.5E-2</v>
      </c>
      <c r="CV8" s="113">
        <v>1281</v>
      </c>
      <c r="CW8" s="114">
        <v>5.6000000000000001E-2</v>
      </c>
      <c r="CX8" s="113">
        <v>1284</v>
      </c>
      <c r="CY8" s="114">
        <v>5.3999999999999999E-2</v>
      </c>
      <c r="CZ8" s="115">
        <v>910</v>
      </c>
      <c r="DA8" s="114">
        <v>4.1000000000000002E-2</v>
      </c>
      <c r="DB8" s="115">
        <v>442</v>
      </c>
      <c r="DC8" s="114">
        <v>2.9000000000000001E-2</v>
      </c>
      <c r="DD8" s="115">
        <v>468</v>
      </c>
      <c r="DE8" s="114">
        <v>6.3E-2</v>
      </c>
      <c r="DF8" s="113">
        <v>760639</v>
      </c>
      <c r="DG8" s="114">
        <v>0.111</v>
      </c>
      <c r="DH8" s="113">
        <v>372011</v>
      </c>
      <c r="DI8" s="114">
        <v>0.112</v>
      </c>
      <c r="DJ8" s="113">
        <v>388628</v>
      </c>
      <c r="DK8" s="114">
        <v>0.11</v>
      </c>
      <c r="DL8" s="113">
        <v>4388</v>
      </c>
      <c r="DM8" s="114">
        <v>4.4999999999999998E-2</v>
      </c>
      <c r="DN8" s="113">
        <v>2263</v>
      </c>
      <c r="DO8" s="114">
        <v>0.05</v>
      </c>
      <c r="DP8" s="113">
        <v>2125</v>
      </c>
      <c r="DQ8" s="114">
        <v>4.1000000000000002E-2</v>
      </c>
      <c r="DR8" s="113">
        <v>48757</v>
      </c>
      <c r="DS8" s="114">
        <v>0.25600000000000001</v>
      </c>
      <c r="DT8" s="113">
        <v>24081</v>
      </c>
      <c r="DU8" s="114">
        <v>0.26300000000000001</v>
      </c>
      <c r="DV8" s="113">
        <v>24676</v>
      </c>
      <c r="DW8" s="114">
        <v>0.249</v>
      </c>
      <c r="DX8" s="113">
        <v>1200</v>
      </c>
      <c r="DY8" s="114">
        <v>8.7999999999999995E-2</v>
      </c>
      <c r="DZ8" s="115">
        <v>545</v>
      </c>
      <c r="EA8" s="114">
        <v>7.9000000000000001E-2</v>
      </c>
      <c r="EB8" s="115">
        <v>655</v>
      </c>
      <c r="EC8" s="114">
        <v>9.7000000000000003E-2</v>
      </c>
      <c r="ED8" s="113">
        <v>5154</v>
      </c>
      <c r="EE8" s="114">
        <v>8.3000000000000004E-2</v>
      </c>
      <c r="EF8" s="113">
        <v>2318</v>
      </c>
      <c r="EG8" s="114">
        <v>7.6999999999999999E-2</v>
      </c>
      <c r="EH8" s="113">
        <v>2836</v>
      </c>
      <c r="EI8" s="114">
        <v>0.09</v>
      </c>
      <c r="EJ8" s="113">
        <v>7656</v>
      </c>
      <c r="EK8" s="114">
        <v>4.8000000000000001E-2</v>
      </c>
      <c r="EL8" s="113">
        <v>3501</v>
      </c>
      <c r="EM8" s="114">
        <v>4.3999999999999997E-2</v>
      </c>
      <c r="EN8" s="113">
        <v>4155</v>
      </c>
      <c r="EO8" s="114">
        <v>5.1999999999999998E-2</v>
      </c>
      <c r="EP8" s="115">
        <v>372</v>
      </c>
      <c r="EQ8" s="114">
        <v>5.5E-2</v>
      </c>
      <c r="ER8" s="115">
        <v>199</v>
      </c>
      <c r="ES8" s="114">
        <v>5.8999999999999997E-2</v>
      </c>
      <c r="ET8" s="115">
        <v>173</v>
      </c>
      <c r="EU8" s="114">
        <v>5.0999999999999997E-2</v>
      </c>
      <c r="EV8" s="115">
        <v>740</v>
      </c>
      <c r="EW8" s="114">
        <v>7.3999999999999996E-2</v>
      </c>
      <c r="EX8" s="115">
        <v>304</v>
      </c>
      <c r="EY8" s="114">
        <v>5.8999999999999997E-2</v>
      </c>
      <c r="EZ8" s="115">
        <v>436</v>
      </c>
      <c r="FA8" s="114">
        <v>8.8999999999999996E-2</v>
      </c>
      <c r="FB8" s="113">
        <v>26672</v>
      </c>
      <c r="FC8" s="114">
        <v>9.7000000000000003E-2</v>
      </c>
      <c r="FD8" s="113">
        <v>13361</v>
      </c>
      <c r="FE8" s="114">
        <v>9.6000000000000002E-2</v>
      </c>
      <c r="FF8" s="113">
        <v>13311</v>
      </c>
      <c r="FG8" s="114">
        <v>9.9000000000000005E-2</v>
      </c>
      <c r="FH8" s="113">
        <v>11728</v>
      </c>
      <c r="FI8" s="114">
        <v>0.11899999999999999</v>
      </c>
      <c r="FJ8" s="113">
        <v>5869</v>
      </c>
      <c r="FK8" s="114">
        <v>0.121</v>
      </c>
      <c r="FL8" s="113">
        <v>5859</v>
      </c>
      <c r="FM8" s="114">
        <v>0.11700000000000001</v>
      </c>
      <c r="FN8" s="113">
        <v>9840</v>
      </c>
      <c r="FO8" s="114">
        <v>0.13</v>
      </c>
      <c r="FP8" s="113">
        <v>4767</v>
      </c>
      <c r="FQ8" s="114">
        <v>0.13</v>
      </c>
      <c r="FR8" s="113">
        <v>5073</v>
      </c>
      <c r="FS8" s="114">
        <v>0.13</v>
      </c>
      <c r="FT8" s="113">
        <v>304219</v>
      </c>
      <c r="FU8" s="114">
        <v>0.14099999999999999</v>
      </c>
      <c r="FV8" s="113">
        <v>157519</v>
      </c>
      <c r="FW8" s="114">
        <v>0.151</v>
      </c>
      <c r="FX8" s="113">
        <v>146700</v>
      </c>
      <c r="FY8" s="114">
        <v>0.13300000000000001</v>
      </c>
      <c r="FZ8" s="113">
        <v>33706</v>
      </c>
      <c r="GA8" s="114">
        <v>0.127</v>
      </c>
      <c r="GB8" s="113">
        <v>17325</v>
      </c>
      <c r="GC8" s="114">
        <v>0.13700000000000001</v>
      </c>
      <c r="GD8" s="113">
        <v>16381</v>
      </c>
      <c r="GE8" s="114">
        <v>0.11799999999999999</v>
      </c>
      <c r="GF8" s="113">
        <v>1468</v>
      </c>
      <c r="GG8" s="114">
        <v>0.10199999999999999</v>
      </c>
      <c r="GH8" s="115">
        <v>760</v>
      </c>
      <c r="GI8" s="114">
        <v>0.105</v>
      </c>
      <c r="GJ8" s="115">
        <v>708</v>
      </c>
      <c r="GK8" s="114">
        <v>9.8000000000000004E-2</v>
      </c>
      <c r="GL8" s="113">
        <v>121653</v>
      </c>
      <c r="GM8" s="114">
        <v>7.9000000000000001E-2</v>
      </c>
      <c r="GN8" s="113">
        <v>59867</v>
      </c>
      <c r="GO8" s="114">
        <v>0.08</v>
      </c>
      <c r="GP8" s="113">
        <v>61786</v>
      </c>
      <c r="GQ8" s="114">
        <v>7.9000000000000001E-2</v>
      </c>
      <c r="GR8" s="113">
        <v>104774</v>
      </c>
      <c r="GS8" s="114">
        <v>0.104</v>
      </c>
      <c r="GT8" s="113">
        <v>49366</v>
      </c>
      <c r="GU8" s="114">
        <v>0.10199999999999999</v>
      </c>
      <c r="GV8" s="113">
        <v>55408</v>
      </c>
      <c r="GW8" s="114">
        <v>0.105</v>
      </c>
      <c r="GX8" s="113">
        <v>2322</v>
      </c>
      <c r="GY8" s="114">
        <v>6.0999999999999999E-2</v>
      </c>
      <c r="GZ8" s="113">
        <v>1243</v>
      </c>
      <c r="HA8" s="114">
        <v>6.6000000000000003E-2</v>
      </c>
      <c r="HB8" s="113">
        <v>1079</v>
      </c>
      <c r="HC8" s="114">
        <v>5.6000000000000001E-2</v>
      </c>
      <c r="HD8" s="113">
        <v>94812</v>
      </c>
      <c r="HE8" s="114">
        <v>7.0999999999999994E-2</v>
      </c>
      <c r="HF8" s="113">
        <v>43823</v>
      </c>
      <c r="HG8" s="114">
        <v>6.7000000000000004E-2</v>
      </c>
      <c r="HH8" s="113">
        <v>50989</v>
      </c>
      <c r="HI8" s="114">
        <v>7.4999999999999997E-2</v>
      </c>
      <c r="HJ8" s="113">
        <v>326497</v>
      </c>
      <c r="HK8" s="114">
        <v>0.14699999999999999</v>
      </c>
      <c r="HL8" s="113">
        <v>166122</v>
      </c>
      <c r="HM8" s="114">
        <v>0.152</v>
      </c>
      <c r="HN8" s="113">
        <v>160375</v>
      </c>
      <c r="HO8" s="114">
        <v>0.14199999999999999</v>
      </c>
      <c r="HP8" s="113">
        <v>157411</v>
      </c>
      <c r="HQ8" s="114">
        <v>0.22800000000000001</v>
      </c>
      <c r="HR8" s="113">
        <v>80894</v>
      </c>
      <c r="HS8" s="114">
        <v>0.22900000000000001</v>
      </c>
      <c r="HT8" s="113">
        <v>76517</v>
      </c>
      <c r="HU8" s="114">
        <v>0.22800000000000001</v>
      </c>
      <c r="HV8" s="113">
        <v>26853</v>
      </c>
      <c r="HW8" s="114">
        <v>5.8999999999999997E-2</v>
      </c>
      <c r="HX8" s="113">
        <v>12896</v>
      </c>
      <c r="HY8" s="114">
        <v>5.8000000000000003E-2</v>
      </c>
      <c r="HZ8" s="113">
        <v>13957</v>
      </c>
      <c r="IA8" s="114">
        <v>0.06</v>
      </c>
      <c r="IB8" s="113">
        <v>24785</v>
      </c>
      <c r="IC8" s="114">
        <v>0.13200000000000001</v>
      </c>
      <c r="ID8" s="113">
        <v>11865</v>
      </c>
      <c r="IE8" s="114">
        <v>0.127</v>
      </c>
      <c r="IF8" s="113">
        <v>12920</v>
      </c>
      <c r="IG8" s="114">
        <v>0.13700000000000001</v>
      </c>
      <c r="IH8" s="113">
        <v>116074</v>
      </c>
      <c r="II8" s="114">
        <v>0.21199999999999999</v>
      </c>
      <c r="IJ8" s="113">
        <v>58623</v>
      </c>
      <c r="IK8" s="114">
        <v>0.22</v>
      </c>
      <c r="IL8" s="113">
        <v>57451</v>
      </c>
      <c r="IM8" s="114">
        <v>0.20399999999999999</v>
      </c>
      <c r="IN8" s="113">
        <v>37833</v>
      </c>
      <c r="IO8" s="114">
        <v>0.13800000000000001</v>
      </c>
      <c r="IP8" s="113">
        <v>19693</v>
      </c>
      <c r="IQ8" s="114">
        <v>0.14499999999999999</v>
      </c>
      <c r="IR8" s="113">
        <v>18140</v>
      </c>
      <c r="IS8" s="114">
        <v>0.13200000000000001</v>
      </c>
      <c r="IT8" s="113">
        <v>317815</v>
      </c>
      <c r="IU8" s="114">
        <v>0.24</v>
      </c>
      <c r="IV8" s="113">
        <v>176672</v>
      </c>
      <c r="IW8" s="114">
        <v>0.26700000000000002</v>
      </c>
      <c r="IX8" s="113">
        <v>141143</v>
      </c>
      <c r="IY8" s="114">
        <v>0.21299999999999999</v>
      </c>
      <c r="IZ8" s="113">
        <v>29293</v>
      </c>
      <c r="JA8" s="114">
        <v>0.16400000000000001</v>
      </c>
      <c r="JB8" s="113">
        <v>14012</v>
      </c>
      <c r="JC8" s="114">
        <v>0.159</v>
      </c>
      <c r="JD8" s="113">
        <v>15281</v>
      </c>
      <c r="JE8" s="114">
        <v>0.16800000000000001</v>
      </c>
      <c r="JF8" s="113">
        <v>9563</v>
      </c>
      <c r="JG8" s="114">
        <v>7.5999999999999998E-2</v>
      </c>
      <c r="JH8" s="113">
        <v>4554</v>
      </c>
      <c r="JI8" s="114">
        <v>7.4999999999999997E-2</v>
      </c>
      <c r="JJ8" s="113">
        <v>5009</v>
      </c>
      <c r="JK8" s="114">
        <v>7.6999999999999999E-2</v>
      </c>
      <c r="JL8" s="115">
        <v>229</v>
      </c>
      <c r="JM8" s="114">
        <v>9.8000000000000004E-2</v>
      </c>
      <c r="JN8" s="115">
        <v>126</v>
      </c>
      <c r="JO8" s="114">
        <v>0.105</v>
      </c>
      <c r="JP8" s="115">
        <v>103</v>
      </c>
      <c r="JQ8" s="114">
        <v>9.0999999999999998E-2</v>
      </c>
      <c r="JR8" s="113">
        <v>2433</v>
      </c>
      <c r="JS8" s="114">
        <v>7.6999999999999999E-2</v>
      </c>
      <c r="JT8" s="113">
        <v>1244</v>
      </c>
      <c r="JU8" s="114">
        <v>0.08</v>
      </c>
      <c r="JV8" s="113">
        <v>1189</v>
      </c>
      <c r="JW8" s="114">
        <v>7.3999999999999996E-2</v>
      </c>
      <c r="JX8" s="113">
        <v>23670</v>
      </c>
      <c r="JY8" s="114">
        <v>7.9000000000000001E-2</v>
      </c>
      <c r="JZ8" s="113">
        <v>10679</v>
      </c>
      <c r="KA8" s="114">
        <v>7.2999999999999995E-2</v>
      </c>
      <c r="KB8" s="113">
        <v>12991</v>
      </c>
      <c r="KC8" s="114">
        <v>8.5000000000000006E-2</v>
      </c>
      <c r="KD8" s="113">
        <v>46181</v>
      </c>
      <c r="KE8" s="114">
        <v>0.129</v>
      </c>
      <c r="KF8" s="113">
        <v>21661</v>
      </c>
      <c r="KG8" s="114">
        <v>0.126</v>
      </c>
      <c r="KH8" s="113">
        <v>24520</v>
      </c>
      <c r="KI8" s="114">
        <v>0.13200000000000001</v>
      </c>
      <c r="KJ8" s="113">
        <v>18440</v>
      </c>
      <c r="KK8" s="114">
        <v>5.3999999999999999E-2</v>
      </c>
      <c r="KL8" s="113">
        <v>9349</v>
      </c>
      <c r="KM8" s="114">
        <v>5.7000000000000002E-2</v>
      </c>
      <c r="KN8" s="113">
        <v>9091</v>
      </c>
      <c r="KO8" s="114">
        <v>5.1999999999999998E-2</v>
      </c>
      <c r="KP8" s="113">
        <v>3679</v>
      </c>
      <c r="KQ8" s="114">
        <v>5.8999999999999997E-2</v>
      </c>
      <c r="KR8" s="113">
        <v>1760</v>
      </c>
      <c r="KS8" s="114">
        <v>5.8000000000000003E-2</v>
      </c>
      <c r="KT8" s="113">
        <v>1919</v>
      </c>
      <c r="KU8" s="114">
        <v>0.06</v>
      </c>
      <c r="KV8" s="113">
        <v>1889</v>
      </c>
      <c r="KW8" s="114">
        <v>4.3999999999999997E-2</v>
      </c>
      <c r="KX8" s="115">
        <v>827</v>
      </c>
      <c r="KY8" s="114">
        <v>3.9E-2</v>
      </c>
      <c r="KZ8" s="113">
        <v>1062</v>
      </c>
      <c r="LA8" s="114">
        <v>4.8000000000000001E-2</v>
      </c>
      <c r="LB8" s="115">
        <v>483</v>
      </c>
      <c r="LC8" s="114">
        <v>4.8000000000000001E-2</v>
      </c>
      <c r="LD8" s="115">
        <v>221</v>
      </c>
      <c r="LE8" s="114">
        <v>4.3999999999999997E-2</v>
      </c>
      <c r="LF8" s="115">
        <v>262</v>
      </c>
      <c r="LG8" s="114">
        <v>5.2999999999999999E-2</v>
      </c>
      <c r="LH8" s="113">
        <v>12783</v>
      </c>
      <c r="LI8" s="114">
        <v>4.8000000000000001E-2</v>
      </c>
      <c r="LJ8" s="113">
        <v>5791</v>
      </c>
      <c r="LK8" s="114">
        <v>4.3999999999999997E-2</v>
      </c>
      <c r="LL8" s="113">
        <v>6992</v>
      </c>
      <c r="LM8" s="114">
        <v>5.0999999999999997E-2</v>
      </c>
      <c r="LN8" s="113">
        <v>2952</v>
      </c>
      <c r="LO8" s="114">
        <v>7.1999999999999995E-2</v>
      </c>
      <c r="LP8" s="113">
        <v>1440</v>
      </c>
      <c r="LQ8" s="114">
        <v>6.8000000000000005E-2</v>
      </c>
      <c r="LR8" s="113">
        <v>1512</v>
      </c>
      <c r="LS8" s="114">
        <v>7.5999999999999998E-2</v>
      </c>
      <c r="LT8" s="113">
        <v>69819</v>
      </c>
      <c r="LU8" s="114">
        <v>0.123</v>
      </c>
      <c r="LV8" s="113">
        <v>35343</v>
      </c>
      <c r="LW8" s="114">
        <v>0.128</v>
      </c>
      <c r="LX8" s="113">
        <v>34476</v>
      </c>
      <c r="LY8" s="114">
        <v>0.11899999999999999</v>
      </c>
      <c r="LZ8" s="113">
        <v>25775</v>
      </c>
      <c r="MA8" s="114">
        <v>0.20399999999999999</v>
      </c>
      <c r="MB8" s="113">
        <v>12897</v>
      </c>
      <c r="MC8" s="114">
        <v>0.21099999999999999</v>
      </c>
      <c r="MD8" s="113">
        <v>12878</v>
      </c>
      <c r="ME8" s="114">
        <v>0.19800000000000001</v>
      </c>
      <c r="MF8" s="113">
        <v>2335</v>
      </c>
      <c r="MG8" s="114">
        <v>4.9000000000000002E-2</v>
      </c>
      <c r="MH8" s="113">
        <v>1135</v>
      </c>
      <c r="MI8" s="114">
        <v>4.8000000000000001E-2</v>
      </c>
      <c r="MJ8" s="113">
        <v>1200</v>
      </c>
      <c r="MK8" s="114">
        <v>5.0999999999999997E-2</v>
      </c>
    </row>
    <row r="9" spans="1:349">
      <c r="A9" s="112" t="s">
        <v>594</v>
      </c>
      <c r="B9" s="113">
        <v>1017170</v>
      </c>
      <c r="C9" s="114">
        <v>0.88</v>
      </c>
      <c r="D9" s="115" t="s">
        <v>595</v>
      </c>
      <c r="E9" s="114">
        <v>0.88100000000000001</v>
      </c>
      <c r="F9" s="115" t="s">
        <v>595</v>
      </c>
      <c r="G9" s="114">
        <v>0.878</v>
      </c>
      <c r="H9" s="115">
        <v>697</v>
      </c>
      <c r="I9" s="114">
        <v>0.88900000000000001</v>
      </c>
      <c r="J9" s="115" t="s">
        <v>595</v>
      </c>
      <c r="K9" s="114">
        <v>0.92100000000000004</v>
      </c>
      <c r="L9" s="115" t="s">
        <v>595</v>
      </c>
      <c r="M9" s="114">
        <v>0.85699999999999998</v>
      </c>
      <c r="N9" s="113">
        <v>26656</v>
      </c>
      <c r="O9" s="114">
        <v>0.90300000000000002</v>
      </c>
      <c r="P9" s="115" t="s">
        <v>595</v>
      </c>
      <c r="Q9" s="114">
        <v>0.876</v>
      </c>
      <c r="R9" s="115" t="s">
        <v>595</v>
      </c>
      <c r="S9" s="114">
        <v>0.93400000000000005</v>
      </c>
      <c r="T9" s="113">
        <v>132067</v>
      </c>
      <c r="U9" s="114">
        <v>0.89300000000000002</v>
      </c>
      <c r="V9" s="115" t="s">
        <v>595</v>
      </c>
      <c r="W9" s="114">
        <v>0.88800000000000001</v>
      </c>
      <c r="X9" s="115" t="s">
        <v>595</v>
      </c>
      <c r="Y9" s="114">
        <v>0.89800000000000002</v>
      </c>
      <c r="Z9" s="113">
        <v>31270</v>
      </c>
      <c r="AA9" s="114">
        <v>0.90400000000000003</v>
      </c>
      <c r="AB9" s="115" t="s">
        <v>595</v>
      </c>
      <c r="AC9" s="114">
        <v>0.89200000000000002</v>
      </c>
      <c r="AD9" s="115" t="s">
        <v>595</v>
      </c>
      <c r="AE9" s="114">
        <v>0.91500000000000004</v>
      </c>
      <c r="AF9" s="113">
        <v>9460</v>
      </c>
      <c r="AG9" s="114">
        <v>0.69399999999999995</v>
      </c>
      <c r="AH9" s="115" t="s">
        <v>595</v>
      </c>
      <c r="AI9" s="114">
        <v>0.67200000000000004</v>
      </c>
      <c r="AJ9" s="115" t="s">
        <v>595</v>
      </c>
      <c r="AK9" s="114">
        <v>0.71599999999999997</v>
      </c>
      <c r="AL9" s="113">
        <v>694945</v>
      </c>
      <c r="AM9" s="114">
        <v>0.89400000000000002</v>
      </c>
      <c r="AN9" s="115" t="s">
        <v>595</v>
      </c>
      <c r="AO9" s="114">
        <v>0.88700000000000001</v>
      </c>
      <c r="AP9" s="115" t="s">
        <v>595</v>
      </c>
      <c r="AQ9" s="114">
        <v>0.9</v>
      </c>
      <c r="AR9" s="113">
        <v>15753</v>
      </c>
      <c r="AS9" s="114">
        <v>0.81</v>
      </c>
      <c r="AT9" s="115" t="s">
        <v>595</v>
      </c>
      <c r="AU9" s="114">
        <v>0.748</v>
      </c>
      <c r="AV9" s="115" t="s">
        <v>595</v>
      </c>
      <c r="AW9" s="114">
        <v>0.88400000000000001</v>
      </c>
      <c r="AX9" s="113">
        <v>125417</v>
      </c>
      <c r="AY9" s="114">
        <v>0.93100000000000005</v>
      </c>
      <c r="AZ9" s="115" t="s">
        <v>595</v>
      </c>
      <c r="BA9" s="114">
        <v>0.92500000000000004</v>
      </c>
      <c r="BB9" s="115" t="s">
        <v>595</v>
      </c>
      <c r="BC9" s="114">
        <v>0.93700000000000006</v>
      </c>
      <c r="BD9" s="113">
        <v>449116</v>
      </c>
      <c r="BE9" s="114">
        <v>0.753</v>
      </c>
      <c r="BF9" s="115" t="s">
        <v>595</v>
      </c>
      <c r="BG9" s="114">
        <v>0.73899999999999999</v>
      </c>
      <c r="BH9" s="115" t="s">
        <v>595</v>
      </c>
      <c r="BI9" s="114">
        <v>0.76600000000000001</v>
      </c>
      <c r="BJ9" s="113">
        <v>13498</v>
      </c>
      <c r="BK9" s="114">
        <v>0.753</v>
      </c>
      <c r="BL9" s="115" t="s">
        <v>595</v>
      </c>
      <c r="BM9" s="114">
        <v>0.72199999999999998</v>
      </c>
      <c r="BN9" s="115" t="s">
        <v>595</v>
      </c>
      <c r="BO9" s="114">
        <v>0.78300000000000003</v>
      </c>
      <c r="BP9" s="113">
        <v>83068</v>
      </c>
      <c r="BQ9" s="114">
        <v>0.90300000000000002</v>
      </c>
      <c r="BR9" s="115" t="s">
        <v>595</v>
      </c>
      <c r="BS9" s="114">
        <v>0.88800000000000001</v>
      </c>
      <c r="BT9" s="115" t="s">
        <v>595</v>
      </c>
      <c r="BU9" s="114">
        <v>0.91800000000000004</v>
      </c>
      <c r="BV9" s="113">
        <v>75410</v>
      </c>
      <c r="BW9" s="114">
        <v>0.69</v>
      </c>
      <c r="BX9" s="115" t="s">
        <v>595</v>
      </c>
      <c r="BY9" s="114">
        <v>0.70099999999999996</v>
      </c>
      <c r="BZ9" s="115" t="s">
        <v>595</v>
      </c>
      <c r="CA9" s="114">
        <v>0.67800000000000005</v>
      </c>
      <c r="CB9" s="113">
        <v>11766</v>
      </c>
      <c r="CC9" s="114">
        <v>0.88800000000000001</v>
      </c>
      <c r="CD9" s="115" t="s">
        <v>595</v>
      </c>
      <c r="CE9" s="114">
        <v>0.874</v>
      </c>
      <c r="CF9" s="115" t="s">
        <v>595</v>
      </c>
      <c r="CG9" s="114">
        <v>0.90200000000000002</v>
      </c>
      <c r="CH9" s="113">
        <v>392516</v>
      </c>
      <c r="CI9" s="114">
        <v>0.73799999999999999</v>
      </c>
      <c r="CJ9" s="115" t="s">
        <v>595</v>
      </c>
      <c r="CK9" s="114">
        <v>0.72399999999999998</v>
      </c>
      <c r="CL9" s="115" t="s">
        <v>595</v>
      </c>
      <c r="CM9" s="114">
        <v>0.752</v>
      </c>
      <c r="CN9" s="113">
        <v>68051</v>
      </c>
      <c r="CO9" s="114">
        <v>0.73699999999999999</v>
      </c>
      <c r="CP9" s="115" t="s">
        <v>595</v>
      </c>
      <c r="CQ9" s="114">
        <v>0.71599999999999997</v>
      </c>
      <c r="CR9" s="115" t="s">
        <v>595</v>
      </c>
      <c r="CS9" s="114">
        <v>0.76400000000000001</v>
      </c>
      <c r="CT9" s="113">
        <v>39522</v>
      </c>
      <c r="CU9" s="114">
        <v>0.85199999999999998</v>
      </c>
      <c r="CV9" s="115" t="s">
        <v>595</v>
      </c>
      <c r="CW9" s="114">
        <v>0.84899999999999998</v>
      </c>
      <c r="CX9" s="115" t="s">
        <v>595</v>
      </c>
      <c r="CY9" s="114">
        <v>0.85499999999999998</v>
      </c>
      <c r="CZ9" s="113">
        <v>18537</v>
      </c>
      <c r="DA9" s="114">
        <v>0.82799999999999996</v>
      </c>
      <c r="DB9" s="115" t="s">
        <v>595</v>
      </c>
      <c r="DC9" s="114">
        <v>0.77200000000000002</v>
      </c>
      <c r="DD9" s="115" t="s">
        <v>595</v>
      </c>
      <c r="DE9" s="114">
        <v>0.94099999999999995</v>
      </c>
      <c r="DF9" s="113">
        <v>5384771</v>
      </c>
      <c r="DG9" s="114">
        <v>0.78700000000000003</v>
      </c>
      <c r="DH9" s="115" t="s">
        <v>595</v>
      </c>
      <c r="DI9" s="114">
        <v>0.78800000000000003</v>
      </c>
      <c r="DJ9" s="115" t="s">
        <v>595</v>
      </c>
      <c r="DK9" s="114">
        <v>0.78500000000000003</v>
      </c>
      <c r="DL9" s="113">
        <v>69737</v>
      </c>
      <c r="DM9" s="114">
        <v>0.71899999999999997</v>
      </c>
      <c r="DN9" s="115" t="s">
        <v>595</v>
      </c>
      <c r="DO9" s="114">
        <v>0.68899999999999995</v>
      </c>
      <c r="DP9" s="115" t="s">
        <v>595</v>
      </c>
      <c r="DQ9" s="114">
        <v>0.745</v>
      </c>
      <c r="DR9" s="113">
        <v>177658</v>
      </c>
      <c r="DS9" s="114">
        <v>0.93200000000000005</v>
      </c>
      <c r="DT9" s="115" t="s">
        <v>595</v>
      </c>
      <c r="DU9" s="114">
        <v>0.91900000000000004</v>
      </c>
      <c r="DV9" s="115" t="s">
        <v>595</v>
      </c>
      <c r="DW9" s="114">
        <v>0.94399999999999995</v>
      </c>
      <c r="DX9" s="113">
        <v>12343</v>
      </c>
      <c r="DY9" s="114">
        <v>0.90400000000000003</v>
      </c>
      <c r="DZ9" s="115" t="s">
        <v>595</v>
      </c>
      <c r="EA9" s="114">
        <v>0.88400000000000001</v>
      </c>
      <c r="EB9" s="115" t="s">
        <v>595</v>
      </c>
      <c r="EC9" s="114">
        <v>0.92400000000000004</v>
      </c>
      <c r="ED9" s="113">
        <v>53698</v>
      </c>
      <c r="EE9" s="114">
        <v>0.86899999999999999</v>
      </c>
      <c r="EF9" s="115" t="s">
        <v>595</v>
      </c>
      <c r="EG9" s="114">
        <v>0.85599999999999998</v>
      </c>
      <c r="EH9" s="115" t="s">
        <v>595</v>
      </c>
      <c r="EI9" s="114">
        <v>0.88200000000000001</v>
      </c>
      <c r="EJ9" s="113">
        <v>109601</v>
      </c>
      <c r="EK9" s="114">
        <v>0.69399999999999995</v>
      </c>
      <c r="EL9" s="115" t="s">
        <v>595</v>
      </c>
      <c r="EM9" s="114">
        <v>0.67300000000000004</v>
      </c>
      <c r="EN9" s="115" t="s">
        <v>595</v>
      </c>
      <c r="EO9" s="114">
        <v>0.71399999999999997</v>
      </c>
      <c r="EP9" s="113">
        <v>5799</v>
      </c>
      <c r="EQ9" s="114">
        <v>0.85599999999999998</v>
      </c>
      <c r="ER9" s="115" t="s">
        <v>595</v>
      </c>
      <c r="ES9" s="114">
        <v>0.84299999999999997</v>
      </c>
      <c r="ET9" s="115" t="s">
        <v>595</v>
      </c>
      <c r="EU9" s="114">
        <v>0.86899999999999999</v>
      </c>
      <c r="EV9" s="113">
        <v>8911</v>
      </c>
      <c r="EW9" s="114">
        <v>0.88700000000000001</v>
      </c>
      <c r="EX9" s="115" t="s">
        <v>595</v>
      </c>
      <c r="EY9" s="114">
        <v>0.91</v>
      </c>
      <c r="EZ9" s="115" t="s">
        <v>595</v>
      </c>
      <c r="FA9" s="114">
        <v>0.86299999999999999</v>
      </c>
      <c r="FB9" s="113">
        <v>195712</v>
      </c>
      <c r="FC9" s="114">
        <v>0.71299999999999997</v>
      </c>
      <c r="FD9" s="115" t="s">
        <v>595</v>
      </c>
      <c r="FE9" s="114">
        <v>0.69099999999999995</v>
      </c>
      <c r="FF9" s="115" t="s">
        <v>595</v>
      </c>
      <c r="FG9" s="114">
        <v>0.73499999999999999</v>
      </c>
      <c r="FH9" s="113">
        <v>83550</v>
      </c>
      <c r="FI9" s="114">
        <v>0.85099999999999998</v>
      </c>
      <c r="FJ9" s="115" t="s">
        <v>595</v>
      </c>
      <c r="FK9" s="114">
        <v>0.84399999999999997</v>
      </c>
      <c r="FL9" s="115" t="s">
        <v>595</v>
      </c>
      <c r="FM9" s="114">
        <v>0.85699999999999998</v>
      </c>
      <c r="FN9" s="113">
        <v>71391</v>
      </c>
      <c r="FO9" s="114">
        <v>0.94199999999999995</v>
      </c>
      <c r="FP9" s="115" t="s">
        <v>595</v>
      </c>
      <c r="FQ9" s="114">
        <v>0.93799999999999994</v>
      </c>
      <c r="FR9" s="115" t="s">
        <v>595</v>
      </c>
      <c r="FS9" s="114">
        <v>0.94599999999999995</v>
      </c>
      <c r="FT9" s="113">
        <v>1831172</v>
      </c>
      <c r="FU9" s="114">
        <v>0.85099999999999998</v>
      </c>
      <c r="FV9" s="115" t="s">
        <v>595</v>
      </c>
      <c r="FW9" s="114">
        <v>0.85199999999999998</v>
      </c>
      <c r="FX9" s="115" t="s">
        <v>595</v>
      </c>
      <c r="FY9" s="114">
        <v>0.85</v>
      </c>
      <c r="FZ9" s="113">
        <v>251080</v>
      </c>
      <c r="GA9" s="114">
        <v>0.94599999999999995</v>
      </c>
      <c r="GB9" s="115" t="s">
        <v>595</v>
      </c>
      <c r="GC9" s="114">
        <v>0.94399999999999995</v>
      </c>
      <c r="GD9" s="115" t="s">
        <v>595</v>
      </c>
      <c r="GE9" s="114">
        <v>0.94799999999999995</v>
      </c>
      <c r="GF9" s="113">
        <v>13556</v>
      </c>
      <c r="GG9" s="114">
        <v>0.93899999999999995</v>
      </c>
      <c r="GH9" s="115" t="s">
        <v>595</v>
      </c>
      <c r="GI9" s="114">
        <v>0.92400000000000004</v>
      </c>
      <c r="GJ9" s="115" t="s">
        <v>595</v>
      </c>
      <c r="GK9" s="114">
        <v>0.95499999999999996</v>
      </c>
      <c r="GL9" s="113">
        <v>1249934</v>
      </c>
      <c r="GM9" s="114">
        <v>0.81699999999999995</v>
      </c>
      <c r="GN9" s="115" t="s">
        <v>595</v>
      </c>
      <c r="GO9" s="114">
        <v>0.81200000000000006</v>
      </c>
      <c r="GP9" s="115" t="s">
        <v>595</v>
      </c>
      <c r="GQ9" s="114">
        <v>0.82099999999999995</v>
      </c>
      <c r="GR9" s="113">
        <v>884431</v>
      </c>
      <c r="GS9" s="114">
        <v>0.874</v>
      </c>
      <c r="GT9" s="115" t="s">
        <v>595</v>
      </c>
      <c r="GU9" s="114">
        <v>0.86899999999999999</v>
      </c>
      <c r="GV9" s="115" t="s">
        <v>595</v>
      </c>
      <c r="GW9" s="114">
        <v>0.878</v>
      </c>
      <c r="GX9" s="113">
        <v>30418</v>
      </c>
      <c r="GY9" s="114">
        <v>0.79900000000000004</v>
      </c>
      <c r="GZ9" s="115" t="s">
        <v>595</v>
      </c>
      <c r="HA9" s="114">
        <v>0.79800000000000004</v>
      </c>
      <c r="HB9" s="115" t="s">
        <v>595</v>
      </c>
      <c r="HC9" s="114">
        <v>0.8</v>
      </c>
      <c r="HD9" s="113">
        <v>1058887</v>
      </c>
      <c r="HE9" s="114">
        <v>0.79500000000000004</v>
      </c>
      <c r="HF9" s="115" t="s">
        <v>595</v>
      </c>
      <c r="HG9" s="114">
        <v>0.78700000000000003</v>
      </c>
      <c r="HH9" s="115" t="s">
        <v>595</v>
      </c>
      <c r="HI9" s="114">
        <v>0.80300000000000005</v>
      </c>
      <c r="HJ9" s="113">
        <v>1937368</v>
      </c>
      <c r="HK9" s="114">
        <v>0.871</v>
      </c>
      <c r="HL9" s="115" t="s">
        <v>595</v>
      </c>
      <c r="HM9" s="114">
        <v>0.877</v>
      </c>
      <c r="HN9" s="115" t="s">
        <v>595</v>
      </c>
      <c r="HO9" s="114">
        <v>0.86599999999999999</v>
      </c>
      <c r="HP9" s="113">
        <v>610143</v>
      </c>
      <c r="HQ9" s="114">
        <v>0.88500000000000001</v>
      </c>
      <c r="HR9" s="115" t="s">
        <v>595</v>
      </c>
      <c r="HS9" s="114">
        <v>0.89900000000000002</v>
      </c>
      <c r="HT9" s="115" t="s">
        <v>595</v>
      </c>
      <c r="HU9" s="114">
        <v>0.87</v>
      </c>
      <c r="HV9" s="113">
        <v>361332</v>
      </c>
      <c r="HW9" s="114">
        <v>0.78900000000000003</v>
      </c>
      <c r="HX9" s="115" t="s">
        <v>595</v>
      </c>
      <c r="HY9" s="114">
        <v>0.77900000000000003</v>
      </c>
      <c r="HZ9" s="115" t="s">
        <v>595</v>
      </c>
      <c r="IA9" s="114">
        <v>0.79700000000000004</v>
      </c>
      <c r="IB9" s="113">
        <v>170438</v>
      </c>
      <c r="IC9" s="114">
        <v>0.90900000000000003</v>
      </c>
      <c r="ID9" s="115" t="s">
        <v>595</v>
      </c>
      <c r="IE9" s="114">
        <v>0.89700000000000002</v>
      </c>
      <c r="IF9" s="115" t="s">
        <v>595</v>
      </c>
      <c r="IG9" s="114">
        <v>0.92</v>
      </c>
      <c r="IH9" s="113">
        <v>488560</v>
      </c>
      <c r="II9" s="114">
        <v>0.89200000000000002</v>
      </c>
      <c r="IJ9" s="115" t="s">
        <v>595</v>
      </c>
      <c r="IK9" s="114">
        <v>0.88900000000000001</v>
      </c>
      <c r="IL9" s="115" t="s">
        <v>595</v>
      </c>
      <c r="IM9" s="114">
        <v>0.89400000000000002</v>
      </c>
      <c r="IN9" s="113">
        <v>221773</v>
      </c>
      <c r="IO9" s="114">
        <v>0.81</v>
      </c>
      <c r="IP9" s="115" t="s">
        <v>595</v>
      </c>
      <c r="IQ9" s="114">
        <v>0.79700000000000004</v>
      </c>
      <c r="IR9" s="115" t="s">
        <v>595</v>
      </c>
      <c r="IS9" s="114">
        <v>0.82199999999999995</v>
      </c>
      <c r="IT9" s="113">
        <v>1166114</v>
      </c>
      <c r="IU9" s="114">
        <v>0.88100000000000001</v>
      </c>
      <c r="IV9" s="115" t="s">
        <v>595</v>
      </c>
      <c r="IW9" s="114">
        <v>0.88700000000000001</v>
      </c>
      <c r="IX9" s="115" t="s">
        <v>595</v>
      </c>
      <c r="IY9" s="114">
        <v>0.875</v>
      </c>
      <c r="IZ9" s="113">
        <v>154542</v>
      </c>
      <c r="JA9" s="114">
        <v>0.86399999999999999</v>
      </c>
      <c r="JB9" s="115" t="s">
        <v>595</v>
      </c>
      <c r="JC9" s="114">
        <v>0.85899999999999999</v>
      </c>
      <c r="JD9" s="115" t="s">
        <v>595</v>
      </c>
      <c r="JE9" s="114">
        <v>0.86799999999999999</v>
      </c>
      <c r="JF9" s="113">
        <v>114545</v>
      </c>
      <c r="JG9" s="114">
        <v>0.90800000000000003</v>
      </c>
      <c r="JH9" s="115" t="s">
        <v>595</v>
      </c>
      <c r="JI9" s="114">
        <v>0.89800000000000002</v>
      </c>
      <c r="JJ9" s="115" t="s">
        <v>595</v>
      </c>
      <c r="JK9" s="114">
        <v>0.91700000000000004</v>
      </c>
      <c r="JL9" s="113">
        <v>2174</v>
      </c>
      <c r="JM9" s="114">
        <v>0.93300000000000005</v>
      </c>
      <c r="JN9" s="115" t="s">
        <v>595</v>
      </c>
      <c r="JO9" s="114">
        <v>0.91</v>
      </c>
      <c r="JP9" s="115" t="s">
        <v>595</v>
      </c>
      <c r="JQ9" s="114">
        <v>0.95699999999999996</v>
      </c>
      <c r="JR9" s="113">
        <v>28611</v>
      </c>
      <c r="JS9" s="114">
        <v>0.9</v>
      </c>
      <c r="JT9" s="115" t="s">
        <v>595</v>
      </c>
      <c r="JU9" s="114">
        <v>0.89</v>
      </c>
      <c r="JV9" s="115" t="s">
        <v>595</v>
      </c>
      <c r="JW9" s="114">
        <v>0.90900000000000003</v>
      </c>
      <c r="JX9" s="113">
        <v>263622</v>
      </c>
      <c r="JY9" s="114">
        <v>0.88</v>
      </c>
      <c r="JZ9" s="115" t="s">
        <v>595</v>
      </c>
      <c r="KA9" s="114">
        <v>0.873</v>
      </c>
      <c r="KB9" s="115" t="s">
        <v>595</v>
      </c>
      <c r="KC9" s="114">
        <v>0.88600000000000001</v>
      </c>
      <c r="KD9" s="113">
        <v>315137</v>
      </c>
      <c r="KE9" s="114">
        <v>0.88</v>
      </c>
      <c r="KF9" s="115" t="s">
        <v>595</v>
      </c>
      <c r="KG9" s="114">
        <v>0.86499999999999999</v>
      </c>
      <c r="KH9" s="115" t="s">
        <v>595</v>
      </c>
      <c r="KI9" s="114">
        <v>0.89400000000000002</v>
      </c>
      <c r="KJ9" s="113">
        <v>266254</v>
      </c>
      <c r="KK9" s="114">
        <v>0.78300000000000003</v>
      </c>
      <c r="KL9" s="115" t="s">
        <v>595</v>
      </c>
      <c r="KM9" s="114">
        <v>0.77700000000000002</v>
      </c>
      <c r="KN9" s="115" t="s">
        <v>595</v>
      </c>
      <c r="KO9" s="114">
        <v>0.79</v>
      </c>
      <c r="KP9" s="113">
        <v>48524</v>
      </c>
      <c r="KQ9" s="114">
        <v>0.78</v>
      </c>
      <c r="KR9" s="115" t="s">
        <v>595</v>
      </c>
      <c r="KS9" s="114">
        <v>0.77100000000000002</v>
      </c>
      <c r="KT9" s="115" t="s">
        <v>595</v>
      </c>
      <c r="KU9" s="114">
        <v>0.78900000000000003</v>
      </c>
      <c r="KV9" s="113">
        <v>36568</v>
      </c>
      <c r="KW9" s="114">
        <v>0.84399999999999997</v>
      </c>
      <c r="KX9" s="115" t="s">
        <v>595</v>
      </c>
      <c r="KY9" s="114">
        <v>0.82299999999999995</v>
      </c>
      <c r="KZ9" s="115" t="s">
        <v>595</v>
      </c>
      <c r="LA9" s="114">
        <v>0.86399999999999999</v>
      </c>
      <c r="LB9" s="113">
        <v>9034</v>
      </c>
      <c r="LC9" s="114">
        <v>0.90600000000000003</v>
      </c>
      <c r="LD9" s="115" t="s">
        <v>595</v>
      </c>
      <c r="LE9" s="114">
        <v>0.89300000000000002</v>
      </c>
      <c r="LF9" s="115" t="s">
        <v>595</v>
      </c>
      <c r="LG9" s="114">
        <v>0.92</v>
      </c>
      <c r="LH9" s="113">
        <v>187728</v>
      </c>
      <c r="LI9" s="114">
        <v>0.69799999999999995</v>
      </c>
      <c r="LJ9" s="115" t="s">
        <v>595</v>
      </c>
      <c r="LK9" s="114">
        <v>0.68200000000000005</v>
      </c>
      <c r="LL9" s="115" t="s">
        <v>595</v>
      </c>
      <c r="LM9" s="114">
        <v>0.71199999999999997</v>
      </c>
      <c r="LN9" s="113">
        <v>37187</v>
      </c>
      <c r="LO9" s="114">
        <v>0.90400000000000003</v>
      </c>
      <c r="LP9" s="115" t="s">
        <v>595</v>
      </c>
      <c r="LQ9" s="114">
        <v>0.88500000000000001</v>
      </c>
      <c r="LR9" s="115" t="s">
        <v>595</v>
      </c>
      <c r="LS9" s="114">
        <v>0.92500000000000004</v>
      </c>
      <c r="LT9" s="113">
        <v>478500</v>
      </c>
      <c r="LU9" s="114">
        <v>0.84399999999999997</v>
      </c>
      <c r="LV9" s="115" t="s">
        <v>595</v>
      </c>
      <c r="LW9" s="114">
        <v>0.83399999999999996</v>
      </c>
      <c r="LX9" s="115" t="s">
        <v>595</v>
      </c>
      <c r="LY9" s="114">
        <v>0.85399999999999998</v>
      </c>
      <c r="LZ9" s="113">
        <v>108875</v>
      </c>
      <c r="MA9" s="114">
        <v>0.86399999999999999</v>
      </c>
      <c r="MB9" s="115" t="s">
        <v>595</v>
      </c>
      <c r="MC9" s="114">
        <v>0.85499999999999998</v>
      </c>
      <c r="MD9" s="115" t="s">
        <v>595</v>
      </c>
      <c r="ME9" s="114">
        <v>0.872</v>
      </c>
      <c r="MF9" s="113">
        <v>38723</v>
      </c>
      <c r="MG9" s="114">
        <v>0.82</v>
      </c>
      <c r="MH9" s="115" t="s">
        <v>595</v>
      </c>
      <c r="MI9" s="114">
        <v>0.81399999999999995</v>
      </c>
      <c r="MJ9" s="115" t="s">
        <v>595</v>
      </c>
      <c r="MK9" s="114">
        <v>0.82599999999999996</v>
      </c>
    </row>
    <row r="10" spans="1:349">
      <c r="A10" s="112" t="s">
        <v>596</v>
      </c>
      <c r="B10" s="113">
        <v>531701</v>
      </c>
      <c r="C10" s="114">
        <v>0.46</v>
      </c>
      <c r="D10" s="115" t="s">
        <v>595</v>
      </c>
      <c r="E10" s="114">
        <v>0.45800000000000002</v>
      </c>
      <c r="F10" s="115" t="s">
        <v>595</v>
      </c>
      <c r="G10" s="114">
        <v>0.46200000000000002</v>
      </c>
      <c r="H10" s="115">
        <v>235</v>
      </c>
      <c r="I10" s="114">
        <v>0.3</v>
      </c>
      <c r="J10" s="115" t="s">
        <v>595</v>
      </c>
      <c r="K10" s="114">
        <v>0.313</v>
      </c>
      <c r="L10" s="115" t="s">
        <v>595</v>
      </c>
      <c r="M10" s="114">
        <v>0.28599999999999998</v>
      </c>
      <c r="N10" s="113">
        <v>5997</v>
      </c>
      <c r="O10" s="114">
        <v>0.20300000000000001</v>
      </c>
      <c r="P10" s="115" t="s">
        <v>595</v>
      </c>
      <c r="Q10" s="114">
        <v>0.17499999999999999</v>
      </c>
      <c r="R10" s="115" t="s">
        <v>595</v>
      </c>
      <c r="S10" s="114">
        <v>0.23499999999999999</v>
      </c>
      <c r="T10" s="113">
        <v>39260</v>
      </c>
      <c r="U10" s="114">
        <v>0.26500000000000001</v>
      </c>
      <c r="V10" s="115" t="s">
        <v>595</v>
      </c>
      <c r="W10" s="114">
        <v>0.25900000000000001</v>
      </c>
      <c r="X10" s="115" t="s">
        <v>595</v>
      </c>
      <c r="Y10" s="114">
        <v>0.27200000000000002</v>
      </c>
      <c r="Z10" s="113">
        <v>6474</v>
      </c>
      <c r="AA10" s="114">
        <v>0.187</v>
      </c>
      <c r="AB10" s="115" t="s">
        <v>595</v>
      </c>
      <c r="AC10" s="114">
        <v>0.183</v>
      </c>
      <c r="AD10" s="115" t="s">
        <v>595</v>
      </c>
      <c r="AE10" s="114">
        <v>0.191</v>
      </c>
      <c r="AF10" s="113">
        <v>2103</v>
      </c>
      <c r="AG10" s="114">
        <v>0.154</v>
      </c>
      <c r="AH10" s="115" t="s">
        <v>595</v>
      </c>
      <c r="AI10" s="114">
        <v>0.16</v>
      </c>
      <c r="AJ10" s="115" t="s">
        <v>595</v>
      </c>
      <c r="AK10" s="114">
        <v>0.14799999999999999</v>
      </c>
      <c r="AL10" s="113">
        <v>324337</v>
      </c>
      <c r="AM10" s="114">
        <v>0.41699999999999998</v>
      </c>
      <c r="AN10" s="115" t="s">
        <v>595</v>
      </c>
      <c r="AO10" s="114">
        <v>0.42099999999999999</v>
      </c>
      <c r="AP10" s="115" t="s">
        <v>595</v>
      </c>
      <c r="AQ10" s="114">
        <v>0.41299999999999998</v>
      </c>
      <c r="AR10" s="113">
        <v>2782</v>
      </c>
      <c r="AS10" s="114">
        <v>0.14299999999999999</v>
      </c>
      <c r="AT10" s="115" t="s">
        <v>595</v>
      </c>
      <c r="AU10" s="114">
        <v>0.123</v>
      </c>
      <c r="AV10" s="115" t="s">
        <v>595</v>
      </c>
      <c r="AW10" s="114">
        <v>0.16700000000000001</v>
      </c>
      <c r="AX10" s="113">
        <v>45397</v>
      </c>
      <c r="AY10" s="114">
        <v>0.33700000000000002</v>
      </c>
      <c r="AZ10" s="115" t="s">
        <v>595</v>
      </c>
      <c r="BA10" s="114">
        <v>0.34899999999999998</v>
      </c>
      <c r="BB10" s="115" t="s">
        <v>595</v>
      </c>
      <c r="BC10" s="114">
        <v>0.32500000000000001</v>
      </c>
      <c r="BD10" s="113">
        <v>123407</v>
      </c>
      <c r="BE10" s="114">
        <v>0.20699999999999999</v>
      </c>
      <c r="BF10" s="115" t="s">
        <v>595</v>
      </c>
      <c r="BG10" s="114">
        <v>0.19500000000000001</v>
      </c>
      <c r="BH10" s="115" t="s">
        <v>595</v>
      </c>
      <c r="BI10" s="114">
        <v>0.218</v>
      </c>
      <c r="BJ10" s="113">
        <v>2484</v>
      </c>
      <c r="BK10" s="114">
        <v>0.13900000000000001</v>
      </c>
      <c r="BL10" s="115" t="s">
        <v>595</v>
      </c>
      <c r="BM10" s="114">
        <v>0.126</v>
      </c>
      <c r="BN10" s="115" t="s">
        <v>595</v>
      </c>
      <c r="BO10" s="114">
        <v>0.151</v>
      </c>
      <c r="BP10" s="113">
        <v>27380</v>
      </c>
      <c r="BQ10" s="114">
        <v>0.29799999999999999</v>
      </c>
      <c r="BR10" s="115" t="s">
        <v>595</v>
      </c>
      <c r="BS10" s="114">
        <v>0.28199999999999997</v>
      </c>
      <c r="BT10" s="115" t="s">
        <v>595</v>
      </c>
      <c r="BU10" s="114">
        <v>0.313</v>
      </c>
      <c r="BV10" s="113">
        <v>15802</v>
      </c>
      <c r="BW10" s="114">
        <v>0.14499999999999999</v>
      </c>
      <c r="BX10" s="115" t="s">
        <v>595</v>
      </c>
      <c r="BY10" s="114">
        <v>0.14199999999999999</v>
      </c>
      <c r="BZ10" s="115" t="s">
        <v>595</v>
      </c>
      <c r="CA10" s="114">
        <v>0.14699999999999999</v>
      </c>
      <c r="CB10" s="113">
        <v>3452</v>
      </c>
      <c r="CC10" s="114">
        <v>0.26100000000000001</v>
      </c>
      <c r="CD10" s="115" t="s">
        <v>595</v>
      </c>
      <c r="CE10" s="114">
        <v>0.26300000000000001</v>
      </c>
      <c r="CF10" s="115" t="s">
        <v>595</v>
      </c>
      <c r="CG10" s="114">
        <v>0.25900000000000001</v>
      </c>
      <c r="CH10" s="113">
        <v>85752</v>
      </c>
      <c r="CI10" s="114">
        <v>0.161</v>
      </c>
      <c r="CJ10" s="115" t="s">
        <v>595</v>
      </c>
      <c r="CK10" s="114">
        <v>0.152</v>
      </c>
      <c r="CL10" s="115" t="s">
        <v>595</v>
      </c>
      <c r="CM10" s="114">
        <v>0.17</v>
      </c>
      <c r="CN10" s="113">
        <v>12438</v>
      </c>
      <c r="CO10" s="114">
        <v>0.13500000000000001</v>
      </c>
      <c r="CP10" s="115" t="s">
        <v>595</v>
      </c>
      <c r="CQ10" s="114">
        <v>0.115</v>
      </c>
      <c r="CR10" s="115" t="s">
        <v>595</v>
      </c>
      <c r="CS10" s="114">
        <v>0.16</v>
      </c>
      <c r="CT10" s="113">
        <v>7324</v>
      </c>
      <c r="CU10" s="114">
        <v>0.158</v>
      </c>
      <c r="CV10" s="115" t="s">
        <v>595</v>
      </c>
      <c r="CW10" s="114">
        <v>0.154</v>
      </c>
      <c r="CX10" s="115" t="s">
        <v>595</v>
      </c>
      <c r="CY10" s="114">
        <v>0.161</v>
      </c>
      <c r="CZ10" s="113">
        <v>2697</v>
      </c>
      <c r="DA10" s="114">
        <v>0.12</v>
      </c>
      <c r="DB10" s="115" t="s">
        <v>595</v>
      </c>
      <c r="DC10" s="114">
        <v>8.5000000000000006E-2</v>
      </c>
      <c r="DD10" s="115" t="s">
        <v>595</v>
      </c>
      <c r="DE10" s="114">
        <v>0.192</v>
      </c>
      <c r="DF10" s="113">
        <v>2177481</v>
      </c>
      <c r="DG10" s="114">
        <v>0.318</v>
      </c>
      <c r="DH10" s="115" t="s">
        <v>595</v>
      </c>
      <c r="DI10" s="114">
        <v>0.317</v>
      </c>
      <c r="DJ10" s="115" t="s">
        <v>595</v>
      </c>
      <c r="DK10" s="114">
        <v>0.31900000000000001</v>
      </c>
      <c r="DL10" s="113">
        <v>14084</v>
      </c>
      <c r="DM10" s="114">
        <v>0.14499999999999999</v>
      </c>
      <c r="DN10" s="115" t="s">
        <v>595</v>
      </c>
      <c r="DO10" s="114">
        <v>0.14399999999999999</v>
      </c>
      <c r="DP10" s="115" t="s">
        <v>595</v>
      </c>
      <c r="DQ10" s="114">
        <v>0.14599999999999999</v>
      </c>
      <c r="DR10" s="113">
        <v>112018</v>
      </c>
      <c r="DS10" s="114">
        <v>0.58799999999999997</v>
      </c>
      <c r="DT10" s="115" t="s">
        <v>595</v>
      </c>
      <c r="DU10" s="114">
        <v>0.57799999999999996</v>
      </c>
      <c r="DV10" s="115" t="s">
        <v>595</v>
      </c>
      <c r="DW10" s="114">
        <v>0.59699999999999998</v>
      </c>
      <c r="DX10" s="113">
        <v>3197</v>
      </c>
      <c r="DY10" s="114">
        <v>0.23400000000000001</v>
      </c>
      <c r="DZ10" s="115" t="s">
        <v>595</v>
      </c>
      <c r="EA10" s="114">
        <v>0.21099999999999999</v>
      </c>
      <c r="EB10" s="115" t="s">
        <v>595</v>
      </c>
      <c r="EC10" s="114">
        <v>0.25800000000000001</v>
      </c>
      <c r="ED10" s="113">
        <v>15241</v>
      </c>
      <c r="EE10" s="114">
        <v>0.247</v>
      </c>
      <c r="EF10" s="115" t="s">
        <v>595</v>
      </c>
      <c r="EG10" s="114">
        <v>0.23400000000000001</v>
      </c>
      <c r="EH10" s="115" t="s">
        <v>595</v>
      </c>
      <c r="EI10" s="114">
        <v>0.25900000000000001</v>
      </c>
      <c r="EJ10" s="113">
        <v>22051</v>
      </c>
      <c r="EK10" s="114">
        <v>0.14000000000000001</v>
      </c>
      <c r="EL10" s="115" t="s">
        <v>595</v>
      </c>
      <c r="EM10" s="114">
        <v>0.128</v>
      </c>
      <c r="EN10" s="115" t="s">
        <v>595</v>
      </c>
      <c r="EO10" s="114">
        <v>0.151</v>
      </c>
      <c r="EP10" s="113">
        <v>1078</v>
      </c>
      <c r="EQ10" s="114">
        <v>0.159</v>
      </c>
      <c r="ER10" s="115" t="s">
        <v>595</v>
      </c>
      <c r="ES10" s="114">
        <v>0.152</v>
      </c>
      <c r="ET10" s="115" t="s">
        <v>595</v>
      </c>
      <c r="EU10" s="114">
        <v>0.16700000000000001</v>
      </c>
      <c r="EV10" s="113">
        <v>3076</v>
      </c>
      <c r="EW10" s="114">
        <v>0.30599999999999999</v>
      </c>
      <c r="EX10" s="115" t="s">
        <v>595</v>
      </c>
      <c r="EY10" s="114">
        <v>0.27900000000000003</v>
      </c>
      <c r="EZ10" s="115" t="s">
        <v>595</v>
      </c>
      <c r="FA10" s="114">
        <v>0.33600000000000002</v>
      </c>
      <c r="FB10" s="113">
        <v>67157</v>
      </c>
      <c r="FC10" s="114">
        <v>0.245</v>
      </c>
      <c r="FD10" s="115" t="s">
        <v>595</v>
      </c>
      <c r="FE10" s="114">
        <v>0.23100000000000001</v>
      </c>
      <c r="FF10" s="115" t="s">
        <v>595</v>
      </c>
      <c r="FG10" s="114">
        <v>0.25800000000000001</v>
      </c>
      <c r="FH10" s="113">
        <v>34277</v>
      </c>
      <c r="FI10" s="114">
        <v>0.34899999999999998</v>
      </c>
      <c r="FJ10" s="115" t="s">
        <v>595</v>
      </c>
      <c r="FK10" s="114">
        <v>0.33500000000000002</v>
      </c>
      <c r="FL10" s="115" t="s">
        <v>595</v>
      </c>
      <c r="FM10" s="114">
        <v>0.36199999999999999</v>
      </c>
      <c r="FN10" s="113">
        <v>27754</v>
      </c>
      <c r="FO10" s="114">
        <v>0.36599999999999999</v>
      </c>
      <c r="FP10" s="115" t="s">
        <v>595</v>
      </c>
      <c r="FQ10" s="114">
        <v>0.36199999999999999</v>
      </c>
      <c r="FR10" s="115" t="s">
        <v>595</v>
      </c>
      <c r="FS10" s="114">
        <v>0.37</v>
      </c>
      <c r="FT10" s="113">
        <v>857638</v>
      </c>
      <c r="FU10" s="114">
        <v>0.39900000000000002</v>
      </c>
      <c r="FV10" s="115" t="s">
        <v>595</v>
      </c>
      <c r="FW10" s="114">
        <v>0.41099999999999998</v>
      </c>
      <c r="FX10" s="115" t="s">
        <v>595</v>
      </c>
      <c r="FY10" s="114">
        <v>0.38700000000000001</v>
      </c>
      <c r="FZ10" s="113">
        <v>102345</v>
      </c>
      <c r="GA10" s="114">
        <v>0.38600000000000001</v>
      </c>
      <c r="GB10" s="115" t="s">
        <v>595</v>
      </c>
      <c r="GC10" s="114">
        <v>0.40200000000000002</v>
      </c>
      <c r="GD10" s="115" t="s">
        <v>595</v>
      </c>
      <c r="GE10" s="114">
        <v>0.371</v>
      </c>
      <c r="GF10" s="113">
        <v>3390</v>
      </c>
      <c r="GG10" s="114">
        <v>0.23499999999999999</v>
      </c>
      <c r="GH10" s="115" t="s">
        <v>595</v>
      </c>
      <c r="GI10" s="114">
        <v>0.23300000000000001</v>
      </c>
      <c r="GJ10" s="115" t="s">
        <v>595</v>
      </c>
      <c r="GK10" s="114">
        <v>0.23699999999999999</v>
      </c>
      <c r="GL10" s="113">
        <v>333718</v>
      </c>
      <c r="GM10" s="114">
        <v>0.218</v>
      </c>
      <c r="GN10" s="115" t="s">
        <v>595</v>
      </c>
      <c r="GO10" s="114">
        <v>0.219</v>
      </c>
      <c r="GP10" s="115" t="s">
        <v>595</v>
      </c>
      <c r="GQ10" s="114">
        <v>0.217</v>
      </c>
      <c r="GR10" s="113">
        <v>308126</v>
      </c>
      <c r="GS10" s="114">
        <v>0.30399999999999999</v>
      </c>
      <c r="GT10" s="115" t="s">
        <v>595</v>
      </c>
      <c r="GU10" s="114">
        <v>0.30299999999999999</v>
      </c>
      <c r="GV10" s="115" t="s">
        <v>595</v>
      </c>
      <c r="GW10" s="114">
        <v>0.30599999999999999</v>
      </c>
      <c r="GX10" s="113">
        <v>7486</v>
      </c>
      <c r="GY10" s="114">
        <v>0.19700000000000001</v>
      </c>
      <c r="GZ10" s="115" t="s">
        <v>595</v>
      </c>
      <c r="HA10" s="114">
        <v>0.19</v>
      </c>
      <c r="HB10" s="115" t="s">
        <v>595</v>
      </c>
      <c r="HC10" s="114">
        <v>0.20300000000000001</v>
      </c>
      <c r="HD10" s="113">
        <v>270028</v>
      </c>
      <c r="HE10" s="114">
        <v>0.20300000000000001</v>
      </c>
      <c r="HF10" s="115" t="s">
        <v>595</v>
      </c>
      <c r="HG10" s="114">
        <v>0.19500000000000001</v>
      </c>
      <c r="HH10" s="115" t="s">
        <v>595</v>
      </c>
      <c r="HI10" s="114">
        <v>0.21099999999999999</v>
      </c>
      <c r="HJ10" s="113">
        <v>848022</v>
      </c>
      <c r="HK10" s="114">
        <v>0.38100000000000001</v>
      </c>
      <c r="HL10" s="115" t="s">
        <v>595</v>
      </c>
      <c r="HM10" s="114">
        <v>0.38400000000000001</v>
      </c>
      <c r="HN10" s="115" t="s">
        <v>595</v>
      </c>
      <c r="HO10" s="114">
        <v>0.379</v>
      </c>
      <c r="HP10" s="113">
        <v>394004</v>
      </c>
      <c r="HQ10" s="114">
        <v>0.57099999999999995</v>
      </c>
      <c r="HR10" s="115" t="s">
        <v>595</v>
      </c>
      <c r="HS10" s="114">
        <v>0.57599999999999996</v>
      </c>
      <c r="HT10" s="115" t="s">
        <v>595</v>
      </c>
      <c r="HU10" s="114">
        <v>0.56699999999999995</v>
      </c>
      <c r="HV10" s="113">
        <v>84486</v>
      </c>
      <c r="HW10" s="114">
        <v>0.184</v>
      </c>
      <c r="HX10" s="115" t="s">
        <v>595</v>
      </c>
      <c r="HY10" s="114">
        <v>0.17499999999999999</v>
      </c>
      <c r="HZ10" s="115" t="s">
        <v>595</v>
      </c>
      <c r="IA10" s="114">
        <v>0.19400000000000001</v>
      </c>
      <c r="IB10" s="113">
        <v>64923</v>
      </c>
      <c r="IC10" s="114">
        <v>0.34599999999999997</v>
      </c>
      <c r="ID10" s="115" t="s">
        <v>595</v>
      </c>
      <c r="IE10" s="114">
        <v>0.33800000000000002</v>
      </c>
      <c r="IF10" s="115" t="s">
        <v>595</v>
      </c>
      <c r="IG10" s="114">
        <v>0.35499999999999998</v>
      </c>
      <c r="IH10" s="113">
        <v>273630</v>
      </c>
      <c r="II10" s="114">
        <v>0.499</v>
      </c>
      <c r="IJ10" s="115" t="s">
        <v>595</v>
      </c>
      <c r="IK10" s="114">
        <v>0.497</v>
      </c>
      <c r="IL10" s="115" t="s">
        <v>595</v>
      </c>
      <c r="IM10" s="114">
        <v>0.502</v>
      </c>
      <c r="IN10" s="113">
        <v>92634</v>
      </c>
      <c r="IO10" s="114">
        <v>0.33800000000000002</v>
      </c>
      <c r="IP10" s="115" t="s">
        <v>595</v>
      </c>
      <c r="IQ10" s="114">
        <v>0.33700000000000002</v>
      </c>
      <c r="IR10" s="115" t="s">
        <v>595</v>
      </c>
      <c r="IS10" s="114">
        <v>0.33900000000000002</v>
      </c>
      <c r="IT10" s="113">
        <v>679498</v>
      </c>
      <c r="IU10" s="114">
        <v>0.51300000000000001</v>
      </c>
      <c r="IV10" s="115" t="s">
        <v>595</v>
      </c>
      <c r="IW10" s="114">
        <v>0.53400000000000003</v>
      </c>
      <c r="IX10" s="115" t="s">
        <v>595</v>
      </c>
      <c r="IY10" s="114">
        <v>0.49199999999999999</v>
      </c>
      <c r="IZ10" s="113">
        <v>71610</v>
      </c>
      <c r="JA10" s="114">
        <v>0.4</v>
      </c>
      <c r="JB10" s="115" t="s">
        <v>595</v>
      </c>
      <c r="JC10" s="114">
        <v>0.38200000000000001</v>
      </c>
      <c r="JD10" s="115" t="s">
        <v>595</v>
      </c>
      <c r="JE10" s="114">
        <v>0.41799999999999998</v>
      </c>
      <c r="JF10" s="113">
        <v>27995</v>
      </c>
      <c r="JG10" s="114">
        <v>0.222</v>
      </c>
      <c r="JH10" s="115" t="s">
        <v>595</v>
      </c>
      <c r="JI10" s="114">
        <v>0.218</v>
      </c>
      <c r="JJ10" s="115" t="s">
        <v>595</v>
      </c>
      <c r="JK10" s="114">
        <v>0.22500000000000001</v>
      </c>
      <c r="JL10" s="115">
        <v>436</v>
      </c>
      <c r="JM10" s="114">
        <v>0.187</v>
      </c>
      <c r="JN10" s="115" t="s">
        <v>595</v>
      </c>
      <c r="JO10" s="114">
        <v>0.156</v>
      </c>
      <c r="JP10" s="115" t="s">
        <v>595</v>
      </c>
      <c r="JQ10" s="114">
        <v>0.221</v>
      </c>
      <c r="JR10" s="113">
        <v>7163</v>
      </c>
      <c r="JS10" s="114">
        <v>0.22500000000000001</v>
      </c>
      <c r="JT10" s="115" t="s">
        <v>595</v>
      </c>
      <c r="JU10" s="114">
        <v>0.20699999999999999</v>
      </c>
      <c r="JV10" s="115" t="s">
        <v>595</v>
      </c>
      <c r="JW10" s="114">
        <v>0.24299999999999999</v>
      </c>
      <c r="JX10" s="113">
        <v>78496</v>
      </c>
      <c r="JY10" s="114">
        <v>0.26200000000000001</v>
      </c>
      <c r="JZ10" s="115" t="s">
        <v>595</v>
      </c>
      <c r="KA10" s="114">
        <v>0.24299999999999999</v>
      </c>
      <c r="KB10" s="115" t="s">
        <v>595</v>
      </c>
      <c r="KC10" s="114">
        <v>0.28000000000000003</v>
      </c>
      <c r="KD10" s="113">
        <v>124873</v>
      </c>
      <c r="KE10" s="114">
        <v>0.34899999999999998</v>
      </c>
      <c r="KF10" s="115" t="s">
        <v>595</v>
      </c>
      <c r="KG10" s="114">
        <v>0.33700000000000002</v>
      </c>
      <c r="KH10" s="115" t="s">
        <v>595</v>
      </c>
      <c r="KI10" s="114">
        <v>0.36</v>
      </c>
      <c r="KJ10" s="113">
        <v>57523</v>
      </c>
      <c r="KK10" s="114">
        <v>0.16900000000000001</v>
      </c>
      <c r="KL10" s="115" t="s">
        <v>595</v>
      </c>
      <c r="KM10" s="114">
        <v>0.16400000000000001</v>
      </c>
      <c r="KN10" s="115" t="s">
        <v>595</v>
      </c>
      <c r="KO10" s="114">
        <v>0.17399999999999999</v>
      </c>
      <c r="KP10" s="113">
        <v>11024</v>
      </c>
      <c r="KQ10" s="114">
        <v>0.17699999999999999</v>
      </c>
      <c r="KR10" s="115" t="s">
        <v>595</v>
      </c>
      <c r="KS10" s="114">
        <v>0.17599999999999999</v>
      </c>
      <c r="KT10" s="115" t="s">
        <v>595</v>
      </c>
      <c r="KU10" s="114">
        <v>0.17799999999999999</v>
      </c>
      <c r="KV10" s="113">
        <v>6709</v>
      </c>
      <c r="KW10" s="114">
        <v>0.155</v>
      </c>
      <c r="KX10" s="115" t="s">
        <v>595</v>
      </c>
      <c r="KY10" s="114">
        <v>0.14699999999999999</v>
      </c>
      <c r="KZ10" s="115" t="s">
        <v>595</v>
      </c>
      <c r="LA10" s="114">
        <v>0.16200000000000001</v>
      </c>
      <c r="LB10" s="113">
        <v>1965</v>
      </c>
      <c r="LC10" s="114">
        <v>0.19700000000000001</v>
      </c>
      <c r="LD10" s="115" t="s">
        <v>595</v>
      </c>
      <c r="LE10" s="114">
        <v>0.17899999999999999</v>
      </c>
      <c r="LF10" s="115" t="s">
        <v>595</v>
      </c>
      <c r="LG10" s="114">
        <v>0.215</v>
      </c>
      <c r="LH10" s="113">
        <v>38493</v>
      </c>
      <c r="LI10" s="114">
        <v>0.14299999999999999</v>
      </c>
      <c r="LJ10" s="115" t="s">
        <v>595</v>
      </c>
      <c r="LK10" s="114">
        <v>0.13200000000000001</v>
      </c>
      <c r="LL10" s="115" t="s">
        <v>595</v>
      </c>
      <c r="LM10" s="114">
        <v>0.154</v>
      </c>
      <c r="LN10" s="113">
        <v>8238</v>
      </c>
      <c r="LO10" s="114">
        <v>0.2</v>
      </c>
      <c r="LP10" s="115" t="s">
        <v>595</v>
      </c>
      <c r="LQ10" s="114">
        <v>0.19</v>
      </c>
      <c r="LR10" s="115" t="s">
        <v>595</v>
      </c>
      <c r="LS10" s="114">
        <v>0.21199999999999999</v>
      </c>
      <c r="LT10" s="113">
        <v>187558</v>
      </c>
      <c r="LU10" s="114">
        <v>0.33100000000000002</v>
      </c>
      <c r="LV10" s="115" t="s">
        <v>595</v>
      </c>
      <c r="LW10" s="114">
        <v>0.33200000000000002</v>
      </c>
      <c r="LX10" s="115" t="s">
        <v>595</v>
      </c>
      <c r="LY10" s="114">
        <v>0.33</v>
      </c>
      <c r="LZ10" s="113">
        <v>52424</v>
      </c>
      <c r="MA10" s="114">
        <v>0.41599999999999998</v>
      </c>
      <c r="MB10" s="115" t="s">
        <v>595</v>
      </c>
      <c r="MC10" s="114">
        <v>0.41199999999999998</v>
      </c>
      <c r="MD10" s="115" t="s">
        <v>595</v>
      </c>
      <c r="ME10" s="114">
        <v>0.41899999999999998</v>
      </c>
      <c r="MF10" s="113">
        <v>7866</v>
      </c>
      <c r="MG10" s="114">
        <v>0.16700000000000001</v>
      </c>
      <c r="MH10" s="115" t="s">
        <v>595</v>
      </c>
      <c r="MI10" s="114">
        <v>0.154</v>
      </c>
      <c r="MJ10" s="115" t="s">
        <v>595</v>
      </c>
      <c r="MK10" s="114">
        <v>0.17899999999999999</v>
      </c>
    </row>
    <row r="16" spans="1:349">
      <c r="A16" t="s">
        <v>1234</v>
      </c>
    </row>
    <row r="17" spans="1:349">
      <c r="A17" s="112" t="s">
        <v>1235</v>
      </c>
      <c r="B17">
        <v>6.2E-2</v>
      </c>
      <c r="C17">
        <f ca="1">OFFSET($C$2,0,(COLUMN(A2)*6))</f>
        <v>3.2000000000000001E-2</v>
      </c>
      <c r="D17">
        <f t="shared" ref="D17:P17" ca="1" si="0">OFFSET($C$2,0,(COLUMN(B2)*6))</f>
        <v>2.5000000000000001E-2</v>
      </c>
      <c r="E17">
        <f t="shared" ca="1" si="0"/>
        <v>3.9E-2</v>
      </c>
      <c r="F17">
        <f t="shared" ca="1" si="0"/>
        <v>3.3000000000000002E-2</v>
      </c>
      <c r="G17">
        <f t="shared" ca="1" si="0"/>
        <v>0.19700000000000001</v>
      </c>
      <c r="H17">
        <f t="shared" ca="1" si="0"/>
        <v>5.8000000000000003E-2</v>
      </c>
      <c r="I17">
        <f t="shared" ca="1" si="0"/>
        <v>4.4999999999999998E-2</v>
      </c>
      <c r="J17">
        <f t="shared" ca="1" si="0"/>
        <v>2.3E-2</v>
      </c>
      <c r="K17">
        <f t="shared" ca="1" si="0"/>
        <v>0.14199999999999999</v>
      </c>
      <c r="L17">
        <f t="shared" ca="1" si="0"/>
        <v>0.13800000000000001</v>
      </c>
      <c r="M17">
        <f t="shared" ca="1" si="0"/>
        <v>2.8000000000000001E-2</v>
      </c>
      <c r="N17">
        <f t="shared" ca="1" si="0"/>
        <v>0.16900000000000001</v>
      </c>
      <c r="O17">
        <f t="shared" ca="1" si="0"/>
        <v>4.2000000000000003E-2</v>
      </c>
      <c r="P17">
        <f t="shared" ca="1" si="0"/>
        <v>0.13600000000000001</v>
      </c>
      <c r="Q17">
        <f t="shared" ref="Q17" ca="1" si="1">OFFSET($C$2,0,(COLUMN(O2)*6))</f>
        <v>0.128</v>
      </c>
      <c r="R17">
        <f t="shared" ref="R17" ca="1" si="2">OFFSET($C$2,0,(COLUMN(P2)*6))</f>
        <v>5.6000000000000001E-2</v>
      </c>
      <c r="S17">
        <f t="shared" ref="S17" ca="1" si="3">OFFSET($C$2,0,(COLUMN(Q2)*6))</f>
        <v>3.7999999999999999E-2</v>
      </c>
      <c r="T17">
        <f t="shared" ref="T17" ca="1" si="4">OFFSET($C$2,0,(COLUMN(R2)*6))</f>
        <v>0.126</v>
      </c>
      <c r="U17">
        <f t="shared" ref="U17" ca="1" si="5">OFFSET($C$2,0,(COLUMN(S2)*6))</f>
        <v>0.16900000000000001</v>
      </c>
      <c r="V17">
        <f t="shared" ref="V17" ca="1" si="6">OFFSET($C$2,0,(COLUMN(T2)*6))</f>
        <v>3.9E-2</v>
      </c>
      <c r="W17">
        <f t="shared" ref="W17" ca="1" si="7">OFFSET($C$2,0,(COLUMN(U2)*6))</f>
        <v>3.2000000000000001E-2</v>
      </c>
      <c r="X17">
        <f t="shared" ref="X17" ca="1" si="8">OFFSET($C$2,0,(COLUMN(V2)*6))</f>
        <v>0.06</v>
      </c>
      <c r="Y17">
        <f t="shared" ref="Y17" ca="1" si="9">OFFSET($C$2,0,(COLUMN(W2)*6))</f>
        <v>0.185</v>
      </c>
      <c r="Z17">
        <f t="shared" ref="Z17" ca="1" si="10">OFFSET($C$2,0,(COLUMN(X2)*6))</f>
        <v>7.0000000000000007E-2</v>
      </c>
      <c r="AA17">
        <f t="shared" ref="AA17" ca="1" si="11">OFFSET($C$2,0,(COLUMN(Y2)*6))</f>
        <v>6.5000000000000002E-2</v>
      </c>
      <c r="AB17">
        <f t="shared" ref="AB17:AC17" ca="1" si="12">OFFSET($C$2,0,(COLUMN(Z2)*6))</f>
        <v>0.19500000000000001</v>
      </c>
      <c r="AC17">
        <f t="shared" ca="1" si="12"/>
        <v>9.7000000000000003E-2</v>
      </c>
      <c r="AD17">
        <f t="shared" ref="AD17" ca="1" si="13">OFFSET($C$2,0,(COLUMN(AB2)*6))</f>
        <v>0.02</v>
      </c>
      <c r="AE17">
        <f t="shared" ref="AE17" ca="1" si="14">OFFSET($C$2,0,(COLUMN(AC2)*6))</f>
        <v>8.2000000000000003E-2</v>
      </c>
      <c r="AF17">
        <f t="shared" ref="AF17" ca="1" si="15">OFFSET($C$2,0,(COLUMN(AD2)*6))</f>
        <v>2.1000000000000001E-2</v>
      </c>
      <c r="AG17">
        <f t="shared" ref="AG17" ca="1" si="16">OFFSET($C$2,0,(COLUMN(AE2)*6))</f>
        <v>1.4999999999999999E-2</v>
      </c>
      <c r="AH17">
        <f t="shared" ref="AH17" ca="1" si="17">OFFSET($C$2,0,(COLUMN(AF2)*6))</f>
        <v>9.0999999999999998E-2</v>
      </c>
      <c r="AI17">
        <f t="shared" ref="AI17" ca="1" si="18">OFFSET($C$2,0,(COLUMN(AG2)*6))</f>
        <v>6.5000000000000002E-2</v>
      </c>
      <c r="AJ17">
        <f t="shared" ref="AJ17" ca="1" si="19">OFFSET($C$2,0,(COLUMN(AH2)*6))</f>
        <v>0.13900000000000001</v>
      </c>
      <c r="AK17">
        <f t="shared" ref="AK17" ca="1" si="20">OFFSET($C$2,0,(COLUMN(AI2)*6))</f>
        <v>9.0999999999999998E-2</v>
      </c>
      <c r="AL17">
        <f t="shared" ref="AL17" ca="1" si="21">OFFSET($C$2,0,(COLUMN(AJ2)*6))</f>
        <v>6.7000000000000004E-2</v>
      </c>
      <c r="AM17">
        <f t="shared" ref="AM17" ca="1" si="22">OFFSET($C$2,0,(COLUMN(AK2)*6))</f>
        <v>7.0999999999999994E-2</v>
      </c>
      <c r="AN17">
        <f t="shared" ref="AN17" ca="1" si="23">OFFSET($C$2,0,(COLUMN(AL2)*6))</f>
        <v>0.112</v>
      </c>
      <c r="AO17">
        <f t="shared" ref="AO17:AP17" ca="1" si="24">OFFSET($C$2,0,(COLUMN(AM2)*6))</f>
        <v>4.1000000000000002E-2</v>
      </c>
      <c r="AP17">
        <f t="shared" ca="1" si="24"/>
        <v>6.4000000000000001E-2</v>
      </c>
      <c r="AQ17">
        <f t="shared" ref="AQ17" ca="1" si="25">OFFSET($C$2,0,(COLUMN(AO2)*6))</f>
        <v>0.122</v>
      </c>
      <c r="AR17">
        <f t="shared" ref="AR17" ca="1" si="26">OFFSET($C$2,0,(COLUMN(AP2)*6))</f>
        <v>6.7000000000000004E-2</v>
      </c>
      <c r="AS17">
        <f t="shared" ref="AS17" ca="1" si="27">OFFSET($C$2,0,(COLUMN(AQ2)*6))</f>
        <v>9.0999999999999998E-2</v>
      </c>
      <c r="AT17">
        <f t="shared" ref="AT17" ca="1" si="28">OFFSET($C$2,0,(COLUMN(AR2)*6))</f>
        <v>2.4E-2</v>
      </c>
      <c r="AU17">
        <f t="shared" ref="AU17" ca="1" si="29">OFFSET($C$2,0,(COLUMN(AS2)*6))</f>
        <v>4.0000000000000001E-3</v>
      </c>
      <c r="AV17">
        <f t="shared" ref="AV17" ca="1" si="30">OFFSET($C$2,0,(COLUMN(AT2)*6))</f>
        <v>3.2000000000000001E-2</v>
      </c>
      <c r="AW17">
        <f t="shared" ref="AW17" ca="1" si="31">OFFSET($C$2,0,(COLUMN(AU2)*6))</f>
        <v>5.7000000000000002E-2</v>
      </c>
      <c r="AX17">
        <f t="shared" ref="AX17" ca="1" si="32">OFFSET($C$2,0,(COLUMN(AV2)*6))</f>
        <v>6.2E-2</v>
      </c>
      <c r="AY17">
        <f t="shared" ref="AY17" ca="1" si="33">OFFSET($C$2,0,(COLUMN(AW2)*6))</f>
        <v>0.11600000000000001</v>
      </c>
      <c r="AZ17">
        <f t="shared" ref="AZ17" ca="1" si="34">OFFSET($C$2,0,(COLUMN(AX2)*6))</f>
        <v>0.127</v>
      </c>
      <c r="BA17">
        <f t="shared" ref="BA17" ca="1" si="35">OFFSET($C$2,0,(COLUMN(AY2)*6))</f>
        <v>7.0999999999999994E-2</v>
      </c>
      <c r="BB17">
        <f t="shared" ref="BB17:BC17" ca="1" si="36">OFFSET($C$2,0,(COLUMN(AZ2)*6))</f>
        <v>1.4999999999999999E-2</v>
      </c>
      <c r="BC17">
        <f t="shared" ca="1" si="36"/>
        <v>0.189</v>
      </c>
      <c r="BD17">
        <f t="shared" ref="BD17" ca="1" si="37">OFFSET($C$2,0,(COLUMN(BB2)*6))</f>
        <v>1.9E-2</v>
      </c>
      <c r="BE17">
        <f t="shared" ref="BE17" ca="1" si="38">OFFSET($C$2,0,(COLUMN(BC2)*6))</f>
        <v>9.6000000000000002E-2</v>
      </c>
      <c r="BF17">
        <f t="shared" ref="BF17" ca="1" si="39">OFFSET($C$2,0,(COLUMN(BD2)*6))</f>
        <v>7.1999999999999995E-2</v>
      </c>
      <c r="BG17">
        <f t="shared" ref="BG17" ca="1" si="40">OFFSET($C$2,0,(COLUMN(BE2)*6))</f>
        <v>7.5999999999999998E-2</v>
      </c>
    </row>
    <row r="18" spans="1:349">
      <c r="A18" s="112" t="s">
        <v>1236</v>
      </c>
      <c r="B18">
        <v>5.8000000000000003E-2</v>
      </c>
      <c r="C18">
        <f ca="1">OFFSET($C$3,0,(COLUMN(A3)*6))</f>
        <v>7.9000000000000001E-2</v>
      </c>
      <c r="D18">
        <f ca="1">OFFSET($C$3,0,(COLUMN(B3)*6))</f>
        <v>7.1999999999999995E-2</v>
      </c>
      <c r="E18">
        <f t="shared" ref="E18:BG18" ca="1" si="41">OFFSET($C$3,0,(COLUMN(C3)*6))</f>
        <v>6.8000000000000005E-2</v>
      </c>
      <c r="F18">
        <f t="shared" ca="1" si="41"/>
        <v>6.3E-2</v>
      </c>
      <c r="G18">
        <f t="shared" ca="1" si="41"/>
        <v>0.11</v>
      </c>
      <c r="H18">
        <f t="shared" ca="1" si="41"/>
        <v>4.9000000000000002E-2</v>
      </c>
      <c r="I18">
        <f t="shared" ca="1" si="41"/>
        <v>0.14499999999999999</v>
      </c>
      <c r="J18">
        <f t="shared" ca="1" si="41"/>
        <v>4.5999999999999999E-2</v>
      </c>
      <c r="K18">
        <f t="shared" ca="1" si="41"/>
        <v>0.105</v>
      </c>
      <c r="L18">
        <f t="shared" ca="1" si="41"/>
        <v>0.109</v>
      </c>
      <c r="M18">
        <f t="shared" ca="1" si="41"/>
        <v>6.8000000000000005E-2</v>
      </c>
      <c r="N18">
        <f t="shared" ca="1" si="41"/>
        <v>0.14199999999999999</v>
      </c>
      <c r="O18">
        <f t="shared" ca="1" si="41"/>
        <v>6.9000000000000006E-2</v>
      </c>
      <c r="P18">
        <f t="shared" ca="1" si="41"/>
        <v>0.126</v>
      </c>
      <c r="Q18">
        <f t="shared" ca="1" si="41"/>
        <v>0.13500000000000001</v>
      </c>
      <c r="R18">
        <f t="shared" ca="1" si="41"/>
        <v>9.1999999999999998E-2</v>
      </c>
      <c r="S18">
        <f t="shared" ca="1" si="41"/>
        <v>0.13400000000000001</v>
      </c>
      <c r="T18">
        <f t="shared" ca="1" si="41"/>
        <v>8.6999999999999994E-2</v>
      </c>
      <c r="U18">
        <f t="shared" ca="1" si="41"/>
        <v>0.112</v>
      </c>
      <c r="V18">
        <f t="shared" ca="1" si="41"/>
        <v>2.9000000000000001E-2</v>
      </c>
      <c r="W18">
        <f t="shared" ca="1" si="41"/>
        <v>6.4000000000000001E-2</v>
      </c>
      <c r="X18">
        <f t="shared" ca="1" si="41"/>
        <v>7.0999999999999994E-2</v>
      </c>
      <c r="Y18">
        <f t="shared" ca="1" si="41"/>
        <v>0.121</v>
      </c>
      <c r="Z18">
        <f t="shared" ca="1" si="41"/>
        <v>7.3999999999999996E-2</v>
      </c>
      <c r="AA18">
        <f t="shared" ca="1" si="41"/>
        <v>4.8000000000000001E-2</v>
      </c>
      <c r="AB18">
        <f t="shared" ca="1" si="41"/>
        <v>9.1999999999999998E-2</v>
      </c>
      <c r="AC18">
        <f t="shared" ca="1" si="41"/>
        <v>5.1999999999999998E-2</v>
      </c>
      <c r="AD18">
        <f t="shared" ca="1" si="41"/>
        <v>3.7999999999999999E-2</v>
      </c>
      <c r="AE18">
        <f t="shared" ca="1" si="41"/>
        <v>6.7000000000000004E-2</v>
      </c>
      <c r="AF18">
        <f t="shared" ca="1" si="41"/>
        <v>3.3000000000000002E-2</v>
      </c>
      <c r="AG18">
        <f t="shared" ca="1" si="41"/>
        <v>4.5999999999999999E-2</v>
      </c>
      <c r="AH18">
        <f t="shared" ca="1" si="41"/>
        <v>9.1999999999999998E-2</v>
      </c>
      <c r="AI18">
        <f t="shared" ca="1" si="41"/>
        <v>6.0999999999999999E-2</v>
      </c>
      <c r="AJ18">
        <f t="shared" ca="1" si="41"/>
        <v>6.2E-2</v>
      </c>
      <c r="AK18">
        <f t="shared" ca="1" si="41"/>
        <v>0.114</v>
      </c>
      <c r="AL18">
        <f t="shared" ca="1" si="41"/>
        <v>6.0999999999999999E-2</v>
      </c>
      <c r="AM18">
        <f t="shared" ca="1" si="41"/>
        <v>4.4999999999999998E-2</v>
      </c>
      <c r="AN18">
        <f t="shared" ca="1" si="41"/>
        <v>9.9000000000000005E-2</v>
      </c>
      <c r="AO18">
        <f t="shared" ca="1" si="41"/>
        <v>0.05</v>
      </c>
      <c r="AP18">
        <f t="shared" ca="1" si="41"/>
        <v>4.4999999999999998E-2</v>
      </c>
      <c r="AQ18">
        <f t="shared" ca="1" si="41"/>
        <v>6.8000000000000005E-2</v>
      </c>
      <c r="AR18">
        <f t="shared" ca="1" si="41"/>
        <v>5.1999999999999998E-2</v>
      </c>
      <c r="AS18">
        <f t="shared" ca="1" si="41"/>
        <v>4.4999999999999998E-2</v>
      </c>
      <c r="AT18">
        <f t="shared" ca="1" si="41"/>
        <v>6.8000000000000005E-2</v>
      </c>
      <c r="AU18">
        <f t="shared" ca="1" si="41"/>
        <v>6.3E-2</v>
      </c>
      <c r="AV18">
        <f t="shared" ca="1" si="41"/>
        <v>6.8000000000000005E-2</v>
      </c>
      <c r="AW18">
        <f t="shared" ca="1" si="41"/>
        <v>6.3E-2</v>
      </c>
      <c r="AX18">
        <f t="shared" ca="1" si="41"/>
        <v>5.8000000000000003E-2</v>
      </c>
      <c r="AY18">
        <f t="shared" ca="1" si="41"/>
        <v>0.10100000000000001</v>
      </c>
      <c r="AZ18">
        <f t="shared" ca="1" si="41"/>
        <v>9.2999999999999999E-2</v>
      </c>
      <c r="BA18">
        <f t="shared" ca="1" si="41"/>
        <v>8.5000000000000006E-2</v>
      </c>
      <c r="BB18">
        <f t="shared" ca="1" si="41"/>
        <v>7.9000000000000001E-2</v>
      </c>
      <c r="BC18">
        <f t="shared" ca="1" si="41"/>
        <v>0.113</v>
      </c>
      <c r="BD18">
        <f t="shared" ca="1" si="41"/>
        <v>7.6999999999999999E-2</v>
      </c>
      <c r="BE18">
        <f t="shared" ca="1" si="41"/>
        <v>0.06</v>
      </c>
      <c r="BF18">
        <f t="shared" ca="1" si="41"/>
        <v>6.5000000000000002E-2</v>
      </c>
      <c r="BG18">
        <f t="shared" ca="1" si="41"/>
        <v>0.10299999999999999</v>
      </c>
    </row>
    <row r="19" spans="1:349">
      <c r="A19" s="112" t="s">
        <v>589</v>
      </c>
      <c r="B19">
        <v>0.17599999999999999</v>
      </c>
      <c r="C19">
        <f ca="1">OFFSET($C$4,0,(COLUMN(A4)*6))</f>
        <v>0.28699999999999998</v>
      </c>
      <c r="D19">
        <f ca="1">OFFSET($C$4,0,(COLUMN(B4)*6))</f>
        <v>0.28699999999999998</v>
      </c>
      <c r="E19">
        <f t="shared" ref="E19:BG19" ca="1" si="42">OFFSET($C$4,0,(COLUMN(C4)*6))</f>
        <v>0.22700000000000001</v>
      </c>
      <c r="F19">
        <f t="shared" ca="1" si="42"/>
        <v>0.27600000000000002</v>
      </c>
      <c r="G19">
        <f t="shared" ca="1" si="42"/>
        <v>0.23699999999999999</v>
      </c>
      <c r="H19">
        <f t="shared" ca="1" si="42"/>
        <v>0.17599999999999999</v>
      </c>
      <c r="I19">
        <f t="shared" ca="1" si="42"/>
        <v>0.315</v>
      </c>
      <c r="J19">
        <f t="shared" ca="1" si="42"/>
        <v>0.21199999999999999</v>
      </c>
      <c r="K19">
        <f t="shared" ca="1" si="42"/>
        <v>0.22900000000000001</v>
      </c>
      <c r="L19">
        <f t="shared" ca="1" si="42"/>
        <v>0.28199999999999997</v>
      </c>
      <c r="M19">
        <f t="shared" ca="1" si="42"/>
        <v>0.23499999999999999</v>
      </c>
      <c r="N19">
        <f t="shared" ca="1" si="42"/>
        <v>0.245</v>
      </c>
      <c r="O19">
        <f t="shared" ca="1" si="42"/>
        <v>0.29299999999999998</v>
      </c>
      <c r="P19">
        <f t="shared" ca="1" si="42"/>
        <v>0.27700000000000002</v>
      </c>
      <c r="Q19">
        <f t="shared" ca="1" si="42"/>
        <v>0.255</v>
      </c>
      <c r="R19">
        <f t="shared" ca="1" si="42"/>
        <v>0.30099999999999999</v>
      </c>
      <c r="S19">
        <f t="shared" ca="1" si="42"/>
        <v>0.33200000000000002</v>
      </c>
      <c r="T19">
        <f t="shared" ca="1" si="42"/>
        <v>0.20699999999999999</v>
      </c>
      <c r="U19">
        <f t="shared" ca="1" si="42"/>
        <v>0.25</v>
      </c>
      <c r="V19">
        <f t="shared" ca="1" si="42"/>
        <v>0.109</v>
      </c>
      <c r="W19">
        <f t="shared" ca="1" si="42"/>
        <v>0.26500000000000001</v>
      </c>
      <c r="X19">
        <f t="shared" ca="1" si="42"/>
        <v>0.25800000000000001</v>
      </c>
      <c r="Y19">
        <f t="shared" ca="1" si="42"/>
        <v>0.25800000000000001</v>
      </c>
      <c r="Z19">
        <f t="shared" ca="1" si="42"/>
        <v>0.32300000000000001</v>
      </c>
      <c r="AA19">
        <f t="shared" ca="1" si="42"/>
        <v>0.22800000000000001</v>
      </c>
      <c r="AB19">
        <f t="shared" ca="1" si="42"/>
        <v>0.20399999999999999</v>
      </c>
      <c r="AC19">
        <f t="shared" ca="1" si="42"/>
        <v>0.18</v>
      </c>
      <c r="AD19">
        <f t="shared" ca="1" si="42"/>
        <v>0.184</v>
      </c>
      <c r="AE19">
        <f t="shared" ca="1" si="42"/>
        <v>0.17100000000000001</v>
      </c>
      <c r="AF19">
        <f t="shared" ca="1" si="42"/>
        <v>0.182</v>
      </c>
      <c r="AG19">
        <f t="shared" ca="1" si="42"/>
        <v>0.252</v>
      </c>
      <c r="AH19">
        <f t="shared" ca="1" si="42"/>
        <v>0.26900000000000002</v>
      </c>
      <c r="AI19">
        <f t="shared" ca="1" si="42"/>
        <v>0.223</v>
      </c>
      <c r="AJ19">
        <f t="shared" ca="1" si="42"/>
        <v>0.248</v>
      </c>
      <c r="AK19">
        <f t="shared" ca="1" si="42"/>
        <v>0.26500000000000001</v>
      </c>
      <c r="AL19">
        <f t="shared" ca="1" si="42"/>
        <v>0.184</v>
      </c>
      <c r="AM19">
        <f t="shared" ca="1" si="42"/>
        <v>0.123</v>
      </c>
      <c r="AN19">
        <f t="shared" ca="1" si="42"/>
        <v>0.28199999999999997</v>
      </c>
      <c r="AO19">
        <f t="shared" ca="1" si="42"/>
        <v>0.19800000000000001</v>
      </c>
      <c r="AP19">
        <f t="shared" ca="1" si="42"/>
        <v>0.15</v>
      </c>
      <c r="AQ19">
        <f t="shared" ca="1" si="42"/>
        <v>0.17899999999999999</v>
      </c>
      <c r="AR19">
        <f t="shared" ca="1" si="42"/>
        <v>0.14499999999999999</v>
      </c>
      <c r="AS19">
        <f t="shared" ca="1" si="42"/>
        <v>0.158</v>
      </c>
      <c r="AT19">
        <f t="shared" ca="1" si="42"/>
        <v>0.248</v>
      </c>
      <c r="AU19">
        <f t="shared" ca="1" si="42"/>
        <v>0.26600000000000001</v>
      </c>
      <c r="AV19">
        <f t="shared" ca="1" si="42"/>
        <v>0.255</v>
      </c>
      <c r="AW19">
        <f t="shared" ca="1" si="42"/>
        <v>0.23300000000000001</v>
      </c>
      <c r="AX19">
        <f t="shared" ca="1" si="42"/>
        <v>0.188</v>
      </c>
      <c r="AY19">
        <f t="shared" ca="1" si="42"/>
        <v>0.28599999999999998</v>
      </c>
      <c r="AZ19">
        <f t="shared" ca="1" si="42"/>
        <v>0.23899999999999999</v>
      </c>
      <c r="BA19">
        <f t="shared" ca="1" si="42"/>
        <v>0.307</v>
      </c>
      <c r="BB19">
        <f t="shared" ca="1" si="42"/>
        <v>0.33400000000000002</v>
      </c>
      <c r="BC19">
        <f t="shared" ca="1" si="42"/>
        <v>0.26</v>
      </c>
      <c r="BD19">
        <f t="shared" ca="1" si="42"/>
        <v>0.28399999999999997</v>
      </c>
      <c r="BE19">
        <f t="shared" ca="1" si="42"/>
        <v>0.189</v>
      </c>
      <c r="BF19">
        <f t="shared" ca="1" si="42"/>
        <v>0.185</v>
      </c>
      <c r="BG19">
        <f t="shared" ca="1" si="42"/>
        <v>0.23100000000000001</v>
      </c>
    </row>
    <row r="20" spans="1:349">
      <c r="A20" s="112" t="s">
        <v>590</v>
      </c>
      <c r="B20">
        <v>0.17899999999999999</v>
      </c>
      <c r="C20">
        <f ca="1">OFFSET($C$5,0,(COLUMN(A5)*6))</f>
        <v>0.26100000000000001</v>
      </c>
      <c r="D20">
        <f ca="1">OFFSET($C$5,0,(COLUMN(B5)*6))</f>
        <v>0.29599999999999999</v>
      </c>
      <c r="E20">
        <f t="shared" ref="E20:BG20" ca="1" si="43">OFFSET($C$5,0,(COLUMN(C5)*6))</f>
        <v>0.29799999999999999</v>
      </c>
      <c r="F20">
        <f t="shared" ca="1" si="43"/>
        <v>0.318</v>
      </c>
      <c r="G20">
        <f t="shared" ca="1" si="43"/>
        <v>0.20599999999999999</v>
      </c>
      <c r="H20">
        <f t="shared" ca="1" si="43"/>
        <v>0.218</v>
      </c>
      <c r="I20">
        <f t="shared" ca="1" si="43"/>
        <v>0.26900000000000002</v>
      </c>
      <c r="J20">
        <f t="shared" ca="1" si="43"/>
        <v>0.27100000000000002</v>
      </c>
      <c r="K20">
        <f t="shared" ca="1" si="43"/>
        <v>0.23200000000000001</v>
      </c>
      <c r="L20">
        <f t="shared" ca="1" si="43"/>
        <v>0.246</v>
      </c>
      <c r="M20">
        <f t="shared" ca="1" si="43"/>
        <v>0.27500000000000002</v>
      </c>
      <c r="N20">
        <f t="shared" ca="1" si="43"/>
        <v>0.23799999999999999</v>
      </c>
      <c r="O20">
        <f t="shared" ca="1" si="43"/>
        <v>0.25600000000000001</v>
      </c>
      <c r="P20">
        <f t="shared" ca="1" si="43"/>
        <v>0.22800000000000001</v>
      </c>
      <c r="Q20">
        <f t="shared" ca="1" si="43"/>
        <v>0.26</v>
      </c>
      <c r="R20">
        <f t="shared" ca="1" si="43"/>
        <v>0.27800000000000002</v>
      </c>
      <c r="S20">
        <f t="shared" ca="1" si="43"/>
        <v>0.27800000000000002</v>
      </c>
      <c r="T20">
        <f t="shared" ca="1" si="43"/>
        <v>0.192</v>
      </c>
      <c r="U20">
        <f t="shared" ca="1" si="43"/>
        <v>0.245</v>
      </c>
      <c r="V20">
        <f t="shared" ca="1" si="43"/>
        <v>0.17</v>
      </c>
      <c r="W20">
        <f t="shared" ca="1" si="43"/>
        <v>0.30599999999999999</v>
      </c>
      <c r="X20">
        <f t="shared" ca="1" si="43"/>
        <v>0.28499999999999998</v>
      </c>
      <c r="Y20">
        <f t="shared" ca="1" si="43"/>
        <v>0.224</v>
      </c>
      <c r="Z20">
        <f t="shared" ca="1" si="43"/>
        <v>0.26100000000000001</v>
      </c>
      <c r="AA20">
        <f t="shared" ca="1" si="43"/>
        <v>0.28100000000000003</v>
      </c>
      <c r="AB20">
        <f t="shared" ca="1" si="43"/>
        <v>0.182</v>
      </c>
      <c r="AC20">
        <f t="shared" ca="1" si="43"/>
        <v>0.23</v>
      </c>
      <c r="AD20">
        <f t="shared" ca="1" si="43"/>
        <v>0.28699999999999998</v>
      </c>
      <c r="AE20">
        <f t="shared" ca="1" si="43"/>
        <v>0.20300000000000001</v>
      </c>
      <c r="AF20">
        <f t="shared" ca="1" si="43"/>
        <v>0.26600000000000001</v>
      </c>
      <c r="AG20">
        <f t="shared" ca="1" si="43"/>
        <v>0.32700000000000001</v>
      </c>
      <c r="AH20">
        <f t="shared" ca="1" si="43"/>
        <v>0.249</v>
      </c>
      <c r="AI20">
        <f t="shared" ca="1" si="43"/>
        <v>0.249</v>
      </c>
      <c r="AJ20">
        <f t="shared" ca="1" si="43"/>
        <v>0.25700000000000001</v>
      </c>
      <c r="AK20">
        <f t="shared" ca="1" si="43"/>
        <v>0.245</v>
      </c>
      <c r="AL20">
        <f t="shared" ca="1" si="43"/>
        <v>0.224</v>
      </c>
      <c r="AM20">
        <f t="shared" ca="1" si="43"/>
        <v>0.13800000000000001</v>
      </c>
      <c r="AN20">
        <f t="shared" ca="1" si="43"/>
        <v>0.22900000000000001</v>
      </c>
      <c r="AO20">
        <f t="shared" ca="1" si="43"/>
        <v>0.25900000000000001</v>
      </c>
      <c r="AP20">
        <f t="shared" ca="1" si="43"/>
        <v>0.17199999999999999</v>
      </c>
      <c r="AQ20">
        <f t="shared" ca="1" si="43"/>
        <v>0.215</v>
      </c>
      <c r="AR20">
        <f t="shared" ca="1" si="43"/>
        <v>0.154</v>
      </c>
      <c r="AS20">
        <f t="shared" ca="1" si="43"/>
        <v>0.217</v>
      </c>
      <c r="AT20">
        <f t="shared" ca="1" si="43"/>
        <v>0.32200000000000001</v>
      </c>
      <c r="AU20">
        <f t="shared" ca="1" si="43"/>
        <v>0.34599999999999997</v>
      </c>
      <c r="AV20">
        <f t="shared" ca="1" si="43"/>
        <v>0.30499999999999999</v>
      </c>
      <c r="AW20">
        <f t="shared" ca="1" si="43"/>
        <v>0.28299999999999997</v>
      </c>
      <c r="AX20">
        <f t="shared" ca="1" si="43"/>
        <v>0.248</v>
      </c>
      <c r="AY20">
        <f t="shared" ca="1" si="43"/>
        <v>0.251</v>
      </c>
      <c r="AZ20">
        <f t="shared" ca="1" si="43"/>
        <v>0.254</v>
      </c>
      <c r="BA20">
        <f t="shared" ca="1" si="43"/>
        <v>0.30499999999999999</v>
      </c>
      <c r="BB20">
        <f t="shared" ca="1" si="43"/>
        <v>0.29799999999999999</v>
      </c>
      <c r="BC20">
        <f t="shared" ca="1" si="43"/>
        <v>0.219</v>
      </c>
      <c r="BD20">
        <f t="shared" ca="1" si="43"/>
        <v>0.312</v>
      </c>
      <c r="BE20">
        <f t="shared" ca="1" si="43"/>
        <v>0.23100000000000001</v>
      </c>
      <c r="BF20">
        <f t="shared" ca="1" si="43"/>
        <v>0.19500000000000001</v>
      </c>
      <c r="BG20">
        <f t="shared" ca="1" si="43"/>
        <v>0.312</v>
      </c>
    </row>
    <row r="21" spans="1:349">
      <c r="A21" s="112" t="s">
        <v>591</v>
      </c>
      <c r="B21">
        <v>6.5000000000000002E-2</v>
      </c>
      <c r="C21">
        <f ca="1">OFFSET($C$6,0,(COLUMN(A6)*6))</f>
        <v>4.1000000000000002E-2</v>
      </c>
      <c r="D21">
        <f ca="1">OFFSET($C$6,0,(COLUMN(B6)*6))</f>
        <v>0.11700000000000001</v>
      </c>
      <c r="E21">
        <f t="shared" ref="E21:BG21" ca="1" si="44">OFFSET($C$6,0,(COLUMN(C6)*6))</f>
        <v>0.10299999999999999</v>
      </c>
      <c r="F21">
        <f t="shared" ca="1" si="44"/>
        <v>0.123</v>
      </c>
      <c r="G21">
        <f t="shared" ca="1" si="44"/>
        <v>9.7000000000000003E-2</v>
      </c>
      <c r="H21">
        <f t="shared" ca="1" si="44"/>
        <v>8.3000000000000004E-2</v>
      </c>
      <c r="I21">
        <f t="shared" ca="1" si="44"/>
        <v>8.3000000000000004E-2</v>
      </c>
      <c r="J21">
        <f t="shared" ca="1" si="44"/>
        <v>0.11</v>
      </c>
      <c r="K21">
        <f t="shared" ca="1" si="44"/>
        <v>8.5000000000000006E-2</v>
      </c>
      <c r="L21">
        <f t="shared" ca="1" si="44"/>
        <v>8.5999999999999993E-2</v>
      </c>
      <c r="M21">
        <f t="shared" ca="1" si="44"/>
        <v>9.5000000000000001E-2</v>
      </c>
      <c r="N21">
        <f t="shared" ca="1" si="44"/>
        <v>6.3E-2</v>
      </c>
      <c r="O21">
        <f t="shared" ca="1" si="44"/>
        <v>7.9000000000000001E-2</v>
      </c>
      <c r="P21">
        <f t="shared" ca="1" si="44"/>
        <v>7.1999999999999995E-2</v>
      </c>
      <c r="Q21">
        <f t="shared" ca="1" si="44"/>
        <v>8.6999999999999994E-2</v>
      </c>
      <c r="R21">
        <f t="shared" ca="1" si="44"/>
        <v>0.115</v>
      </c>
      <c r="S21">
        <f t="shared" ca="1" si="44"/>
        <v>9.7000000000000003E-2</v>
      </c>
      <c r="T21">
        <f t="shared" ca="1" si="44"/>
        <v>7.0000000000000007E-2</v>
      </c>
      <c r="U21">
        <f t="shared" ca="1" si="44"/>
        <v>7.9000000000000001E-2</v>
      </c>
      <c r="V21">
        <f t="shared" ca="1" si="44"/>
        <v>6.5000000000000002E-2</v>
      </c>
      <c r="W21">
        <f t="shared" ca="1" si="44"/>
        <v>9.8000000000000004E-2</v>
      </c>
      <c r="X21">
        <f t="shared" ca="1" si="44"/>
        <v>7.9000000000000001E-2</v>
      </c>
      <c r="Y21">
        <f t="shared" ca="1" si="44"/>
        <v>7.0999999999999994E-2</v>
      </c>
      <c r="Z21">
        <f t="shared" ca="1" si="44"/>
        <v>0.114</v>
      </c>
      <c r="AA21">
        <f t="shared" ca="1" si="44"/>
        <v>7.1999999999999995E-2</v>
      </c>
      <c r="AB21">
        <f t="shared" ca="1" si="44"/>
        <v>8.1000000000000003E-2</v>
      </c>
      <c r="AC21">
        <f t="shared" ca="1" si="44"/>
        <v>9.1999999999999998E-2</v>
      </c>
      <c r="AD21">
        <f t="shared" ca="1" si="44"/>
        <v>0.105</v>
      </c>
      <c r="AE21">
        <f t="shared" ca="1" si="44"/>
        <v>7.8E-2</v>
      </c>
      <c r="AF21">
        <f t="shared" ca="1" si="44"/>
        <v>0.113</v>
      </c>
      <c r="AG21">
        <f t="shared" ca="1" si="44"/>
        <v>0.126</v>
      </c>
      <c r="AH21">
        <f t="shared" ca="1" si="44"/>
        <v>0.08</v>
      </c>
      <c r="AI21">
        <f t="shared" ca="1" si="44"/>
        <v>9.7000000000000003E-2</v>
      </c>
      <c r="AJ21">
        <f t="shared" ca="1" si="44"/>
        <v>9.7000000000000003E-2</v>
      </c>
      <c r="AK21">
        <f t="shared" ca="1" si="44"/>
        <v>8.3000000000000004E-2</v>
      </c>
      <c r="AL21">
        <f t="shared" ca="1" si="44"/>
        <v>8.2000000000000003E-2</v>
      </c>
      <c r="AM21">
        <f t="shared" ca="1" si="44"/>
        <v>5.2999999999999999E-2</v>
      </c>
      <c r="AN21">
        <f t="shared" ca="1" si="44"/>
        <v>9.2999999999999999E-2</v>
      </c>
      <c r="AO21">
        <f t="shared" ca="1" si="44"/>
        <v>0.105</v>
      </c>
      <c r="AP21">
        <f t="shared" ca="1" si="44"/>
        <v>7.0000000000000007E-2</v>
      </c>
      <c r="AQ21">
        <f t="shared" ca="1" si="44"/>
        <v>7.6999999999999999E-2</v>
      </c>
      <c r="AR21">
        <f t="shared" ca="1" si="44"/>
        <v>6.9000000000000006E-2</v>
      </c>
      <c r="AS21">
        <f t="shared" ca="1" si="44"/>
        <v>8.8999999999999996E-2</v>
      </c>
      <c r="AT21">
        <f t="shared" ca="1" si="44"/>
        <v>0.11600000000000001</v>
      </c>
      <c r="AU21">
        <f t="shared" ca="1" si="44"/>
        <v>0.13400000000000001</v>
      </c>
      <c r="AV21">
        <f t="shared" ca="1" si="44"/>
        <v>0.114</v>
      </c>
      <c r="AW21">
        <f t="shared" ca="1" si="44"/>
        <v>0.10100000000000001</v>
      </c>
      <c r="AX21">
        <f t="shared" ca="1" si="44"/>
        <v>9.5000000000000001E-2</v>
      </c>
      <c r="AY21">
        <f t="shared" ca="1" si="44"/>
        <v>7.6999999999999999E-2</v>
      </c>
      <c r="AZ21">
        <f t="shared" ca="1" si="44"/>
        <v>0.109</v>
      </c>
      <c r="BA21">
        <f t="shared" ca="1" si="44"/>
        <v>7.6999999999999999E-2</v>
      </c>
      <c r="BB21">
        <f t="shared" ca="1" si="44"/>
        <v>7.8E-2</v>
      </c>
      <c r="BC21">
        <f t="shared" ca="1" si="44"/>
        <v>7.5999999999999998E-2</v>
      </c>
      <c r="BD21">
        <f t="shared" ca="1" si="44"/>
        <v>0.108</v>
      </c>
      <c r="BE21">
        <f t="shared" ca="1" si="44"/>
        <v>9.2999999999999999E-2</v>
      </c>
      <c r="BF21">
        <f t="shared" ca="1" si="44"/>
        <v>6.8000000000000005E-2</v>
      </c>
      <c r="BG21">
        <f t="shared" ca="1" si="44"/>
        <v>0.11</v>
      </c>
    </row>
    <row r="22" spans="1:349">
      <c r="A22" s="112" t="s">
        <v>592</v>
      </c>
      <c r="B22">
        <v>0.26400000000000001</v>
      </c>
      <c r="C22">
        <f ca="1">OFFSET($C$7,0,(COLUMN(A7)*6))</f>
        <v>0.19</v>
      </c>
      <c r="D22">
        <f ca="1">OFFSET($C$7,0,(COLUMN(B7)*6))</f>
        <v>0.13200000000000001</v>
      </c>
      <c r="E22">
        <f t="shared" ref="E22:BG22" ca="1" si="45">OFFSET($C$7,0,(COLUMN(C7)*6))</f>
        <v>0.17499999999999999</v>
      </c>
      <c r="F22">
        <f t="shared" ca="1" si="45"/>
        <v>0.127</v>
      </c>
      <c r="G22">
        <f t="shared" ca="1" si="45"/>
        <v>0.115</v>
      </c>
      <c r="H22">
        <f t="shared" ca="1" si="45"/>
        <v>0.26100000000000001</v>
      </c>
      <c r="I22">
        <f t="shared" ca="1" si="45"/>
        <v>8.3000000000000004E-2</v>
      </c>
      <c r="J22">
        <f t="shared" ca="1" si="45"/>
        <v>0.217</v>
      </c>
      <c r="K22">
        <f t="shared" ca="1" si="45"/>
        <v>0.13800000000000001</v>
      </c>
      <c r="L22">
        <f t="shared" ca="1" si="45"/>
        <v>0.109</v>
      </c>
      <c r="M22">
        <f t="shared" ca="1" si="45"/>
        <v>0.19600000000000001</v>
      </c>
      <c r="N22">
        <f t="shared" ca="1" si="45"/>
        <v>9.9000000000000005E-2</v>
      </c>
      <c r="O22">
        <f t="shared" ca="1" si="45"/>
        <v>0.161</v>
      </c>
      <c r="P22">
        <f t="shared" ca="1" si="45"/>
        <v>0.107</v>
      </c>
      <c r="Q22">
        <f t="shared" ca="1" si="45"/>
        <v>9.5000000000000001E-2</v>
      </c>
      <c r="R22">
        <f t="shared" ca="1" si="45"/>
        <v>0.10299999999999999</v>
      </c>
      <c r="S22">
        <f t="shared" ca="1" si="45"/>
        <v>0.08</v>
      </c>
      <c r="T22">
        <f t="shared" ca="1" si="45"/>
        <v>0.20699999999999999</v>
      </c>
      <c r="U22">
        <f t="shared" ca="1" si="45"/>
        <v>0.1</v>
      </c>
      <c r="V22">
        <f t="shared" ca="1" si="45"/>
        <v>0.33200000000000002</v>
      </c>
      <c r="W22">
        <f t="shared" ca="1" si="45"/>
        <v>0.14599999999999999</v>
      </c>
      <c r="X22">
        <f t="shared" ca="1" si="45"/>
        <v>0.16300000000000001</v>
      </c>
      <c r="Y22">
        <f t="shared" ca="1" si="45"/>
        <v>9.0999999999999998E-2</v>
      </c>
      <c r="Z22">
        <f t="shared" ca="1" si="45"/>
        <v>0.104</v>
      </c>
      <c r="AA22">
        <f t="shared" ca="1" si="45"/>
        <v>0.23300000000000001</v>
      </c>
      <c r="AB22">
        <f t="shared" ca="1" si="45"/>
        <v>0.14699999999999999</v>
      </c>
      <c r="AC22">
        <f t="shared" ca="1" si="45"/>
        <v>0.23</v>
      </c>
      <c r="AD22">
        <f t="shared" ca="1" si="45"/>
        <v>0.23599999999999999</v>
      </c>
      <c r="AE22">
        <f t="shared" ca="1" si="45"/>
        <v>0.25700000000000001</v>
      </c>
      <c r="AF22">
        <f t="shared" ca="1" si="45"/>
        <v>0.25900000000000001</v>
      </c>
      <c r="AG22">
        <f t="shared" ca="1" si="45"/>
        <v>0.13300000000000001</v>
      </c>
      <c r="AH22">
        <f t="shared" ca="1" si="45"/>
        <v>0.13900000000000001</v>
      </c>
      <c r="AI22">
        <f t="shared" ca="1" si="45"/>
        <v>0.20100000000000001</v>
      </c>
      <c r="AJ22">
        <f t="shared" ca="1" si="45"/>
        <v>0.13600000000000001</v>
      </c>
      <c r="AK22">
        <f t="shared" ca="1" si="45"/>
        <v>0.13200000000000001</v>
      </c>
      <c r="AL22">
        <f t="shared" ca="1" si="45"/>
        <v>0.23499999999999999</v>
      </c>
      <c r="AM22">
        <f t="shared" ca="1" si="45"/>
        <v>0.34300000000000003</v>
      </c>
      <c r="AN22">
        <f t="shared" ca="1" si="45"/>
        <v>0.126</v>
      </c>
      <c r="AO22">
        <f t="shared" ca="1" si="45"/>
        <v>0.214</v>
      </c>
      <c r="AP22">
        <f t="shared" ca="1" si="45"/>
        <v>0.28799999999999998</v>
      </c>
      <c r="AQ22">
        <f t="shared" ca="1" si="45"/>
        <v>0.2</v>
      </c>
      <c r="AR22">
        <f t="shared" ca="1" si="45"/>
        <v>0.27300000000000002</v>
      </c>
      <c r="AS22">
        <f t="shared" ca="1" si="45"/>
        <v>0.23699999999999999</v>
      </c>
      <c r="AT22">
        <f t="shared" ca="1" si="45"/>
        <v>0.14599999999999999</v>
      </c>
      <c r="AU22">
        <f t="shared" ca="1" si="45"/>
        <v>8.8999999999999996E-2</v>
      </c>
      <c r="AV22">
        <f t="shared" ca="1" si="45"/>
        <v>0.14899999999999999</v>
      </c>
      <c r="AW22">
        <f t="shared" ca="1" si="45"/>
        <v>0.183</v>
      </c>
      <c r="AX22">
        <f t="shared" ca="1" si="45"/>
        <v>0.22</v>
      </c>
      <c r="AY22">
        <f t="shared" ca="1" si="45"/>
        <v>0.115</v>
      </c>
      <c r="AZ22">
        <f t="shared" ca="1" si="45"/>
        <v>0.11799999999999999</v>
      </c>
      <c r="BA22">
        <f t="shared" ca="1" si="45"/>
        <v>0.111</v>
      </c>
      <c r="BB22">
        <f t="shared" ca="1" si="45"/>
        <v>0.14899999999999999</v>
      </c>
      <c r="BC22">
        <f t="shared" ca="1" si="45"/>
        <v>9.6000000000000002E-2</v>
      </c>
      <c r="BD22">
        <f t="shared" ca="1" si="45"/>
        <v>0.129</v>
      </c>
      <c r="BE22">
        <f t="shared" ca="1" si="45"/>
        <v>0.20799999999999999</v>
      </c>
      <c r="BF22">
        <f t="shared" ca="1" si="45"/>
        <v>0.21099999999999999</v>
      </c>
      <c r="BG22">
        <f t="shared" ca="1" si="45"/>
        <v>0.11700000000000001</v>
      </c>
    </row>
    <row r="23" spans="1:349">
      <c r="A23" s="112" t="s">
        <v>593</v>
      </c>
      <c r="B23">
        <v>0.19500000000000001</v>
      </c>
      <c r="C23">
        <f ca="1">OFFSET($C$8,0,(COLUMN(A8)*6))</f>
        <v>0.11</v>
      </c>
      <c r="D23">
        <f ca="1">OFFSET($C$8,0,(COLUMN(B8)*6))</f>
        <v>7.0999999999999994E-2</v>
      </c>
      <c r="E23">
        <f t="shared" ref="E23:BG23" ca="1" si="46">OFFSET($C$8,0,(COLUMN(C8)*6))</f>
        <v>0.09</v>
      </c>
      <c r="F23">
        <f t="shared" ca="1" si="46"/>
        <v>0.06</v>
      </c>
      <c r="G23">
        <f t="shared" ca="1" si="46"/>
        <v>3.9E-2</v>
      </c>
      <c r="H23">
        <f t="shared" ca="1" si="46"/>
        <v>0.156</v>
      </c>
      <c r="I23">
        <f t="shared" ca="1" si="46"/>
        <v>0.06</v>
      </c>
      <c r="J23">
        <f t="shared" ca="1" si="46"/>
        <v>0.12</v>
      </c>
      <c r="K23">
        <f t="shared" ca="1" si="46"/>
        <v>6.9000000000000006E-2</v>
      </c>
      <c r="L23">
        <f t="shared" ca="1" si="46"/>
        <v>0.03</v>
      </c>
      <c r="M23">
        <f t="shared" ca="1" si="46"/>
        <v>0.10199999999999999</v>
      </c>
      <c r="N23">
        <f t="shared" ca="1" si="46"/>
        <v>4.5999999999999999E-2</v>
      </c>
      <c r="O23">
        <f t="shared" ca="1" si="46"/>
        <v>0.1</v>
      </c>
      <c r="P23">
        <f t="shared" ca="1" si="46"/>
        <v>5.3999999999999999E-2</v>
      </c>
      <c r="Q23">
        <f t="shared" ca="1" si="46"/>
        <v>0.04</v>
      </c>
      <c r="R23">
        <f t="shared" ca="1" si="46"/>
        <v>5.5E-2</v>
      </c>
      <c r="S23">
        <f t="shared" ca="1" si="46"/>
        <v>4.1000000000000002E-2</v>
      </c>
      <c r="T23">
        <f t="shared" ca="1" si="46"/>
        <v>0.111</v>
      </c>
      <c r="U23">
        <f t="shared" ca="1" si="46"/>
        <v>4.4999999999999998E-2</v>
      </c>
      <c r="V23">
        <f t="shared" ca="1" si="46"/>
        <v>0.25600000000000001</v>
      </c>
      <c r="W23">
        <f t="shared" ca="1" si="46"/>
        <v>8.7999999999999995E-2</v>
      </c>
      <c r="X23">
        <f t="shared" ca="1" si="46"/>
        <v>8.3000000000000004E-2</v>
      </c>
      <c r="Y23">
        <f t="shared" ca="1" si="46"/>
        <v>4.8000000000000001E-2</v>
      </c>
      <c r="Z23">
        <f t="shared" ca="1" si="46"/>
        <v>5.5E-2</v>
      </c>
      <c r="AA23">
        <f t="shared" ca="1" si="46"/>
        <v>7.3999999999999996E-2</v>
      </c>
      <c r="AB23">
        <f t="shared" ca="1" si="46"/>
        <v>9.7000000000000003E-2</v>
      </c>
      <c r="AC23">
        <f t="shared" ca="1" si="46"/>
        <v>0.11899999999999999</v>
      </c>
      <c r="AD23">
        <f t="shared" ca="1" si="46"/>
        <v>0.13</v>
      </c>
      <c r="AE23">
        <f t="shared" ca="1" si="46"/>
        <v>0.14099999999999999</v>
      </c>
      <c r="AF23">
        <f t="shared" ca="1" si="46"/>
        <v>0.127</v>
      </c>
      <c r="AG23">
        <f t="shared" ca="1" si="46"/>
        <v>0.10199999999999999</v>
      </c>
      <c r="AH23">
        <f t="shared" ca="1" si="46"/>
        <v>7.9000000000000001E-2</v>
      </c>
      <c r="AI23">
        <f t="shared" ca="1" si="46"/>
        <v>0.104</v>
      </c>
      <c r="AJ23">
        <f t="shared" ca="1" si="46"/>
        <v>6.0999999999999999E-2</v>
      </c>
      <c r="AK23">
        <f t="shared" ca="1" si="46"/>
        <v>7.0999999999999994E-2</v>
      </c>
      <c r="AL23">
        <f t="shared" ca="1" si="46"/>
        <v>0.14699999999999999</v>
      </c>
      <c r="AM23">
        <f t="shared" ca="1" si="46"/>
        <v>0.22800000000000001</v>
      </c>
      <c r="AN23">
        <f t="shared" ca="1" si="46"/>
        <v>5.8999999999999997E-2</v>
      </c>
      <c r="AO23">
        <f t="shared" ca="1" si="46"/>
        <v>0.13200000000000001</v>
      </c>
      <c r="AP23">
        <f t="shared" ca="1" si="46"/>
        <v>0.21199999999999999</v>
      </c>
      <c r="AQ23">
        <f t="shared" ca="1" si="46"/>
        <v>0.13800000000000001</v>
      </c>
      <c r="AR23">
        <f t="shared" ca="1" si="46"/>
        <v>0.24</v>
      </c>
      <c r="AS23">
        <f t="shared" ca="1" si="46"/>
        <v>0.16400000000000001</v>
      </c>
      <c r="AT23">
        <f t="shared" ca="1" si="46"/>
        <v>7.5999999999999998E-2</v>
      </c>
      <c r="AU23">
        <f t="shared" ca="1" si="46"/>
        <v>9.8000000000000004E-2</v>
      </c>
      <c r="AV23">
        <f t="shared" ca="1" si="46"/>
        <v>7.6999999999999999E-2</v>
      </c>
      <c r="AW23">
        <f t="shared" ca="1" si="46"/>
        <v>7.9000000000000001E-2</v>
      </c>
      <c r="AX23">
        <f t="shared" ca="1" si="46"/>
        <v>0.129</v>
      </c>
      <c r="AY23">
        <f t="shared" ca="1" si="46"/>
        <v>5.3999999999999999E-2</v>
      </c>
      <c r="AZ23">
        <f t="shared" ca="1" si="46"/>
        <v>5.8999999999999997E-2</v>
      </c>
      <c r="BA23">
        <f t="shared" ca="1" si="46"/>
        <v>4.3999999999999997E-2</v>
      </c>
      <c r="BB23">
        <f t="shared" ca="1" si="46"/>
        <v>4.8000000000000001E-2</v>
      </c>
      <c r="BC23">
        <f t="shared" ca="1" si="46"/>
        <v>4.8000000000000001E-2</v>
      </c>
      <c r="BD23">
        <f t="shared" ca="1" si="46"/>
        <v>7.1999999999999995E-2</v>
      </c>
      <c r="BE23">
        <f t="shared" ca="1" si="46"/>
        <v>0.123</v>
      </c>
      <c r="BF23">
        <f t="shared" ca="1" si="46"/>
        <v>0.20399999999999999</v>
      </c>
      <c r="BG23">
        <f t="shared" ca="1" si="46"/>
        <v>4.9000000000000002E-2</v>
      </c>
    </row>
    <row r="24" spans="1:349">
      <c r="A24" s="112" t="s">
        <v>1237</v>
      </c>
      <c r="B24">
        <v>0.88</v>
      </c>
      <c r="C24">
        <f ca="1">OFFSET($C$9,0,(COLUMN(A9)*6))</f>
        <v>0.88900000000000001</v>
      </c>
      <c r="D24">
        <f ca="1">OFFSET($C$9,0,(COLUMN(B9)*6))</f>
        <v>0.90300000000000002</v>
      </c>
      <c r="E24">
        <f t="shared" ref="E24:BG24" ca="1" si="47">OFFSET($C$9,0,(COLUMN(C9)*6))</f>
        <v>0.89300000000000002</v>
      </c>
      <c r="F24">
        <f t="shared" ca="1" si="47"/>
        <v>0.90400000000000003</v>
      </c>
      <c r="G24">
        <f t="shared" ca="1" si="47"/>
        <v>0.69399999999999995</v>
      </c>
      <c r="H24">
        <f t="shared" ca="1" si="47"/>
        <v>0.89400000000000002</v>
      </c>
      <c r="I24">
        <f t="shared" ca="1" si="47"/>
        <v>0.81</v>
      </c>
      <c r="J24">
        <f t="shared" ca="1" si="47"/>
        <v>0.93100000000000005</v>
      </c>
      <c r="K24">
        <f t="shared" ca="1" si="47"/>
        <v>0.753</v>
      </c>
      <c r="L24">
        <f t="shared" ca="1" si="47"/>
        <v>0.753</v>
      </c>
      <c r="M24">
        <f t="shared" ca="1" si="47"/>
        <v>0.90300000000000002</v>
      </c>
      <c r="N24">
        <f t="shared" ca="1" si="47"/>
        <v>0.69</v>
      </c>
      <c r="O24">
        <f t="shared" ca="1" si="47"/>
        <v>0.88800000000000001</v>
      </c>
      <c r="P24">
        <f t="shared" ca="1" si="47"/>
        <v>0.73799999999999999</v>
      </c>
      <c r="Q24">
        <f t="shared" ca="1" si="47"/>
        <v>0.73699999999999999</v>
      </c>
      <c r="R24">
        <f t="shared" ca="1" si="47"/>
        <v>0.85199999999999998</v>
      </c>
      <c r="S24">
        <f t="shared" ca="1" si="47"/>
        <v>0.82799999999999996</v>
      </c>
      <c r="T24">
        <f t="shared" ca="1" si="47"/>
        <v>0.78700000000000003</v>
      </c>
      <c r="U24">
        <f t="shared" ca="1" si="47"/>
        <v>0.71899999999999997</v>
      </c>
      <c r="V24">
        <f t="shared" ca="1" si="47"/>
        <v>0.93200000000000005</v>
      </c>
      <c r="W24">
        <f t="shared" ca="1" si="47"/>
        <v>0.90400000000000003</v>
      </c>
      <c r="X24">
        <f t="shared" ca="1" si="47"/>
        <v>0.86899999999999999</v>
      </c>
      <c r="Y24">
        <f t="shared" ca="1" si="47"/>
        <v>0.69399999999999995</v>
      </c>
      <c r="Z24">
        <f t="shared" ca="1" si="47"/>
        <v>0.85599999999999998</v>
      </c>
      <c r="AA24">
        <f t="shared" ca="1" si="47"/>
        <v>0.88700000000000001</v>
      </c>
      <c r="AB24">
        <f t="shared" ca="1" si="47"/>
        <v>0.71299999999999997</v>
      </c>
      <c r="AC24">
        <f t="shared" ca="1" si="47"/>
        <v>0.85099999999999998</v>
      </c>
      <c r="AD24">
        <f t="shared" ca="1" si="47"/>
        <v>0.94199999999999995</v>
      </c>
      <c r="AE24">
        <f t="shared" ca="1" si="47"/>
        <v>0.85099999999999998</v>
      </c>
      <c r="AF24">
        <f t="shared" ca="1" si="47"/>
        <v>0.94599999999999995</v>
      </c>
      <c r="AG24">
        <f t="shared" ca="1" si="47"/>
        <v>0.93899999999999995</v>
      </c>
      <c r="AH24">
        <f t="shared" ca="1" si="47"/>
        <v>0.81699999999999995</v>
      </c>
      <c r="AI24">
        <f t="shared" ca="1" si="47"/>
        <v>0.874</v>
      </c>
      <c r="AJ24">
        <f t="shared" ca="1" si="47"/>
        <v>0.79900000000000004</v>
      </c>
      <c r="AK24">
        <f t="shared" ca="1" si="47"/>
        <v>0.79500000000000004</v>
      </c>
      <c r="AL24">
        <f t="shared" ca="1" si="47"/>
        <v>0.871</v>
      </c>
      <c r="AM24">
        <f t="shared" ca="1" si="47"/>
        <v>0.88500000000000001</v>
      </c>
      <c r="AN24">
        <f t="shared" ca="1" si="47"/>
        <v>0.78900000000000003</v>
      </c>
      <c r="AO24">
        <f t="shared" ca="1" si="47"/>
        <v>0.90900000000000003</v>
      </c>
      <c r="AP24">
        <f t="shared" ca="1" si="47"/>
        <v>0.89200000000000002</v>
      </c>
      <c r="AQ24">
        <f t="shared" ca="1" si="47"/>
        <v>0.81</v>
      </c>
      <c r="AR24">
        <f t="shared" ca="1" si="47"/>
        <v>0.88100000000000001</v>
      </c>
      <c r="AS24">
        <f t="shared" ca="1" si="47"/>
        <v>0.86399999999999999</v>
      </c>
      <c r="AT24">
        <f t="shared" ca="1" si="47"/>
        <v>0.90800000000000003</v>
      </c>
      <c r="AU24">
        <f t="shared" ca="1" si="47"/>
        <v>0.93300000000000005</v>
      </c>
      <c r="AV24">
        <f t="shared" ca="1" si="47"/>
        <v>0.9</v>
      </c>
      <c r="AW24">
        <f t="shared" ca="1" si="47"/>
        <v>0.88</v>
      </c>
      <c r="AX24">
        <f t="shared" ca="1" si="47"/>
        <v>0.88</v>
      </c>
      <c r="AY24">
        <f t="shared" ca="1" si="47"/>
        <v>0.78300000000000003</v>
      </c>
      <c r="AZ24">
        <f t="shared" ca="1" si="47"/>
        <v>0.78</v>
      </c>
      <c r="BA24">
        <f t="shared" ca="1" si="47"/>
        <v>0.84399999999999997</v>
      </c>
      <c r="BB24">
        <f t="shared" ca="1" si="47"/>
        <v>0.90600000000000003</v>
      </c>
      <c r="BC24">
        <f t="shared" ca="1" si="47"/>
        <v>0.69799999999999995</v>
      </c>
      <c r="BD24">
        <f t="shared" ca="1" si="47"/>
        <v>0.90400000000000003</v>
      </c>
      <c r="BE24">
        <f t="shared" ca="1" si="47"/>
        <v>0.84399999999999997</v>
      </c>
      <c r="BF24">
        <f t="shared" ca="1" si="47"/>
        <v>0.86399999999999999</v>
      </c>
      <c r="BG24">
        <f t="shared" ca="1" si="47"/>
        <v>0.82</v>
      </c>
    </row>
    <row r="25" spans="1:349">
      <c r="A25" s="112" t="s">
        <v>1238</v>
      </c>
      <c r="B25">
        <v>0.46</v>
      </c>
      <c r="C25">
        <f ca="1">OFFSET($C$10,0,(COLUMN(A10)*6))</f>
        <v>0.3</v>
      </c>
      <c r="D25">
        <f ca="1">OFFSET($C$10,0,(COLUMN(B10)*6))</f>
        <v>0.20300000000000001</v>
      </c>
      <c r="E25">
        <f t="shared" ref="E25:BG25" ca="1" si="48">OFFSET($C$10,0,(COLUMN(C10)*6))</f>
        <v>0.26500000000000001</v>
      </c>
      <c r="F25">
        <f t="shared" ca="1" si="48"/>
        <v>0.187</v>
      </c>
      <c r="G25">
        <f t="shared" ca="1" si="48"/>
        <v>0.154</v>
      </c>
      <c r="H25">
        <f t="shared" ca="1" si="48"/>
        <v>0.41699999999999998</v>
      </c>
      <c r="I25">
        <f t="shared" ca="1" si="48"/>
        <v>0.14299999999999999</v>
      </c>
      <c r="J25">
        <f t="shared" ca="1" si="48"/>
        <v>0.33700000000000002</v>
      </c>
      <c r="K25">
        <f t="shared" ca="1" si="48"/>
        <v>0.20699999999999999</v>
      </c>
      <c r="L25">
        <f t="shared" ca="1" si="48"/>
        <v>0.13900000000000001</v>
      </c>
      <c r="M25">
        <f t="shared" ca="1" si="48"/>
        <v>0.29799999999999999</v>
      </c>
      <c r="N25">
        <f t="shared" ca="1" si="48"/>
        <v>0.14499999999999999</v>
      </c>
      <c r="O25">
        <f t="shared" ca="1" si="48"/>
        <v>0.26100000000000001</v>
      </c>
      <c r="P25">
        <f t="shared" ca="1" si="48"/>
        <v>0.161</v>
      </c>
      <c r="Q25">
        <f t="shared" ca="1" si="48"/>
        <v>0.13500000000000001</v>
      </c>
      <c r="R25">
        <f t="shared" ca="1" si="48"/>
        <v>0.158</v>
      </c>
      <c r="S25">
        <f t="shared" ca="1" si="48"/>
        <v>0.12</v>
      </c>
      <c r="T25">
        <f t="shared" ca="1" si="48"/>
        <v>0.318</v>
      </c>
      <c r="U25">
        <f t="shared" ca="1" si="48"/>
        <v>0.14499999999999999</v>
      </c>
      <c r="V25">
        <f t="shared" ca="1" si="48"/>
        <v>0.58799999999999997</v>
      </c>
      <c r="W25">
        <f t="shared" ca="1" si="48"/>
        <v>0.23400000000000001</v>
      </c>
      <c r="X25">
        <f t="shared" ca="1" si="48"/>
        <v>0.247</v>
      </c>
      <c r="Y25">
        <f t="shared" ca="1" si="48"/>
        <v>0.14000000000000001</v>
      </c>
      <c r="Z25">
        <f t="shared" ca="1" si="48"/>
        <v>0.159</v>
      </c>
      <c r="AA25">
        <f t="shared" ca="1" si="48"/>
        <v>0.30599999999999999</v>
      </c>
      <c r="AB25">
        <f t="shared" ca="1" si="48"/>
        <v>0.245</v>
      </c>
      <c r="AC25">
        <f t="shared" ca="1" si="48"/>
        <v>0.34899999999999998</v>
      </c>
      <c r="AD25">
        <f t="shared" ca="1" si="48"/>
        <v>0.36599999999999999</v>
      </c>
      <c r="AE25">
        <f t="shared" ca="1" si="48"/>
        <v>0.39900000000000002</v>
      </c>
      <c r="AF25">
        <f t="shared" ca="1" si="48"/>
        <v>0.38600000000000001</v>
      </c>
      <c r="AG25">
        <f t="shared" ca="1" si="48"/>
        <v>0.23499999999999999</v>
      </c>
      <c r="AH25">
        <f t="shared" ca="1" si="48"/>
        <v>0.218</v>
      </c>
      <c r="AI25">
        <f t="shared" ca="1" si="48"/>
        <v>0.30399999999999999</v>
      </c>
      <c r="AJ25">
        <f t="shared" ca="1" si="48"/>
        <v>0.19700000000000001</v>
      </c>
      <c r="AK25">
        <f t="shared" ca="1" si="48"/>
        <v>0.20300000000000001</v>
      </c>
      <c r="AL25">
        <f t="shared" ca="1" si="48"/>
        <v>0.38100000000000001</v>
      </c>
      <c r="AM25">
        <f t="shared" ca="1" si="48"/>
        <v>0.57099999999999995</v>
      </c>
      <c r="AN25">
        <f t="shared" ca="1" si="48"/>
        <v>0.184</v>
      </c>
      <c r="AO25">
        <f t="shared" ca="1" si="48"/>
        <v>0.34599999999999997</v>
      </c>
      <c r="AP25">
        <f t="shared" ca="1" si="48"/>
        <v>0.499</v>
      </c>
      <c r="AQ25">
        <f t="shared" ca="1" si="48"/>
        <v>0.33800000000000002</v>
      </c>
      <c r="AR25">
        <f t="shared" ca="1" si="48"/>
        <v>0.51300000000000001</v>
      </c>
      <c r="AS25">
        <f t="shared" ca="1" si="48"/>
        <v>0.4</v>
      </c>
      <c r="AT25">
        <f t="shared" ca="1" si="48"/>
        <v>0.222</v>
      </c>
      <c r="AU25">
        <f t="shared" ca="1" si="48"/>
        <v>0.187</v>
      </c>
      <c r="AV25">
        <f t="shared" ca="1" si="48"/>
        <v>0.22500000000000001</v>
      </c>
      <c r="AW25">
        <f t="shared" ca="1" si="48"/>
        <v>0.26200000000000001</v>
      </c>
      <c r="AX25">
        <f t="shared" ca="1" si="48"/>
        <v>0.34899999999999998</v>
      </c>
      <c r="AY25">
        <f t="shared" ca="1" si="48"/>
        <v>0.16900000000000001</v>
      </c>
      <c r="AZ25">
        <f t="shared" ca="1" si="48"/>
        <v>0.17699999999999999</v>
      </c>
      <c r="BA25">
        <f t="shared" ca="1" si="48"/>
        <v>0.155</v>
      </c>
      <c r="BB25">
        <f t="shared" ca="1" si="48"/>
        <v>0.19700000000000001</v>
      </c>
      <c r="BC25">
        <f t="shared" ca="1" si="48"/>
        <v>0.14299999999999999</v>
      </c>
      <c r="BD25">
        <f t="shared" ca="1" si="48"/>
        <v>0.2</v>
      </c>
      <c r="BE25">
        <f t="shared" ca="1" si="48"/>
        <v>0.33100000000000002</v>
      </c>
      <c r="BF25">
        <f t="shared" ca="1" si="48"/>
        <v>0.41599999999999998</v>
      </c>
      <c r="BG25">
        <f t="shared" ca="1" si="48"/>
        <v>0.16700000000000001</v>
      </c>
    </row>
    <row r="30" spans="1:349">
      <c r="A30" s="112" t="s">
        <v>615</v>
      </c>
      <c r="B30" s="112" t="s">
        <v>616</v>
      </c>
      <c r="C30" s="112" t="s">
        <v>617</v>
      </c>
      <c r="D30" s="112" t="s">
        <v>618</v>
      </c>
      <c r="E30" s="112" t="s">
        <v>619</v>
      </c>
      <c r="F30" s="112" t="s">
        <v>620</v>
      </c>
      <c r="G30" s="112" t="s">
        <v>621</v>
      </c>
      <c r="H30" s="112" t="s">
        <v>622</v>
      </c>
      <c r="I30" s="112" t="s">
        <v>623</v>
      </c>
      <c r="J30" s="112" t="s">
        <v>624</v>
      </c>
      <c r="K30" s="112" t="s">
        <v>625</v>
      </c>
      <c r="L30" s="112" t="s">
        <v>626</v>
      </c>
      <c r="M30" s="112" t="s">
        <v>627</v>
      </c>
      <c r="N30" s="112" t="s">
        <v>628</v>
      </c>
      <c r="O30" s="112" t="s">
        <v>629</v>
      </c>
      <c r="P30" s="112" t="s">
        <v>630</v>
      </c>
      <c r="Q30" s="112" t="s">
        <v>631</v>
      </c>
      <c r="R30" s="112" t="s">
        <v>632</v>
      </c>
      <c r="S30" s="112" t="s">
        <v>633</v>
      </c>
      <c r="T30" s="112" t="s">
        <v>634</v>
      </c>
      <c r="U30" s="112" t="s">
        <v>635</v>
      </c>
      <c r="V30" s="112" t="s">
        <v>636</v>
      </c>
      <c r="W30" s="112" t="s">
        <v>637</v>
      </c>
      <c r="X30" s="112" t="s">
        <v>638</v>
      </c>
      <c r="Y30" s="112" t="s">
        <v>639</v>
      </c>
      <c r="Z30" s="112" t="s">
        <v>640</v>
      </c>
      <c r="AA30" s="112" t="s">
        <v>641</v>
      </c>
      <c r="AB30" s="112" t="s">
        <v>642</v>
      </c>
      <c r="AC30" s="112" t="s">
        <v>643</v>
      </c>
      <c r="AD30" s="112" t="s">
        <v>644</v>
      </c>
      <c r="AE30" s="112" t="s">
        <v>645</v>
      </c>
      <c r="AF30" s="112" t="s">
        <v>646</v>
      </c>
      <c r="AG30" s="112" t="s">
        <v>647</v>
      </c>
      <c r="AH30" s="112" t="s">
        <v>648</v>
      </c>
      <c r="AI30" s="112" t="s">
        <v>649</v>
      </c>
      <c r="AJ30" s="112" t="s">
        <v>650</v>
      </c>
      <c r="AK30" s="112" t="s">
        <v>651</v>
      </c>
      <c r="AL30" s="112" t="s">
        <v>652</v>
      </c>
      <c r="AM30" s="112" t="s">
        <v>653</v>
      </c>
      <c r="AN30" s="112" t="s">
        <v>654</v>
      </c>
      <c r="AO30" s="112" t="s">
        <v>655</v>
      </c>
      <c r="AP30" s="112" t="s">
        <v>656</v>
      </c>
      <c r="AQ30" s="112" t="s">
        <v>657</v>
      </c>
      <c r="AR30" s="112" t="s">
        <v>658</v>
      </c>
      <c r="AS30" s="112" t="s">
        <v>659</v>
      </c>
      <c r="AT30" s="112" t="s">
        <v>660</v>
      </c>
      <c r="AU30" s="112" t="s">
        <v>661</v>
      </c>
      <c r="AV30" s="112" t="s">
        <v>662</v>
      </c>
      <c r="AW30" s="112" t="s">
        <v>663</v>
      </c>
      <c r="AX30" s="112" t="s">
        <v>664</v>
      </c>
      <c r="AY30" s="112" t="s">
        <v>665</v>
      </c>
      <c r="AZ30" s="112" t="s">
        <v>666</v>
      </c>
      <c r="BA30" s="112" t="s">
        <v>667</v>
      </c>
      <c r="BB30" s="112" t="s">
        <v>668</v>
      </c>
      <c r="BC30" s="112" t="s">
        <v>669</v>
      </c>
      <c r="BD30" s="112" t="s">
        <v>670</v>
      </c>
      <c r="BE30" s="112" t="s">
        <v>671</v>
      </c>
      <c r="BF30" s="112" t="s">
        <v>672</v>
      </c>
      <c r="BG30" s="112" t="s">
        <v>673</v>
      </c>
      <c r="BH30" s="112" t="s">
        <v>674</v>
      </c>
      <c r="BI30" s="112" t="s">
        <v>675</v>
      </c>
      <c r="BJ30" s="112" t="s">
        <v>676</v>
      </c>
      <c r="BK30" s="112" t="s">
        <v>677</v>
      </c>
      <c r="BL30" s="112" t="s">
        <v>678</v>
      </c>
      <c r="BM30" s="112" t="s">
        <v>679</v>
      </c>
      <c r="BN30" s="112" t="s">
        <v>680</v>
      </c>
      <c r="BO30" s="112" t="s">
        <v>681</v>
      </c>
      <c r="BP30" s="112" t="s">
        <v>682</v>
      </c>
      <c r="BQ30" s="112" t="s">
        <v>683</v>
      </c>
      <c r="BR30" s="112" t="s">
        <v>684</v>
      </c>
      <c r="BS30" s="112" t="s">
        <v>685</v>
      </c>
      <c r="BT30" s="112" t="s">
        <v>686</v>
      </c>
      <c r="BU30" s="112" t="s">
        <v>687</v>
      </c>
      <c r="BV30" s="112" t="s">
        <v>688</v>
      </c>
      <c r="BW30" s="112" t="s">
        <v>689</v>
      </c>
      <c r="BX30" s="112" t="s">
        <v>690</v>
      </c>
      <c r="BY30" s="112" t="s">
        <v>691</v>
      </c>
      <c r="BZ30" s="112" t="s">
        <v>692</v>
      </c>
      <c r="CA30" s="112" t="s">
        <v>693</v>
      </c>
      <c r="CB30" s="112" t="s">
        <v>694</v>
      </c>
      <c r="CC30" s="112" t="s">
        <v>695</v>
      </c>
      <c r="CD30" s="112" t="s">
        <v>696</v>
      </c>
      <c r="CE30" s="112" t="s">
        <v>697</v>
      </c>
      <c r="CF30" s="112" t="s">
        <v>698</v>
      </c>
      <c r="CG30" s="112" t="s">
        <v>699</v>
      </c>
      <c r="CH30" s="112" t="s">
        <v>700</v>
      </c>
      <c r="CI30" s="112" t="s">
        <v>701</v>
      </c>
      <c r="CJ30" s="112" t="s">
        <v>702</v>
      </c>
      <c r="CK30" s="112" t="s">
        <v>703</v>
      </c>
      <c r="CL30" s="112" t="s">
        <v>704</v>
      </c>
      <c r="CM30" s="112" t="s">
        <v>705</v>
      </c>
      <c r="CN30" s="112" t="s">
        <v>706</v>
      </c>
      <c r="CO30" s="112" t="s">
        <v>707</v>
      </c>
      <c r="CP30" s="112" t="s">
        <v>708</v>
      </c>
      <c r="CQ30" s="112" t="s">
        <v>709</v>
      </c>
      <c r="CR30" s="112" t="s">
        <v>710</v>
      </c>
      <c r="CS30" s="112" t="s">
        <v>711</v>
      </c>
      <c r="CT30" s="112" t="s">
        <v>712</v>
      </c>
      <c r="CU30" s="112" t="s">
        <v>713</v>
      </c>
      <c r="CV30" s="112" t="s">
        <v>714</v>
      </c>
      <c r="CW30" s="112" t="s">
        <v>715</v>
      </c>
      <c r="CX30" s="112" t="s">
        <v>716</v>
      </c>
      <c r="CY30" s="112" t="s">
        <v>717</v>
      </c>
      <c r="CZ30" s="112" t="s">
        <v>718</v>
      </c>
      <c r="DA30" s="112" t="s">
        <v>719</v>
      </c>
      <c r="DB30" s="112" t="s">
        <v>720</v>
      </c>
      <c r="DC30" s="112" t="s">
        <v>721</v>
      </c>
      <c r="DD30" s="112" t="s">
        <v>722</v>
      </c>
      <c r="DE30" s="112" t="s">
        <v>723</v>
      </c>
      <c r="DF30" s="112" t="s">
        <v>724</v>
      </c>
      <c r="DG30" s="112" t="s">
        <v>725</v>
      </c>
      <c r="DH30" s="112" t="s">
        <v>726</v>
      </c>
      <c r="DI30" s="112" t="s">
        <v>727</v>
      </c>
      <c r="DJ30" s="112" t="s">
        <v>728</v>
      </c>
      <c r="DK30" s="112" t="s">
        <v>729</v>
      </c>
      <c r="DL30" s="112" t="s">
        <v>730</v>
      </c>
      <c r="DM30" s="112" t="s">
        <v>731</v>
      </c>
      <c r="DN30" s="112" t="s">
        <v>732</v>
      </c>
      <c r="DO30" s="112" t="s">
        <v>733</v>
      </c>
      <c r="DP30" s="112" t="s">
        <v>734</v>
      </c>
      <c r="DQ30" s="112" t="s">
        <v>735</v>
      </c>
      <c r="DR30" s="112" t="s">
        <v>736</v>
      </c>
      <c r="DS30" s="112" t="s">
        <v>737</v>
      </c>
      <c r="DT30" s="112" t="s">
        <v>738</v>
      </c>
      <c r="DU30" s="112" t="s">
        <v>739</v>
      </c>
      <c r="DV30" s="112" t="s">
        <v>740</v>
      </c>
      <c r="DW30" s="112" t="s">
        <v>741</v>
      </c>
      <c r="DX30" s="112" t="s">
        <v>742</v>
      </c>
      <c r="DY30" s="112" t="s">
        <v>743</v>
      </c>
      <c r="DZ30" s="112" t="s">
        <v>744</v>
      </c>
      <c r="EA30" s="112" t="s">
        <v>745</v>
      </c>
      <c r="EB30" s="112" t="s">
        <v>746</v>
      </c>
      <c r="EC30" s="112" t="s">
        <v>747</v>
      </c>
      <c r="ED30" s="112" t="s">
        <v>748</v>
      </c>
      <c r="EE30" s="112" t="s">
        <v>749</v>
      </c>
      <c r="EF30" s="112" t="s">
        <v>750</v>
      </c>
      <c r="EG30" s="112" t="s">
        <v>751</v>
      </c>
      <c r="EH30" s="112" t="s">
        <v>752</v>
      </c>
      <c r="EI30" s="112" t="s">
        <v>753</v>
      </c>
      <c r="EJ30" s="112" t="s">
        <v>754</v>
      </c>
      <c r="EK30" s="112" t="s">
        <v>755</v>
      </c>
      <c r="EL30" s="112" t="s">
        <v>756</v>
      </c>
      <c r="EM30" s="112" t="s">
        <v>757</v>
      </c>
      <c r="EN30" s="112" t="s">
        <v>758</v>
      </c>
      <c r="EO30" s="112" t="s">
        <v>759</v>
      </c>
      <c r="EP30" s="112" t="s">
        <v>760</v>
      </c>
      <c r="EQ30" s="112" t="s">
        <v>761</v>
      </c>
      <c r="ER30" s="112" t="s">
        <v>762</v>
      </c>
      <c r="ES30" s="112" t="s">
        <v>763</v>
      </c>
      <c r="ET30" s="112" t="s">
        <v>764</v>
      </c>
      <c r="EU30" s="112" t="s">
        <v>765</v>
      </c>
      <c r="EV30" s="112" t="s">
        <v>766</v>
      </c>
      <c r="EW30" s="112" t="s">
        <v>767</v>
      </c>
      <c r="EX30" s="112" t="s">
        <v>768</v>
      </c>
      <c r="EY30" s="112" t="s">
        <v>769</v>
      </c>
      <c r="EZ30" s="112" t="s">
        <v>770</v>
      </c>
      <c r="FA30" s="112" t="s">
        <v>771</v>
      </c>
      <c r="FB30" s="112" t="s">
        <v>772</v>
      </c>
      <c r="FC30" s="112" t="s">
        <v>773</v>
      </c>
      <c r="FD30" s="112" t="s">
        <v>774</v>
      </c>
      <c r="FE30" s="112" t="s">
        <v>775</v>
      </c>
      <c r="FF30" s="112" t="s">
        <v>776</v>
      </c>
      <c r="FG30" s="112" t="s">
        <v>777</v>
      </c>
      <c r="FH30" s="112" t="s">
        <v>778</v>
      </c>
      <c r="FI30" s="112" t="s">
        <v>779</v>
      </c>
      <c r="FJ30" s="112" t="s">
        <v>780</v>
      </c>
      <c r="FK30" s="112" t="s">
        <v>781</v>
      </c>
      <c r="FL30" s="112" t="s">
        <v>782</v>
      </c>
      <c r="FM30" s="112" t="s">
        <v>783</v>
      </c>
      <c r="FN30" s="112" t="s">
        <v>784</v>
      </c>
      <c r="FO30" s="112" t="s">
        <v>785</v>
      </c>
      <c r="FP30" s="112" t="s">
        <v>786</v>
      </c>
      <c r="FQ30" s="112" t="s">
        <v>787</v>
      </c>
      <c r="FR30" s="112" t="s">
        <v>788</v>
      </c>
      <c r="FS30" s="112" t="s">
        <v>789</v>
      </c>
      <c r="FT30" s="112" t="s">
        <v>790</v>
      </c>
      <c r="FU30" s="112" t="s">
        <v>791</v>
      </c>
      <c r="FV30" s="112" t="s">
        <v>792</v>
      </c>
      <c r="FW30" s="112" t="s">
        <v>793</v>
      </c>
      <c r="FX30" s="112" t="s">
        <v>794</v>
      </c>
      <c r="FY30" s="112" t="s">
        <v>795</v>
      </c>
      <c r="FZ30" s="112" t="s">
        <v>796</v>
      </c>
      <c r="GA30" s="112" t="s">
        <v>797</v>
      </c>
      <c r="GB30" s="112" t="s">
        <v>798</v>
      </c>
      <c r="GC30" s="112" t="s">
        <v>799</v>
      </c>
      <c r="GD30" s="112" t="s">
        <v>800</v>
      </c>
      <c r="GE30" s="112" t="s">
        <v>801</v>
      </c>
      <c r="GF30" s="112" t="s">
        <v>802</v>
      </c>
      <c r="GG30" s="112" t="s">
        <v>803</v>
      </c>
      <c r="GH30" s="112" t="s">
        <v>804</v>
      </c>
      <c r="GI30" s="112" t="s">
        <v>805</v>
      </c>
      <c r="GJ30" s="112" t="s">
        <v>806</v>
      </c>
      <c r="GK30" s="112" t="s">
        <v>807</v>
      </c>
      <c r="GL30" s="112" t="s">
        <v>808</v>
      </c>
      <c r="GM30" s="112" t="s">
        <v>809</v>
      </c>
      <c r="GN30" s="112" t="s">
        <v>810</v>
      </c>
      <c r="GO30" s="112" t="s">
        <v>811</v>
      </c>
      <c r="GP30" s="112" t="s">
        <v>812</v>
      </c>
      <c r="GQ30" s="112" t="s">
        <v>813</v>
      </c>
      <c r="GR30" s="112" t="s">
        <v>814</v>
      </c>
      <c r="GS30" s="112" t="s">
        <v>815</v>
      </c>
      <c r="GT30" s="112" t="s">
        <v>816</v>
      </c>
      <c r="GU30" s="112" t="s">
        <v>817</v>
      </c>
      <c r="GV30" s="112" t="s">
        <v>818</v>
      </c>
      <c r="GW30" s="112" t="s">
        <v>819</v>
      </c>
      <c r="GX30" s="112" t="s">
        <v>820</v>
      </c>
      <c r="GY30" s="112" t="s">
        <v>821</v>
      </c>
      <c r="GZ30" s="112" t="s">
        <v>822</v>
      </c>
      <c r="HA30" s="112" t="s">
        <v>823</v>
      </c>
      <c r="HB30" s="112" t="s">
        <v>824</v>
      </c>
      <c r="HC30" s="112" t="s">
        <v>825</v>
      </c>
      <c r="HD30" s="112" t="s">
        <v>826</v>
      </c>
      <c r="HE30" s="112" t="s">
        <v>827</v>
      </c>
      <c r="HF30" s="112" t="s">
        <v>828</v>
      </c>
      <c r="HG30" s="112" t="s">
        <v>829</v>
      </c>
      <c r="HH30" s="112" t="s">
        <v>830</v>
      </c>
      <c r="HI30" s="112" t="s">
        <v>831</v>
      </c>
      <c r="HJ30" s="112" t="s">
        <v>832</v>
      </c>
      <c r="HK30" s="112" t="s">
        <v>833</v>
      </c>
      <c r="HL30" s="112" t="s">
        <v>834</v>
      </c>
      <c r="HM30" s="112" t="s">
        <v>835</v>
      </c>
      <c r="HN30" s="112" t="s">
        <v>836</v>
      </c>
      <c r="HO30" s="112" t="s">
        <v>837</v>
      </c>
      <c r="HP30" s="112" t="s">
        <v>838</v>
      </c>
      <c r="HQ30" s="112" t="s">
        <v>839</v>
      </c>
      <c r="HR30" s="112" t="s">
        <v>840</v>
      </c>
      <c r="HS30" s="112" t="s">
        <v>841</v>
      </c>
      <c r="HT30" s="112" t="s">
        <v>842</v>
      </c>
      <c r="HU30" s="112" t="s">
        <v>843</v>
      </c>
      <c r="HV30" s="112" t="s">
        <v>844</v>
      </c>
      <c r="HW30" s="112" t="s">
        <v>845</v>
      </c>
      <c r="HX30" s="112" t="s">
        <v>846</v>
      </c>
      <c r="HY30" s="112" t="s">
        <v>847</v>
      </c>
      <c r="HZ30" s="112" t="s">
        <v>848</v>
      </c>
      <c r="IA30" s="112" t="s">
        <v>849</v>
      </c>
      <c r="IB30" s="112" t="s">
        <v>850</v>
      </c>
      <c r="IC30" s="112" t="s">
        <v>851</v>
      </c>
      <c r="ID30" s="112" t="s">
        <v>852</v>
      </c>
      <c r="IE30" s="112" t="s">
        <v>853</v>
      </c>
      <c r="IF30" s="112" t="s">
        <v>854</v>
      </c>
      <c r="IG30" s="112" t="s">
        <v>855</v>
      </c>
      <c r="IH30" s="112" t="s">
        <v>856</v>
      </c>
      <c r="II30" s="112" t="s">
        <v>857</v>
      </c>
      <c r="IJ30" s="112" t="s">
        <v>858</v>
      </c>
      <c r="IK30" s="112" t="s">
        <v>859</v>
      </c>
      <c r="IL30" s="112" t="s">
        <v>860</v>
      </c>
      <c r="IM30" s="112" t="s">
        <v>861</v>
      </c>
      <c r="IN30" s="112" t="s">
        <v>862</v>
      </c>
      <c r="IO30" s="112" t="s">
        <v>863</v>
      </c>
      <c r="IP30" s="112" t="s">
        <v>864</v>
      </c>
      <c r="IQ30" s="112" t="s">
        <v>865</v>
      </c>
      <c r="IR30" s="112" t="s">
        <v>866</v>
      </c>
      <c r="IS30" s="112" t="s">
        <v>867</v>
      </c>
      <c r="IT30" s="112" t="s">
        <v>868</v>
      </c>
      <c r="IU30" s="112" t="s">
        <v>869</v>
      </c>
      <c r="IV30" s="112" t="s">
        <v>870</v>
      </c>
      <c r="IW30" s="112" t="s">
        <v>871</v>
      </c>
      <c r="IX30" s="112" t="s">
        <v>872</v>
      </c>
      <c r="IY30" s="112" t="s">
        <v>873</v>
      </c>
      <c r="IZ30" s="112" t="s">
        <v>874</v>
      </c>
      <c r="JA30" s="112" t="s">
        <v>875</v>
      </c>
      <c r="JB30" s="112" t="s">
        <v>876</v>
      </c>
      <c r="JC30" s="112" t="s">
        <v>877</v>
      </c>
      <c r="JD30" s="112" t="s">
        <v>878</v>
      </c>
      <c r="JE30" s="112" t="s">
        <v>879</v>
      </c>
      <c r="JF30" s="112" t="s">
        <v>880</v>
      </c>
      <c r="JG30" s="112" t="s">
        <v>881</v>
      </c>
      <c r="JH30" s="112" t="s">
        <v>882</v>
      </c>
      <c r="JI30" s="112" t="s">
        <v>883</v>
      </c>
      <c r="JJ30" s="112" t="s">
        <v>884</v>
      </c>
      <c r="JK30" s="112" t="s">
        <v>885</v>
      </c>
      <c r="JL30" s="112" t="s">
        <v>886</v>
      </c>
      <c r="JM30" s="112" t="s">
        <v>887</v>
      </c>
      <c r="JN30" s="112" t="s">
        <v>888</v>
      </c>
      <c r="JO30" s="112" t="s">
        <v>889</v>
      </c>
      <c r="JP30" s="112" t="s">
        <v>890</v>
      </c>
      <c r="JQ30" s="112" t="s">
        <v>891</v>
      </c>
      <c r="JR30" s="112" t="s">
        <v>892</v>
      </c>
      <c r="JS30" s="112" t="s">
        <v>893</v>
      </c>
      <c r="JT30" s="112" t="s">
        <v>894</v>
      </c>
      <c r="JU30" s="112" t="s">
        <v>895</v>
      </c>
      <c r="JV30" s="112" t="s">
        <v>896</v>
      </c>
      <c r="JW30" s="112" t="s">
        <v>897</v>
      </c>
      <c r="JX30" s="112" t="s">
        <v>898</v>
      </c>
      <c r="JY30" s="112" t="s">
        <v>899</v>
      </c>
      <c r="JZ30" s="112" t="s">
        <v>900</v>
      </c>
      <c r="KA30" s="112" t="s">
        <v>901</v>
      </c>
      <c r="KB30" s="112" t="s">
        <v>902</v>
      </c>
      <c r="KC30" s="112" t="s">
        <v>903</v>
      </c>
      <c r="KD30" s="112" t="s">
        <v>904</v>
      </c>
      <c r="KE30" s="112" t="s">
        <v>905</v>
      </c>
      <c r="KF30" s="112" t="s">
        <v>906</v>
      </c>
      <c r="KG30" s="112" t="s">
        <v>907</v>
      </c>
      <c r="KH30" s="112" t="s">
        <v>908</v>
      </c>
      <c r="KI30" s="112" t="s">
        <v>909</v>
      </c>
      <c r="KJ30" s="112" t="s">
        <v>910</v>
      </c>
      <c r="KK30" s="112" t="s">
        <v>911</v>
      </c>
      <c r="KL30" s="112" t="s">
        <v>912</v>
      </c>
      <c r="KM30" s="112" t="s">
        <v>913</v>
      </c>
      <c r="KN30" s="112" t="s">
        <v>914</v>
      </c>
      <c r="KO30" s="112" t="s">
        <v>915</v>
      </c>
      <c r="KP30" s="112" t="s">
        <v>916</v>
      </c>
      <c r="KQ30" s="112" t="s">
        <v>917</v>
      </c>
      <c r="KR30" s="112" t="s">
        <v>918</v>
      </c>
      <c r="KS30" s="112" t="s">
        <v>919</v>
      </c>
      <c r="KT30" s="112" t="s">
        <v>920</v>
      </c>
      <c r="KU30" s="112" t="s">
        <v>921</v>
      </c>
      <c r="KV30" s="112" t="s">
        <v>922</v>
      </c>
      <c r="KW30" s="112" t="s">
        <v>923</v>
      </c>
      <c r="KX30" s="112" t="s">
        <v>924</v>
      </c>
      <c r="KY30" s="112" t="s">
        <v>925</v>
      </c>
      <c r="KZ30" s="112" t="s">
        <v>926</v>
      </c>
      <c r="LA30" s="112" t="s">
        <v>927</v>
      </c>
      <c r="LB30" s="112" t="s">
        <v>928</v>
      </c>
      <c r="LC30" s="112" t="s">
        <v>929</v>
      </c>
      <c r="LD30" s="112" t="s">
        <v>930</v>
      </c>
      <c r="LE30" s="112" t="s">
        <v>931</v>
      </c>
      <c r="LF30" s="112" t="s">
        <v>932</v>
      </c>
      <c r="LG30" s="112" t="s">
        <v>933</v>
      </c>
      <c r="LH30" s="112" t="s">
        <v>934</v>
      </c>
      <c r="LI30" s="112" t="s">
        <v>935</v>
      </c>
      <c r="LJ30" s="112" t="s">
        <v>936</v>
      </c>
      <c r="LK30" s="112" t="s">
        <v>937</v>
      </c>
      <c r="LL30" s="112" t="s">
        <v>938</v>
      </c>
      <c r="LM30" s="112" t="s">
        <v>939</v>
      </c>
      <c r="LN30" s="112" t="s">
        <v>940</v>
      </c>
      <c r="LO30" s="112" t="s">
        <v>941</v>
      </c>
      <c r="LP30" s="112" t="s">
        <v>942</v>
      </c>
      <c r="LQ30" s="112" t="s">
        <v>943</v>
      </c>
      <c r="LR30" s="112" t="s">
        <v>944</v>
      </c>
      <c r="LS30" s="112" t="s">
        <v>945</v>
      </c>
      <c r="LT30" s="112" t="s">
        <v>946</v>
      </c>
      <c r="LU30" s="112" t="s">
        <v>947</v>
      </c>
      <c r="LV30" s="112" t="s">
        <v>948</v>
      </c>
      <c r="LW30" s="112" t="s">
        <v>949</v>
      </c>
      <c r="LX30" s="112" t="s">
        <v>950</v>
      </c>
      <c r="LY30" s="112" t="s">
        <v>951</v>
      </c>
      <c r="LZ30" s="112" t="s">
        <v>952</v>
      </c>
      <c r="MA30" s="112" t="s">
        <v>953</v>
      </c>
      <c r="MB30" s="112" t="s">
        <v>954</v>
      </c>
      <c r="MC30" s="112" t="s">
        <v>955</v>
      </c>
      <c r="MD30" s="112" t="s">
        <v>956</v>
      </c>
      <c r="ME30" s="112" t="s">
        <v>957</v>
      </c>
      <c r="MF30" s="112" t="s">
        <v>958</v>
      </c>
      <c r="MG30" s="112" t="s">
        <v>959</v>
      </c>
      <c r="MH30" s="112" t="s">
        <v>960</v>
      </c>
      <c r="MI30" s="112" t="s">
        <v>961</v>
      </c>
      <c r="MJ30" s="112" t="s">
        <v>962</v>
      </c>
      <c r="MK30" s="112" t="s">
        <v>963</v>
      </c>
    </row>
    <row r="31" spans="1:349">
      <c r="A31" s="112" t="s">
        <v>964</v>
      </c>
      <c r="B31" s="113">
        <v>415248</v>
      </c>
      <c r="C31" s="115" t="s">
        <v>595</v>
      </c>
      <c r="D31" s="115" t="s">
        <v>595</v>
      </c>
      <c r="E31" s="114">
        <v>0.85299999999999998</v>
      </c>
      <c r="F31" s="115" t="s">
        <v>595</v>
      </c>
      <c r="G31" s="114">
        <v>0.14699999999999999</v>
      </c>
      <c r="H31" s="115">
        <v>318</v>
      </c>
      <c r="I31" s="115" t="s">
        <v>595</v>
      </c>
      <c r="J31" s="115" t="s">
        <v>595</v>
      </c>
      <c r="K31" s="114">
        <v>0.85199999999999998</v>
      </c>
      <c r="L31" s="115" t="s">
        <v>595</v>
      </c>
      <c r="M31" s="114">
        <v>0.14799999999999999</v>
      </c>
      <c r="N31" s="113">
        <v>6832</v>
      </c>
      <c r="O31" s="115" t="s">
        <v>595</v>
      </c>
      <c r="P31" s="115" t="s">
        <v>595</v>
      </c>
      <c r="Q31" s="114">
        <v>0.89500000000000002</v>
      </c>
      <c r="R31" s="115" t="s">
        <v>595</v>
      </c>
      <c r="S31" s="114">
        <v>0.105</v>
      </c>
      <c r="T31" s="113">
        <v>65437</v>
      </c>
      <c r="U31" s="115" t="s">
        <v>595</v>
      </c>
      <c r="V31" s="115" t="s">
        <v>595</v>
      </c>
      <c r="W31" s="114">
        <v>0.91700000000000004</v>
      </c>
      <c r="X31" s="115" t="s">
        <v>595</v>
      </c>
      <c r="Y31" s="114">
        <v>8.3000000000000004E-2</v>
      </c>
      <c r="Z31" s="113">
        <v>7903</v>
      </c>
      <c r="AA31" s="115" t="s">
        <v>595</v>
      </c>
      <c r="AB31" s="115" t="s">
        <v>595</v>
      </c>
      <c r="AC31" s="114">
        <v>0.9</v>
      </c>
      <c r="AD31" s="115" t="s">
        <v>595</v>
      </c>
      <c r="AE31" s="114">
        <v>0.1</v>
      </c>
      <c r="AF31" s="113">
        <v>5804</v>
      </c>
      <c r="AG31" s="115" t="s">
        <v>595</v>
      </c>
      <c r="AH31" s="115" t="s">
        <v>595</v>
      </c>
      <c r="AI31" s="114">
        <v>0.93700000000000006</v>
      </c>
      <c r="AJ31" s="115" t="s">
        <v>595</v>
      </c>
      <c r="AK31" s="114">
        <v>6.3E-2</v>
      </c>
      <c r="AL31" s="113">
        <v>295894</v>
      </c>
      <c r="AM31" s="115" t="s">
        <v>595</v>
      </c>
      <c r="AN31" s="115" t="s">
        <v>595</v>
      </c>
      <c r="AO31" s="114">
        <v>0.84</v>
      </c>
      <c r="AP31" s="115" t="s">
        <v>595</v>
      </c>
      <c r="AQ31" s="114">
        <v>0.16</v>
      </c>
      <c r="AR31" s="113">
        <v>6111</v>
      </c>
      <c r="AS31" s="115" t="s">
        <v>595</v>
      </c>
      <c r="AT31" s="115" t="s">
        <v>595</v>
      </c>
      <c r="AU31" s="114">
        <v>0.91900000000000004</v>
      </c>
      <c r="AV31" s="115" t="s">
        <v>595</v>
      </c>
      <c r="AW31" s="114">
        <v>8.1000000000000003E-2</v>
      </c>
      <c r="AX31" s="113">
        <v>41776</v>
      </c>
      <c r="AY31" s="115" t="s">
        <v>595</v>
      </c>
      <c r="AZ31" s="115" t="s">
        <v>595</v>
      </c>
      <c r="BA31" s="114">
        <v>0.88700000000000001</v>
      </c>
      <c r="BB31" s="115" t="s">
        <v>595</v>
      </c>
      <c r="BC31" s="114">
        <v>0.113</v>
      </c>
      <c r="BD31" s="113">
        <v>292059</v>
      </c>
      <c r="BE31" s="115" t="s">
        <v>595</v>
      </c>
      <c r="BF31" s="115" t="s">
        <v>595</v>
      </c>
      <c r="BG31" s="114">
        <v>0.92100000000000004</v>
      </c>
      <c r="BH31" s="115" t="s">
        <v>595</v>
      </c>
      <c r="BI31" s="114">
        <v>7.9000000000000001E-2</v>
      </c>
      <c r="BJ31" s="113">
        <v>6997</v>
      </c>
      <c r="BK31" s="115" t="s">
        <v>595</v>
      </c>
      <c r="BL31" s="115" t="s">
        <v>595</v>
      </c>
      <c r="BM31" s="114">
        <v>0.90300000000000002</v>
      </c>
      <c r="BN31" s="115" t="s">
        <v>595</v>
      </c>
      <c r="BO31" s="114">
        <v>9.7000000000000003E-2</v>
      </c>
      <c r="BP31" s="113">
        <v>35009</v>
      </c>
      <c r="BQ31" s="115" t="s">
        <v>595</v>
      </c>
      <c r="BR31" s="115" t="s">
        <v>595</v>
      </c>
      <c r="BS31" s="114">
        <v>0.92200000000000004</v>
      </c>
      <c r="BT31" s="115" t="s">
        <v>595</v>
      </c>
      <c r="BU31" s="114">
        <v>7.8E-2</v>
      </c>
      <c r="BV31" s="113">
        <v>54477</v>
      </c>
      <c r="BW31" s="115" t="s">
        <v>595</v>
      </c>
      <c r="BX31" s="115" t="s">
        <v>595</v>
      </c>
      <c r="BY31" s="114">
        <v>0.94399999999999995</v>
      </c>
      <c r="BZ31" s="115" t="s">
        <v>595</v>
      </c>
      <c r="CA31" s="114">
        <v>5.6000000000000001E-2</v>
      </c>
      <c r="CB31" s="113">
        <v>3567</v>
      </c>
      <c r="CC31" s="115" t="s">
        <v>595</v>
      </c>
      <c r="CD31" s="115" t="s">
        <v>595</v>
      </c>
      <c r="CE31" s="114">
        <v>0.89200000000000002</v>
      </c>
      <c r="CF31" s="115" t="s">
        <v>595</v>
      </c>
      <c r="CG31" s="114">
        <v>0.108</v>
      </c>
      <c r="CH31" s="113">
        <v>256175</v>
      </c>
      <c r="CI31" s="115" t="s">
        <v>595</v>
      </c>
      <c r="CJ31" s="115" t="s">
        <v>595</v>
      </c>
      <c r="CK31" s="114">
        <v>0.91300000000000003</v>
      </c>
      <c r="CL31" s="115" t="s">
        <v>595</v>
      </c>
      <c r="CM31" s="114">
        <v>8.6999999999999994E-2</v>
      </c>
      <c r="CN31" s="113">
        <v>43866</v>
      </c>
      <c r="CO31" s="115" t="s">
        <v>595</v>
      </c>
      <c r="CP31" s="115" t="s">
        <v>595</v>
      </c>
      <c r="CQ31" s="114">
        <v>0.88700000000000001</v>
      </c>
      <c r="CR31" s="115" t="s">
        <v>595</v>
      </c>
      <c r="CS31" s="114">
        <v>0.113</v>
      </c>
      <c r="CT31" s="113">
        <v>13642</v>
      </c>
      <c r="CU31" s="115" t="s">
        <v>595</v>
      </c>
      <c r="CV31" s="115" t="s">
        <v>595</v>
      </c>
      <c r="CW31" s="114">
        <v>0.90800000000000003</v>
      </c>
      <c r="CX31" s="115" t="s">
        <v>595</v>
      </c>
      <c r="CY31" s="114">
        <v>9.1999999999999998E-2</v>
      </c>
      <c r="CZ31" s="113">
        <v>5800</v>
      </c>
      <c r="DA31" s="115" t="s">
        <v>595</v>
      </c>
      <c r="DB31" s="115" t="s">
        <v>595</v>
      </c>
      <c r="DC31" s="114">
        <v>0.78</v>
      </c>
      <c r="DD31" s="115" t="s">
        <v>595</v>
      </c>
      <c r="DE31" s="114">
        <v>0.22</v>
      </c>
      <c r="DF31" s="113">
        <v>2671733</v>
      </c>
      <c r="DG31" s="115" t="s">
        <v>595</v>
      </c>
      <c r="DH31" s="115" t="s">
        <v>595</v>
      </c>
      <c r="DI31" s="114">
        <v>0.84699999999999998</v>
      </c>
      <c r="DJ31" s="115" t="s">
        <v>595</v>
      </c>
      <c r="DK31" s="114">
        <v>0.153</v>
      </c>
      <c r="DL31" s="113">
        <v>43101</v>
      </c>
      <c r="DM31" s="115" t="s">
        <v>595</v>
      </c>
      <c r="DN31" s="115" t="s">
        <v>595</v>
      </c>
      <c r="DO31" s="114">
        <v>0.92400000000000004</v>
      </c>
      <c r="DP31" s="115" t="s">
        <v>595</v>
      </c>
      <c r="DQ31" s="114">
        <v>7.5999999999999998E-2</v>
      </c>
      <c r="DR31" s="113">
        <v>60494</v>
      </c>
      <c r="DS31" s="115" t="s">
        <v>595</v>
      </c>
      <c r="DT31" s="115" t="s">
        <v>595</v>
      </c>
      <c r="DU31" s="114">
        <v>0.76200000000000001</v>
      </c>
      <c r="DV31" s="115" t="s">
        <v>595</v>
      </c>
      <c r="DW31" s="114">
        <v>0.23799999999999999</v>
      </c>
      <c r="DX31" s="113">
        <v>2896</v>
      </c>
      <c r="DY31" s="115" t="s">
        <v>595</v>
      </c>
      <c r="DZ31" s="115" t="s">
        <v>595</v>
      </c>
      <c r="EA31" s="114">
        <v>0.91900000000000004</v>
      </c>
      <c r="EB31" s="115" t="s">
        <v>595</v>
      </c>
      <c r="EC31" s="114">
        <v>8.1000000000000003E-2</v>
      </c>
      <c r="ED31" s="113">
        <v>19706</v>
      </c>
      <c r="EE31" s="115" t="s">
        <v>595</v>
      </c>
      <c r="EF31" s="115" t="s">
        <v>595</v>
      </c>
      <c r="EG31" s="114">
        <v>0.90500000000000003</v>
      </c>
      <c r="EH31" s="115" t="s">
        <v>595</v>
      </c>
      <c r="EI31" s="114">
        <v>9.5000000000000001E-2</v>
      </c>
      <c r="EJ31" s="113">
        <v>85764</v>
      </c>
      <c r="EK31" s="115" t="s">
        <v>595</v>
      </c>
      <c r="EL31" s="115" t="s">
        <v>595</v>
      </c>
      <c r="EM31" s="114">
        <v>0.95199999999999996</v>
      </c>
      <c r="EN31" s="115" t="s">
        <v>595</v>
      </c>
      <c r="EO31" s="114">
        <v>4.8000000000000001E-2</v>
      </c>
      <c r="EP31" s="113">
        <v>1547</v>
      </c>
      <c r="EQ31" s="115" t="s">
        <v>595</v>
      </c>
      <c r="ER31" s="115" t="s">
        <v>595</v>
      </c>
      <c r="ES31" s="114">
        <v>0.84599999999999997</v>
      </c>
      <c r="ET31" s="115" t="s">
        <v>595</v>
      </c>
      <c r="EU31" s="114">
        <v>0.154</v>
      </c>
      <c r="EV31" s="113">
        <v>2713</v>
      </c>
      <c r="EW31" s="115" t="s">
        <v>595</v>
      </c>
      <c r="EX31" s="115" t="s">
        <v>595</v>
      </c>
      <c r="EY31" s="114">
        <v>0.96199999999999997</v>
      </c>
      <c r="EZ31" s="115" t="s">
        <v>595</v>
      </c>
      <c r="FA31" s="114">
        <v>3.7999999999999999E-2</v>
      </c>
      <c r="FB31" s="113">
        <v>121716</v>
      </c>
      <c r="FC31" s="115" t="s">
        <v>595</v>
      </c>
      <c r="FD31" s="115" t="s">
        <v>595</v>
      </c>
      <c r="FE31" s="114">
        <v>0.91</v>
      </c>
      <c r="FF31" s="115" t="s">
        <v>595</v>
      </c>
      <c r="FG31" s="114">
        <v>0.09</v>
      </c>
      <c r="FH31" s="113">
        <v>34278</v>
      </c>
      <c r="FI31" s="115" t="s">
        <v>595</v>
      </c>
      <c r="FJ31" s="115" t="s">
        <v>595</v>
      </c>
      <c r="FK31" s="114">
        <v>0.82699999999999996</v>
      </c>
      <c r="FL31" s="115" t="s">
        <v>595</v>
      </c>
      <c r="FM31" s="114">
        <v>0.17299999999999999</v>
      </c>
      <c r="FN31" s="113">
        <v>19063</v>
      </c>
      <c r="FO31" s="115" t="s">
        <v>595</v>
      </c>
      <c r="FP31" s="115" t="s">
        <v>595</v>
      </c>
      <c r="FQ31" s="114">
        <v>0.89300000000000002</v>
      </c>
      <c r="FR31" s="115" t="s">
        <v>595</v>
      </c>
      <c r="FS31" s="114">
        <v>0.107</v>
      </c>
      <c r="FT31" s="113">
        <v>858755</v>
      </c>
      <c r="FU31" s="115" t="s">
        <v>595</v>
      </c>
      <c r="FV31" s="115" t="s">
        <v>595</v>
      </c>
      <c r="FW31" s="114">
        <v>0.84799999999999998</v>
      </c>
      <c r="FX31" s="115" t="s">
        <v>595</v>
      </c>
      <c r="FY31" s="114">
        <v>0.152</v>
      </c>
      <c r="FZ31" s="113">
        <v>96215</v>
      </c>
      <c r="GA31" s="115" t="s">
        <v>595</v>
      </c>
      <c r="GB31" s="115" t="s">
        <v>595</v>
      </c>
      <c r="GC31" s="114">
        <v>0.873</v>
      </c>
      <c r="GD31" s="115" t="s">
        <v>595</v>
      </c>
      <c r="GE31" s="114">
        <v>0.127</v>
      </c>
      <c r="GF31" s="113">
        <v>3436</v>
      </c>
      <c r="GG31" s="115" t="s">
        <v>595</v>
      </c>
      <c r="GH31" s="115" t="s">
        <v>595</v>
      </c>
      <c r="GI31" s="114">
        <v>0.85299999999999998</v>
      </c>
      <c r="GJ31" s="115" t="s">
        <v>595</v>
      </c>
      <c r="GK31" s="114">
        <v>0.14699999999999999</v>
      </c>
      <c r="GL31" s="113">
        <v>671906</v>
      </c>
      <c r="GM31" s="115" t="s">
        <v>595</v>
      </c>
      <c r="GN31" s="115" t="s">
        <v>595</v>
      </c>
      <c r="GO31" s="114">
        <v>0.88200000000000001</v>
      </c>
      <c r="GP31" s="115" t="s">
        <v>595</v>
      </c>
      <c r="GQ31" s="114">
        <v>0.11799999999999999</v>
      </c>
      <c r="GR31" s="113">
        <v>399776</v>
      </c>
      <c r="GS31" s="115" t="s">
        <v>595</v>
      </c>
      <c r="GT31" s="115" t="s">
        <v>595</v>
      </c>
      <c r="GU31" s="114">
        <v>0.88700000000000001</v>
      </c>
      <c r="GV31" s="115" t="s">
        <v>595</v>
      </c>
      <c r="GW31" s="114">
        <v>0.113</v>
      </c>
      <c r="GX31" s="113">
        <v>17021</v>
      </c>
      <c r="GY31" s="115" t="s">
        <v>595</v>
      </c>
      <c r="GZ31" s="115" t="s">
        <v>595</v>
      </c>
      <c r="HA31" s="114">
        <v>0.90200000000000002</v>
      </c>
      <c r="HB31" s="115" t="s">
        <v>595</v>
      </c>
      <c r="HC31" s="114">
        <v>9.8000000000000004E-2</v>
      </c>
      <c r="HD31" s="113">
        <v>620071</v>
      </c>
      <c r="HE31" s="115" t="s">
        <v>595</v>
      </c>
      <c r="HF31" s="115" t="s">
        <v>595</v>
      </c>
      <c r="HG31" s="114">
        <v>0.88900000000000001</v>
      </c>
      <c r="HH31" s="115" t="s">
        <v>595</v>
      </c>
      <c r="HI31" s="114">
        <v>0.111</v>
      </c>
      <c r="HJ31" s="113">
        <v>871592</v>
      </c>
      <c r="HK31" s="115" t="s">
        <v>595</v>
      </c>
      <c r="HL31" s="115" t="s">
        <v>595</v>
      </c>
      <c r="HM31" s="114">
        <v>0.85399999999999998</v>
      </c>
      <c r="HN31" s="115" t="s">
        <v>595</v>
      </c>
      <c r="HO31" s="114">
        <v>0.14599999999999999</v>
      </c>
      <c r="HP31" s="113">
        <v>163937</v>
      </c>
      <c r="HQ31" s="115" t="s">
        <v>595</v>
      </c>
      <c r="HR31" s="115" t="s">
        <v>595</v>
      </c>
      <c r="HS31" s="114">
        <v>0.68600000000000005</v>
      </c>
      <c r="HT31" s="115" t="s">
        <v>595</v>
      </c>
      <c r="HU31" s="114">
        <v>0.314</v>
      </c>
      <c r="HV31" s="113">
        <v>207104</v>
      </c>
      <c r="HW31" s="115" t="s">
        <v>595</v>
      </c>
      <c r="HX31" s="115" t="s">
        <v>595</v>
      </c>
      <c r="HY31" s="114">
        <v>0.88200000000000001</v>
      </c>
      <c r="HZ31" s="115" t="s">
        <v>595</v>
      </c>
      <c r="IA31" s="114">
        <v>0.11799999999999999</v>
      </c>
      <c r="IB31" s="113">
        <v>77516</v>
      </c>
      <c r="IC31" s="115" t="s">
        <v>595</v>
      </c>
      <c r="ID31" s="115" t="s">
        <v>595</v>
      </c>
      <c r="IE31" s="114">
        <v>0.92200000000000004</v>
      </c>
      <c r="IF31" s="115" t="s">
        <v>595</v>
      </c>
      <c r="IG31" s="114">
        <v>7.8E-2</v>
      </c>
      <c r="IH31" s="113">
        <v>185157</v>
      </c>
      <c r="II31" s="115" t="s">
        <v>595</v>
      </c>
      <c r="IJ31" s="115" t="s">
        <v>595</v>
      </c>
      <c r="IK31" s="114">
        <v>0.77400000000000002</v>
      </c>
      <c r="IL31" s="115" t="s">
        <v>595</v>
      </c>
      <c r="IM31" s="114">
        <v>0.22600000000000001</v>
      </c>
      <c r="IN31" s="113">
        <v>135249</v>
      </c>
      <c r="IO31" s="115" t="s">
        <v>595</v>
      </c>
      <c r="IP31" s="115" t="s">
        <v>595</v>
      </c>
      <c r="IQ31" s="114">
        <v>0.90600000000000003</v>
      </c>
      <c r="IR31" s="115" t="s">
        <v>595</v>
      </c>
      <c r="IS31" s="114">
        <v>9.4E-2</v>
      </c>
      <c r="IT31" s="113">
        <v>510475</v>
      </c>
      <c r="IU31" s="115" t="s">
        <v>595</v>
      </c>
      <c r="IV31" s="115" t="s">
        <v>595</v>
      </c>
      <c r="IW31" s="114">
        <v>0.78200000000000003</v>
      </c>
      <c r="IX31" s="115" t="s">
        <v>595</v>
      </c>
      <c r="IY31" s="114">
        <v>0.218</v>
      </c>
      <c r="IZ31" s="113">
        <v>79421</v>
      </c>
      <c r="JA31" s="115" t="s">
        <v>595</v>
      </c>
      <c r="JB31" s="115" t="s">
        <v>595</v>
      </c>
      <c r="JC31" s="114">
        <v>0.876</v>
      </c>
      <c r="JD31" s="115" t="s">
        <v>595</v>
      </c>
      <c r="JE31" s="114">
        <v>0.124</v>
      </c>
      <c r="JF31" s="113">
        <v>41286</v>
      </c>
      <c r="JG31" s="115" t="s">
        <v>595</v>
      </c>
      <c r="JH31" s="115" t="s">
        <v>595</v>
      </c>
      <c r="JI31" s="114">
        <v>0.84199999999999997</v>
      </c>
      <c r="JJ31" s="115" t="s">
        <v>595</v>
      </c>
      <c r="JK31" s="114">
        <v>0.158</v>
      </c>
      <c r="JL31" s="115">
        <v>478</v>
      </c>
      <c r="JM31" s="115" t="s">
        <v>595</v>
      </c>
      <c r="JN31" s="115" t="s">
        <v>595</v>
      </c>
      <c r="JO31" s="114">
        <v>0.90200000000000002</v>
      </c>
      <c r="JP31" s="115" t="s">
        <v>595</v>
      </c>
      <c r="JQ31" s="114">
        <v>9.8000000000000004E-2</v>
      </c>
      <c r="JR31" s="113">
        <v>8816</v>
      </c>
      <c r="JS31" s="115" t="s">
        <v>595</v>
      </c>
      <c r="JT31" s="115" t="s">
        <v>595</v>
      </c>
      <c r="JU31" s="114">
        <v>0.88</v>
      </c>
      <c r="JV31" s="115" t="s">
        <v>595</v>
      </c>
      <c r="JW31" s="114">
        <v>0.12</v>
      </c>
      <c r="JX31" s="113">
        <v>109365</v>
      </c>
      <c r="JY31" s="115" t="s">
        <v>595</v>
      </c>
      <c r="JZ31" s="115" t="s">
        <v>595</v>
      </c>
      <c r="KA31" s="114">
        <v>0.87</v>
      </c>
      <c r="KB31" s="115" t="s">
        <v>595</v>
      </c>
      <c r="KC31" s="114">
        <v>0.13</v>
      </c>
      <c r="KD31" s="113">
        <v>119311</v>
      </c>
      <c r="KE31" s="115" t="s">
        <v>595</v>
      </c>
      <c r="KF31" s="115" t="s">
        <v>595</v>
      </c>
      <c r="KG31" s="114">
        <v>0.88200000000000001</v>
      </c>
      <c r="KH31" s="115" t="s">
        <v>595</v>
      </c>
      <c r="KI31" s="114">
        <v>0.11799999999999999</v>
      </c>
      <c r="KJ31" s="113">
        <v>152576</v>
      </c>
      <c r="KK31" s="115" t="s">
        <v>595</v>
      </c>
      <c r="KL31" s="115" t="s">
        <v>595</v>
      </c>
      <c r="KM31" s="114">
        <v>0.92400000000000004</v>
      </c>
      <c r="KN31" s="115" t="s">
        <v>595</v>
      </c>
      <c r="KO31" s="114">
        <v>7.5999999999999998E-2</v>
      </c>
      <c r="KP31" s="113">
        <v>26186</v>
      </c>
      <c r="KQ31" s="115" t="s">
        <v>595</v>
      </c>
      <c r="KR31" s="115" t="s">
        <v>595</v>
      </c>
      <c r="KS31" s="114">
        <v>0.91100000000000003</v>
      </c>
      <c r="KT31" s="115" t="s">
        <v>595</v>
      </c>
      <c r="KU31" s="114">
        <v>8.8999999999999996E-2</v>
      </c>
      <c r="KV31" s="113">
        <v>15484</v>
      </c>
      <c r="KW31" s="115" t="s">
        <v>595</v>
      </c>
      <c r="KX31" s="115" t="s">
        <v>595</v>
      </c>
      <c r="KY31" s="114">
        <v>0.92</v>
      </c>
      <c r="KZ31" s="115" t="s">
        <v>595</v>
      </c>
      <c r="LA31" s="114">
        <v>0.08</v>
      </c>
      <c r="LB31" s="113">
        <v>2085</v>
      </c>
      <c r="LC31" s="115" t="s">
        <v>595</v>
      </c>
      <c r="LD31" s="115" t="s">
        <v>595</v>
      </c>
      <c r="LE31" s="114">
        <v>0.95699999999999996</v>
      </c>
      <c r="LF31" s="115" t="s">
        <v>595</v>
      </c>
      <c r="LG31" s="114">
        <v>4.2999999999999997E-2</v>
      </c>
      <c r="LH31" s="113">
        <v>139418</v>
      </c>
      <c r="LI31" s="115" t="s">
        <v>595</v>
      </c>
      <c r="LJ31" s="115" t="s">
        <v>595</v>
      </c>
      <c r="LK31" s="114">
        <v>0.93400000000000005</v>
      </c>
      <c r="LL31" s="115" t="s">
        <v>595</v>
      </c>
      <c r="LM31" s="114">
        <v>6.6000000000000003E-2</v>
      </c>
      <c r="LN31" s="113">
        <v>10274</v>
      </c>
      <c r="LO31" s="115" t="s">
        <v>595</v>
      </c>
      <c r="LP31" s="115" t="s">
        <v>595</v>
      </c>
      <c r="LQ31" s="114">
        <v>0.873</v>
      </c>
      <c r="LR31" s="115" t="s">
        <v>595</v>
      </c>
      <c r="LS31" s="114">
        <v>0.127</v>
      </c>
      <c r="LT31" s="113">
        <v>224651</v>
      </c>
      <c r="LU31" s="115" t="s">
        <v>595</v>
      </c>
      <c r="LV31" s="115" t="s">
        <v>595</v>
      </c>
      <c r="LW31" s="114">
        <v>0.85499999999999998</v>
      </c>
      <c r="LX31" s="115" t="s">
        <v>595</v>
      </c>
      <c r="LY31" s="114">
        <v>0.14499999999999999</v>
      </c>
      <c r="LZ31" s="113">
        <v>79806</v>
      </c>
      <c r="MA31" s="115" t="s">
        <v>595</v>
      </c>
      <c r="MB31" s="115" t="s">
        <v>595</v>
      </c>
      <c r="MC31" s="114">
        <v>0.92400000000000004</v>
      </c>
      <c r="MD31" s="115" t="s">
        <v>595</v>
      </c>
      <c r="ME31" s="114">
        <v>7.5999999999999998E-2</v>
      </c>
      <c r="MF31" s="113">
        <v>21519</v>
      </c>
      <c r="MG31" s="115" t="s">
        <v>595</v>
      </c>
      <c r="MH31" s="115" t="s">
        <v>595</v>
      </c>
      <c r="MI31" s="114">
        <v>0.90600000000000003</v>
      </c>
      <c r="MJ31" s="115" t="s">
        <v>595</v>
      </c>
      <c r="MK31" s="114">
        <v>9.4E-2</v>
      </c>
    </row>
    <row r="32" spans="1:349">
      <c r="A32" s="112" t="s">
        <v>965</v>
      </c>
      <c r="B32" s="113">
        <v>26673</v>
      </c>
      <c r="C32" s="114">
        <v>6.4000000000000001E-2</v>
      </c>
      <c r="D32" s="113">
        <v>11831</v>
      </c>
      <c r="E32" s="114">
        <v>0.44400000000000001</v>
      </c>
      <c r="F32" s="113">
        <v>14842</v>
      </c>
      <c r="G32" s="114">
        <v>0.55600000000000005</v>
      </c>
      <c r="H32" s="115">
        <v>15</v>
      </c>
      <c r="I32" s="114">
        <v>4.7E-2</v>
      </c>
      <c r="J32" s="115">
        <v>11</v>
      </c>
      <c r="K32" s="114">
        <v>0.73299999999999998</v>
      </c>
      <c r="L32" s="115">
        <v>4</v>
      </c>
      <c r="M32" s="114">
        <v>0.26700000000000002</v>
      </c>
      <c r="N32" s="115">
        <v>239</v>
      </c>
      <c r="O32" s="114">
        <v>3.5000000000000003E-2</v>
      </c>
      <c r="P32" s="115">
        <v>186</v>
      </c>
      <c r="Q32" s="114">
        <v>0.77800000000000002</v>
      </c>
      <c r="R32" s="115">
        <v>53</v>
      </c>
      <c r="S32" s="114">
        <v>0.222</v>
      </c>
      <c r="T32" s="113">
        <v>3439</v>
      </c>
      <c r="U32" s="114">
        <v>5.2999999999999999E-2</v>
      </c>
      <c r="V32" s="113">
        <v>2180</v>
      </c>
      <c r="W32" s="114">
        <v>0.63400000000000001</v>
      </c>
      <c r="X32" s="113">
        <v>1259</v>
      </c>
      <c r="Y32" s="114">
        <v>0.36599999999999999</v>
      </c>
      <c r="Z32" s="115">
        <v>346</v>
      </c>
      <c r="AA32" s="114">
        <v>4.3999999999999997E-2</v>
      </c>
      <c r="AB32" s="115">
        <v>222</v>
      </c>
      <c r="AC32" s="114">
        <v>0.64200000000000002</v>
      </c>
      <c r="AD32" s="115">
        <v>124</v>
      </c>
      <c r="AE32" s="114">
        <v>0.35799999999999998</v>
      </c>
      <c r="AF32" s="115">
        <v>260</v>
      </c>
      <c r="AG32" s="114">
        <v>4.4999999999999998E-2</v>
      </c>
      <c r="AH32" s="115">
        <v>232</v>
      </c>
      <c r="AI32" s="114">
        <v>0.89200000000000002</v>
      </c>
      <c r="AJ32" s="115">
        <v>28</v>
      </c>
      <c r="AK32" s="114">
        <v>0.108</v>
      </c>
      <c r="AL32" s="113">
        <v>18455</v>
      </c>
      <c r="AM32" s="114">
        <v>6.2E-2</v>
      </c>
      <c r="AN32" s="113">
        <v>7969</v>
      </c>
      <c r="AO32" s="114">
        <v>0.432</v>
      </c>
      <c r="AP32" s="113">
        <v>10486</v>
      </c>
      <c r="AQ32" s="114">
        <v>0.56799999999999995</v>
      </c>
      <c r="AR32" s="115">
        <v>358</v>
      </c>
      <c r="AS32" s="114">
        <v>5.8999999999999997E-2</v>
      </c>
      <c r="AT32" s="115">
        <v>288</v>
      </c>
      <c r="AU32" s="114">
        <v>0.80400000000000005</v>
      </c>
      <c r="AV32" s="115">
        <v>70</v>
      </c>
      <c r="AW32" s="114">
        <v>0.19600000000000001</v>
      </c>
      <c r="AX32" s="113">
        <v>2397</v>
      </c>
      <c r="AY32" s="114">
        <v>5.7000000000000002E-2</v>
      </c>
      <c r="AZ32" s="113">
        <v>1336</v>
      </c>
      <c r="BA32" s="114">
        <v>0.55700000000000005</v>
      </c>
      <c r="BB32" s="113">
        <v>1061</v>
      </c>
      <c r="BC32" s="114">
        <v>0.443</v>
      </c>
      <c r="BD32" s="113">
        <v>15785</v>
      </c>
      <c r="BE32" s="114">
        <v>5.3999999999999999E-2</v>
      </c>
      <c r="BF32" s="113">
        <v>12448</v>
      </c>
      <c r="BG32" s="114">
        <v>0.78900000000000003</v>
      </c>
      <c r="BH32" s="113">
        <v>3337</v>
      </c>
      <c r="BI32" s="114">
        <v>0.21099999999999999</v>
      </c>
      <c r="BJ32" s="115">
        <v>251</v>
      </c>
      <c r="BK32" s="114">
        <v>3.5999999999999997E-2</v>
      </c>
      <c r="BL32" s="115">
        <v>174</v>
      </c>
      <c r="BM32" s="114">
        <v>0.69299999999999995</v>
      </c>
      <c r="BN32" s="115">
        <v>77</v>
      </c>
      <c r="BO32" s="114">
        <v>0.307</v>
      </c>
      <c r="BP32" s="113">
        <v>2078</v>
      </c>
      <c r="BQ32" s="114">
        <v>5.8999999999999997E-2</v>
      </c>
      <c r="BR32" s="113">
        <v>1420</v>
      </c>
      <c r="BS32" s="114">
        <v>0.68300000000000005</v>
      </c>
      <c r="BT32" s="115">
        <v>658</v>
      </c>
      <c r="BU32" s="114">
        <v>0.317</v>
      </c>
      <c r="BV32" s="113">
        <v>3592</v>
      </c>
      <c r="BW32" s="114">
        <v>6.6000000000000003E-2</v>
      </c>
      <c r="BX32" s="113">
        <v>2831</v>
      </c>
      <c r="BY32" s="114">
        <v>0.78800000000000003</v>
      </c>
      <c r="BZ32" s="115">
        <v>761</v>
      </c>
      <c r="CA32" s="114">
        <v>0.21199999999999999</v>
      </c>
      <c r="CB32" s="115">
        <v>241</v>
      </c>
      <c r="CC32" s="114">
        <v>6.8000000000000005E-2</v>
      </c>
      <c r="CD32" s="115">
        <v>102</v>
      </c>
      <c r="CE32" s="114">
        <v>0.42299999999999999</v>
      </c>
      <c r="CF32" s="115">
        <v>139</v>
      </c>
      <c r="CG32" s="114">
        <v>0.57699999999999996</v>
      </c>
      <c r="CH32" s="113">
        <v>11805</v>
      </c>
      <c r="CI32" s="114">
        <v>4.5999999999999999E-2</v>
      </c>
      <c r="CJ32" s="113">
        <v>8964</v>
      </c>
      <c r="CK32" s="114">
        <v>0.75900000000000001</v>
      </c>
      <c r="CL32" s="113">
        <v>2841</v>
      </c>
      <c r="CM32" s="114">
        <v>0.24099999999999999</v>
      </c>
      <c r="CN32" s="113">
        <v>1890</v>
      </c>
      <c r="CO32" s="114">
        <v>4.2999999999999997E-2</v>
      </c>
      <c r="CP32" s="113">
        <v>1691</v>
      </c>
      <c r="CQ32" s="114">
        <v>0.89500000000000002</v>
      </c>
      <c r="CR32" s="115">
        <v>199</v>
      </c>
      <c r="CS32" s="114">
        <v>0.105</v>
      </c>
      <c r="CT32" s="115">
        <v>824</v>
      </c>
      <c r="CU32" s="114">
        <v>0.06</v>
      </c>
      <c r="CV32" s="115">
        <v>634</v>
      </c>
      <c r="CW32" s="114">
        <v>0.76900000000000002</v>
      </c>
      <c r="CX32" s="115">
        <v>190</v>
      </c>
      <c r="CY32" s="114">
        <v>0.23100000000000001</v>
      </c>
      <c r="CZ32" s="115">
        <v>266</v>
      </c>
      <c r="DA32" s="114">
        <v>4.5999999999999999E-2</v>
      </c>
      <c r="DB32" s="115">
        <v>198</v>
      </c>
      <c r="DC32" s="114">
        <v>0.74399999999999999</v>
      </c>
      <c r="DD32" s="115">
        <v>68</v>
      </c>
      <c r="DE32" s="114">
        <v>0.25600000000000001</v>
      </c>
      <c r="DF32" s="113">
        <v>160247</v>
      </c>
      <c r="DG32" s="114">
        <v>0.06</v>
      </c>
      <c r="DH32" s="113">
        <v>99314</v>
      </c>
      <c r="DI32" s="114">
        <v>0.62</v>
      </c>
      <c r="DJ32" s="113">
        <v>60933</v>
      </c>
      <c r="DK32" s="114">
        <v>0.38</v>
      </c>
      <c r="DL32" s="113">
        <v>2004</v>
      </c>
      <c r="DM32" s="114">
        <v>4.5999999999999999E-2</v>
      </c>
      <c r="DN32" s="113">
        <v>1632</v>
      </c>
      <c r="DO32" s="114">
        <v>0.81399999999999995</v>
      </c>
      <c r="DP32" s="115">
        <v>372</v>
      </c>
      <c r="DQ32" s="114">
        <v>0.186</v>
      </c>
      <c r="DR32" s="113">
        <v>4470</v>
      </c>
      <c r="DS32" s="114">
        <v>7.3999999999999996E-2</v>
      </c>
      <c r="DT32" s="113">
        <v>1747</v>
      </c>
      <c r="DU32" s="114">
        <v>0.39100000000000001</v>
      </c>
      <c r="DV32" s="113">
        <v>2723</v>
      </c>
      <c r="DW32" s="114">
        <v>0.60899999999999999</v>
      </c>
      <c r="DX32" s="115">
        <v>81</v>
      </c>
      <c r="DY32" s="114">
        <v>2.8000000000000001E-2</v>
      </c>
      <c r="DZ32" s="115">
        <v>66</v>
      </c>
      <c r="EA32" s="114">
        <v>0.81499999999999995</v>
      </c>
      <c r="EB32" s="115">
        <v>15</v>
      </c>
      <c r="EC32" s="114">
        <v>0.185</v>
      </c>
      <c r="ED32" s="113">
        <v>1152</v>
      </c>
      <c r="EE32" s="114">
        <v>5.8000000000000003E-2</v>
      </c>
      <c r="EF32" s="115">
        <v>851</v>
      </c>
      <c r="EG32" s="114">
        <v>0.73899999999999999</v>
      </c>
      <c r="EH32" s="115">
        <v>301</v>
      </c>
      <c r="EI32" s="114">
        <v>0.26100000000000001</v>
      </c>
      <c r="EJ32" s="113">
        <v>4530</v>
      </c>
      <c r="EK32" s="114">
        <v>5.2999999999999999E-2</v>
      </c>
      <c r="EL32" s="113">
        <v>3896</v>
      </c>
      <c r="EM32" s="114">
        <v>0.86</v>
      </c>
      <c r="EN32" s="115">
        <v>634</v>
      </c>
      <c r="EO32" s="114">
        <v>0.14000000000000001</v>
      </c>
      <c r="EP32" s="115">
        <v>91</v>
      </c>
      <c r="EQ32" s="114">
        <v>5.8999999999999997E-2</v>
      </c>
      <c r="ER32" s="115">
        <v>66</v>
      </c>
      <c r="ES32" s="114">
        <v>0.72499999999999998</v>
      </c>
      <c r="ET32" s="115">
        <v>25</v>
      </c>
      <c r="EU32" s="114">
        <v>0.27500000000000002</v>
      </c>
      <c r="EV32" s="115">
        <v>97</v>
      </c>
      <c r="EW32" s="114">
        <v>3.5999999999999997E-2</v>
      </c>
      <c r="EX32" s="115">
        <v>38</v>
      </c>
      <c r="EY32" s="114">
        <v>0.39200000000000002</v>
      </c>
      <c r="EZ32" s="115">
        <v>59</v>
      </c>
      <c r="FA32" s="114">
        <v>0.60799999999999998</v>
      </c>
      <c r="FB32" s="113">
        <v>5798</v>
      </c>
      <c r="FC32" s="114">
        <v>4.8000000000000001E-2</v>
      </c>
      <c r="FD32" s="113">
        <v>4536</v>
      </c>
      <c r="FE32" s="114">
        <v>0.78200000000000003</v>
      </c>
      <c r="FF32" s="113">
        <v>1262</v>
      </c>
      <c r="FG32" s="114">
        <v>0.218</v>
      </c>
      <c r="FH32" s="113">
        <v>1954</v>
      </c>
      <c r="FI32" s="114">
        <v>5.7000000000000002E-2</v>
      </c>
      <c r="FJ32" s="113">
        <v>1055</v>
      </c>
      <c r="FK32" s="114">
        <v>0.54</v>
      </c>
      <c r="FL32" s="115">
        <v>899</v>
      </c>
      <c r="FM32" s="114">
        <v>0.46</v>
      </c>
      <c r="FN32" s="113">
        <v>1148</v>
      </c>
      <c r="FO32" s="114">
        <v>0.06</v>
      </c>
      <c r="FP32" s="115">
        <v>906</v>
      </c>
      <c r="FQ32" s="114">
        <v>0.78900000000000003</v>
      </c>
      <c r="FR32" s="115">
        <v>242</v>
      </c>
      <c r="FS32" s="114">
        <v>0.21099999999999999</v>
      </c>
      <c r="FT32" s="113">
        <v>50417</v>
      </c>
      <c r="FU32" s="114">
        <v>5.8999999999999997E-2</v>
      </c>
      <c r="FV32" s="113">
        <v>24603</v>
      </c>
      <c r="FW32" s="114">
        <v>0.48799999999999999</v>
      </c>
      <c r="FX32" s="113">
        <v>25814</v>
      </c>
      <c r="FY32" s="114">
        <v>0.51200000000000001</v>
      </c>
      <c r="FZ32" s="113">
        <v>6314</v>
      </c>
      <c r="GA32" s="114">
        <v>6.6000000000000003E-2</v>
      </c>
      <c r="GB32" s="113">
        <v>3177</v>
      </c>
      <c r="GC32" s="114">
        <v>0.503</v>
      </c>
      <c r="GD32" s="113">
        <v>3137</v>
      </c>
      <c r="GE32" s="114">
        <v>0.497</v>
      </c>
      <c r="GF32" s="115">
        <v>240</v>
      </c>
      <c r="GG32" s="114">
        <v>7.0000000000000007E-2</v>
      </c>
      <c r="GH32" s="115">
        <v>141</v>
      </c>
      <c r="GI32" s="114">
        <v>0.58799999999999997</v>
      </c>
      <c r="GJ32" s="115">
        <v>99</v>
      </c>
      <c r="GK32" s="114">
        <v>0.41299999999999998</v>
      </c>
      <c r="GL32" s="113">
        <v>29391</v>
      </c>
      <c r="GM32" s="114">
        <v>4.3999999999999997E-2</v>
      </c>
      <c r="GN32" s="113">
        <v>18671</v>
      </c>
      <c r="GO32" s="114">
        <v>0.63500000000000001</v>
      </c>
      <c r="GP32" s="113">
        <v>10720</v>
      </c>
      <c r="GQ32" s="114">
        <v>0.36499999999999999</v>
      </c>
      <c r="GR32" s="113">
        <v>21514</v>
      </c>
      <c r="GS32" s="114">
        <v>5.3999999999999999E-2</v>
      </c>
      <c r="GT32" s="113">
        <v>14047</v>
      </c>
      <c r="GU32" s="114">
        <v>0.65300000000000002</v>
      </c>
      <c r="GV32" s="113">
        <v>7467</v>
      </c>
      <c r="GW32" s="114">
        <v>0.34699999999999998</v>
      </c>
      <c r="GX32" s="115">
        <v>803</v>
      </c>
      <c r="GY32" s="114">
        <v>4.7E-2</v>
      </c>
      <c r="GZ32" s="115">
        <v>502</v>
      </c>
      <c r="HA32" s="114">
        <v>0.625</v>
      </c>
      <c r="HB32" s="115">
        <v>301</v>
      </c>
      <c r="HC32" s="114">
        <v>0.375</v>
      </c>
      <c r="HD32" s="113">
        <v>30020</v>
      </c>
      <c r="HE32" s="114">
        <v>4.8000000000000001E-2</v>
      </c>
      <c r="HF32" s="113">
        <v>21336</v>
      </c>
      <c r="HG32" s="114">
        <v>0.71099999999999997</v>
      </c>
      <c r="HH32" s="113">
        <v>8684</v>
      </c>
      <c r="HI32" s="114">
        <v>0.28899999999999998</v>
      </c>
      <c r="HJ32" s="113">
        <v>53033</v>
      </c>
      <c r="HK32" s="114">
        <v>6.0999999999999999E-2</v>
      </c>
      <c r="HL32" s="113">
        <v>28695</v>
      </c>
      <c r="HM32" s="114">
        <v>0.54100000000000004</v>
      </c>
      <c r="HN32" s="113">
        <v>24338</v>
      </c>
      <c r="HO32" s="114">
        <v>0.45900000000000002</v>
      </c>
      <c r="HP32" s="113">
        <v>12589</v>
      </c>
      <c r="HQ32" s="114">
        <v>7.6999999999999999E-2</v>
      </c>
      <c r="HR32" s="113">
        <v>4549</v>
      </c>
      <c r="HS32" s="114">
        <v>0.36099999999999999</v>
      </c>
      <c r="HT32" s="113">
        <v>8040</v>
      </c>
      <c r="HU32" s="114">
        <v>0.63900000000000001</v>
      </c>
      <c r="HV32" s="113">
        <v>11552</v>
      </c>
      <c r="HW32" s="114">
        <v>5.6000000000000001E-2</v>
      </c>
      <c r="HX32" s="113">
        <v>7385</v>
      </c>
      <c r="HY32" s="114">
        <v>0.63900000000000001</v>
      </c>
      <c r="HZ32" s="113">
        <v>4167</v>
      </c>
      <c r="IA32" s="114">
        <v>0.36099999999999999</v>
      </c>
      <c r="IB32" s="113">
        <v>3288</v>
      </c>
      <c r="IC32" s="114">
        <v>4.2000000000000003E-2</v>
      </c>
      <c r="ID32" s="113">
        <v>1647</v>
      </c>
      <c r="IE32" s="114">
        <v>0.501</v>
      </c>
      <c r="IF32" s="113">
        <v>1641</v>
      </c>
      <c r="IG32" s="114">
        <v>0.499</v>
      </c>
      <c r="IH32" s="113">
        <v>14579</v>
      </c>
      <c r="II32" s="114">
        <v>7.9000000000000001E-2</v>
      </c>
      <c r="IJ32" s="113">
        <v>5465</v>
      </c>
      <c r="IK32" s="114">
        <v>0.375</v>
      </c>
      <c r="IL32" s="113">
        <v>9114</v>
      </c>
      <c r="IM32" s="114">
        <v>0.625</v>
      </c>
      <c r="IN32" s="113">
        <v>6689</v>
      </c>
      <c r="IO32" s="114">
        <v>4.9000000000000002E-2</v>
      </c>
      <c r="IP32" s="113">
        <v>4119</v>
      </c>
      <c r="IQ32" s="114">
        <v>0.61599999999999999</v>
      </c>
      <c r="IR32" s="113">
        <v>2570</v>
      </c>
      <c r="IS32" s="114">
        <v>0.38400000000000001</v>
      </c>
      <c r="IT32" s="113">
        <v>34288</v>
      </c>
      <c r="IU32" s="114">
        <v>6.7000000000000004E-2</v>
      </c>
      <c r="IV32" s="113">
        <v>12292</v>
      </c>
      <c r="IW32" s="114">
        <v>0.35799999999999998</v>
      </c>
      <c r="IX32" s="113">
        <v>21996</v>
      </c>
      <c r="IY32" s="114">
        <v>0.64200000000000002</v>
      </c>
      <c r="IZ32" s="113">
        <v>3219</v>
      </c>
      <c r="JA32" s="114">
        <v>4.1000000000000002E-2</v>
      </c>
      <c r="JB32" s="113">
        <v>1723</v>
      </c>
      <c r="JC32" s="114">
        <v>0.53500000000000003</v>
      </c>
      <c r="JD32" s="113">
        <v>1496</v>
      </c>
      <c r="JE32" s="114">
        <v>0.46500000000000002</v>
      </c>
      <c r="JF32" s="113">
        <v>2387</v>
      </c>
      <c r="JG32" s="114">
        <v>5.8000000000000003E-2</v>
      </c>
      <c r="JH32" s="113">
        <v>1742</v>
      </c>
      <c r="JI32" s="114">
        <v>0.73</v>
      </c>
      <c r="JJ32" s="115">
        <v>645</v>
      </c>
      <c r="JK32" s="114">
        <v>0.27</v>
      </c>
      <c r="JL32" s="115">
        <v>6</v>
      </c>
      <c r="JM32" s="114">
        <v>1.2999999999999999E-2</v>
      </c>
      <c r="JN32" s="115">
        <v>6</v>
      </c>
      <c r="JO32" s="114">
        <v>1</v>
      </c>
      <c r="JP32" s="115">
        <v>0</v>
      </c>
      <c r="JQ32" s="114">
        <v>0</v>
      </c>
      <c r="JR32" s="115">
        <v>362</v>
      </c>
      <c r="JS32" s="114">
        <v>4.1000000000000002E-2</v>
      </c>
      <c r="JT32" s="115">
        <v>300</v>
      </c>
      <c r="JU32" s="114">
        <v>0.82899999999999996</v>
      </c>
      <c r="JV32" s="115">
        <v>62</v>
      </c>
      <c r="JW32" s="114">
        <v>0.17100000000000001</v>
      </c>
      <c r="JX32" s="113">
        <v>6512</v>
      </c>
      <c r="JY32" s="114">
        <v>0.06</v>
      </c>
      <c r="JZ32" s="113">
        <v>3646</v>
      </c>
      <c r="KA32" s="114">
        <v>0.56000000000000005</v>
      </c>
      <c r="KB32" s="113">
        <v>2866</v>
      </c>
      <c r="KC32" s="114">
        <v>0.44</v>
      </c>
      <c r="KD32" s="113">
        <v>6657</v>
      </c>
      <c r="KE32" s="114">
        <v>5.6000000000000001E-2</v>
      </c>
      <c r="KF32" s="113">
        <v>3342</v>
      </c>
      <c r="KG32" s="114">
        <v>0.502</v>
      </c>
      <c r="KH32" s="113">
        <v>3315</v>
      </c>
      <c r="KI32" s="114">
        <v>0.498</v>
      </c>
      <c r="KJ32" s="113">
        <v>7841</v>
      </c>
      <c r="KK32" s="114">
        <v>5.0999999999999997E-2</v>
      </c>
      <c r="KL32" s="113">
        <v>5719</v>
      </c>
      <c r="KM32" s="114">
        <v>0.72899999999999998</v>
      </c>
      <c r="KN32" s="113">
        <v>2122</v>
      </c>
      <c r="KO32" s="114">
        <v>0.27100000000000002</v>
      </c>
      <c r="KP32" s="113">
        <v>1482</v>
      </c>
      <c r="KQ32" s="114">
        <v>5.7000000000000002E-2</v>
      </c>
      <c r="KR32" s="113">
        <v>1114</v>
      </c>
      <c r="KS32" s="114">
        <v>0.752</v>
      </c>
      <c r="KT32" s="115">
        <v>368</v>
      </c>
      <c r="KU32" s="114">
        <v>0.248</v>
      </c>
      <c r="KV32" s="115">
        <v>903</v>
      </c>
      <c r="KW32" s="114">
        <v>5.8000000000000003E-2</v>
      </c>
      <c r="KX32" s="115">
        <v>640</v>
      </c>
      <c r="KY32" s="114">
        <v>0.70899999999999996</v>
      </c>
      <c r="KZ32" s="115">
        <v>263</v>
      </c>
      <c r="LA32" s="114">
        <v>0.29099999999999998</v>
      </c>
      <c r="LB32" s="115">
        <v>110</v>
      </c>
      <c r="LC32" s="114">
        <v>5.2999999999999999E-2</v>
      </c>
      <c r="LD32" s="115">
        <v>110</v>
      </c>
      <c r="LE32" s="114">
        <v>1</v>
      </c>
      <c r="LF32" s="115">
        <v>0</v>
      </c>
      <c r="LG32" s="114">
        <v>0</v>
      </c>
      <c r="LH32" s="113">
        <v>6197</v>
      </c>
      <c r="LI32" s="114">
        <v>4.3999999999999997E-2</v>
      </c>
      <c r="LJ32" s="113">
        <v>5231</v>
      </c>
      <c r="LK32" s="114">
        <v>0.84399999999999997</v>
      </c>
      <c r="LL32" s="115">
        <v>966</v>
      </c>
      <c r="LM32" s="114">
        <v>0.156</v>
      </c>
      <c r="LN32" s="115">
        <v>763</v>
      </c>
      <c r="LO32" s="114">
        <v>7.3999999999999996E-2</v>
      </c>
      <c r="LP32" s="115">
        <v>604</v>
      </c>
      <c r="LQ32" s="114">
        <v>0.79200000000000004</v>
      </c>
      <c r="LR32" s="115">
        <v>159</v>
      </c>
      <c r="LS32" s="114">
        <v>0.20799999999999999</v>
      </c>
      <c r="LT32" s="113">
        <v>14631</v>
      </c>
      <c r="LU32" s="114">
        <v>6.5000000000000002E-2</v>
      </c>
      <c r="LV32" s="113">
        <v>7298</v>
      </c>
      <c r="LW32" s="114">
        <v>0.499</v>
      </c>
      <c r="LX32" s="113">
        <v>7333</v>
      </c>
      <c r="LY32" s="114">
        <v>0.501</v>
      </c>
      <c r="LZ32" s="113">
        <v>3173</v>
      </c>
      <c r="MA32" s="114">
        <v>0.04</v>
      </c>
      <c r="MB32" s="113">
        <v>1799</v>
      </c>
      <c r="MC32" s="114">
        <v>0.56699999999999995</v>
      </c>
      <c r="MD32" s="113">
        <v>1374</v>
      </c>
      <c r="ME32" s="114">
        <v>0.433</v>
      </c>
      <c r="MF32" s="113">
        <v>1448</v>
      </c>
      <c r="MG32" s="114">
        <v>6.7000000000000004E-2</v>
      </c>
      <c r="MH32" s="113">
        <v>1181</v>
      </c>
      <c r="MI32" s="114">
        <v>0.81599999999999995</v>
      </c>
      <c r="MJ32" s="115">
        <v>267</v>
      </c>
      <c r="MK32" s="114">
        <v>0.184</v>
      </c>
    </row>
    <row r="33" spans="1:349">
      <c r="A33" s="112" t="s">
        <v>966</v>
      </c>
      <c r="B33" s="113">
        <v>247738</v>
      </c>
      <c r="C33" s="114">
        <v>0.59699999999999998</v>
      </c>
      <c r="D33" s="113">
        <v>222897</v>
      </c>
      <c r="E33" s="114">
        <v>0.9</v>
      </c>
      <c r="F33" s="113">
        <v>24841</v>
      </c>
      <c r="G33" s="114">
        <v>0.1</v>
      </c>
      <c r="H33" s="115">
        <v>209</v>
      </c>
      <c r="I33" s="114">
        <v>0.65700000000000003</v>
      </c>
      <c r="J33" s="115">
        <v>174</v>
      </c>
      <c r="K33" s="114">
        <v>0.83299999999999996</v>
      </c>
      <c r="L33" s="115">
        <v>35</v>
      </c>
      <c r="M33" s="114">
        <v>0.16700000000000001</v>
      </c>
      <c r="N33" s="113">
        <v>4932</v>
      </c>
      <c r="O33" s="114">
        <v>0.72199999999999998</v>
      </c>
      <c r="P33" s="113">
        <v>4655</v>
      </c>
      <c r="Q33" s="114">
        <v>0.94399999999999995</v>
      </c>
      <c r="R33" s="115">
        <v>277</v>
      </c>
      <c r="S33" s="114">
        <v>5.6000000000000001E-2</v>
      </c>
      <c r="T33" s="113">
        <v>33186</v>
      </c>
      <c r="U33" s="114">
        <v>0.50700000000000001</v>
      </c>
      <c r="V33" s="113">
        <v>31190</v>
      </c>
      <c r="W33" s="114">
        <v>0.94</v>
      </c>
      <c r="X33" s="113">
        <v>1996</v>
      </c>
      <c r="Y33" s="114">
        <v>0.06</v>
      </c>
      <c r="Z33" s="113">
        <v>5695</v>
      </c>
      <c r="AA33" s="114">
        <v>0.72099999999999997</v>
      </c>
      <c r="AB33" s="113">
        <v>5466</v>
      </c>
      <c r="AC33" s="114">
        <v>0.96</v>
      </c>
      <c r="AD33" s="115">
        <v>229</v>
      </c>
      <c r="AE33" s="114">
        <v>0.04</v>
      </c>
      <c r="AF33" s="113">
        <v>4256</v>
      </c>
      <c r="AG33" s="114">
        <v>0.73299999999999998</v>
      </c>
      <c r="AH33" s="113">
        <v>4058</v>
      </c>
      <c r="AI33" s="114">
        <v>0.95299999999999996</v>
      </c>
      <c r="AJ33" s="115">
        <v>198</v>
      </c>
      <c r="AK33" s="114">
        <v>4.7E-2</v>
      </c>
      <c r="AL33" s="113">
        <v>198054</v>
      </c>
      <c r="AM33" s="114">
        <v>0.66900000000000004</v>
      </c>
      <c r="AN33" s="113">
        <v>177853</v>
      </c>
      <c r="AO33" s="114">
        <v>0.89800000000000002</v>
      </c>
      <c r="AP33" s="113">
        <v>20201</v>
      </c>
      <c r="AQ33" s="114">
        <v>0.10199999999999999</v>
      </c>
      <c r="AR33" s="113">
        <v>4680</v>
      </c>
      <c r="AS33" s="114">
        <v>0.76600000000000001</v>
      </c>
      <c r="AT33" s="113">
        <v>4341</v>
      </c>
      <c r="AU33" s="114">
        <v>0.92800000000000005</v>
      </c>
      <c r="AV33" s="115">
        <v>339</v>
      </c>
      <c r="AW33" s="114">
        <v>7.1999999999999995E-2</v>
      </c>
      <c r="AX33" s="113">
        <v>29896</v>
      </c>
      <c r="AY33" s="114">
        <v>0.71599999999999997</v>
      </c>
      <c r="AZ33" s="113">
        <v>27460</v>
      </c>
      <c r="BA33" s="114">
        <v>0.91900000000000004</v>
      </c>
      <c r="BB33" s="113">
        <v>2436</v>
      </c>
      <c r="BC33" s="114">
        <v>8.1000000000000003E-2</v>
      </c>
      <c r="BD33" s="113">
        <v>203700</v>
      </c>
      <c r="BE33" s="114">
        <v>0.69699999999999995</v>
      </c>
      <c r="BF33" s="113">
        <v>194112</v>
      </c>
      <c r="BG33" s="114">
        <v>0.95299999999999996</v>
      </c>
      <c r="BH33" s="113">
        <v>9588</v>
      </c>
      <c r="BI33" s="114">
        <v>4.7E-2</v>
      </c>
      <c r="BJ33" s="113">
        <v>5496</v>
      </c>
      <c r="BK33" s="114">
        <v>0.78500000000000003</v>
      </c>
      <c r="BL33" s="113">
        <v>4981</v>
      </c>
      <c r="BM33" s="114">
        <v>0.90600000000000003</v>
      </c>
      <c r="BN33" s="115">
        <v>515</v>
      </c>
      <c r="BO33" s="114">
        <v>9.4E-2</v>
      </c>
      <c r="BP33" s="113">
        <v>18911</v>
      </c>
      <c r="BQ33" s="114">
        <v>0.54</v>
      </c>
      <c r="BR33" s="113">
        <v>17420</v>
      </c>
      <c r="BS33" s="114">
        <v>0.92100000000000004</v>
      </c>
      <c r="BT33" s="113">
        <v>1491</v>
      </c>
      <c r="BU33" s="114">
        <v>7.9000000000000001E-2</v>
      </c>
      <c r="BV33" s="113">
        <v>38237</v>
      </c>
      <c r="BW33" s="114">
        <v>0.70199999999999996</v>
      </c>
      <c r="BX33" s="113">
        <v>37043</v>
      </c>
      <c r="BY33" s="114">
        <v>0.96899999999999997</v>
      </c>
      <c r="BZ33" s="113">
        <v>1194</v>
      </c>
      <c r="CA33" s="114">
        <v>3.1E-2</v>
      </c>
      <c r="CB33" s="113">
        <v>2761</v>
      </c>
      <c r="CC33" s="114">
        <v>0.77400000000000002</v>
      </c>
      <c r="CD33" s="113">
        <v>2607</v>
      </c>
      <c r="CE33" s="114">
        <v>0.94399999999999995</v>
      </c>
      <c r="CF33" s="115">
        <v>154</v>
      </c>
      <c r="CG33" s="114">
        <v>5.6000000000000001E-2</v>
      </c>
      <c r="CH33" s="113">
        <v>189008</v>
      </c>
      <c r="CI33" s="114">
        <v>0.73799999999999999</v>
      </c>
      <c r="CJ33" s="113">
        <v>180556</v>
      </c>
      <c r="CK33" s="114">
        <v>0.95499999999999996</v>
      </c>
      <c r="CL33" s="113">
        <v>8452</v>
      </c>
      <c r="CM33" s="114">
        <v>4.4999999999999998E-2</v>
      </c>
      <c r="CN33" s="113">
        <v>32015</v>
      </c>
      <c r="CO33" s="114">
        <v>0.73</v>
      </c>
      <c r="CP33" s="113">
        <v>29585</v>
      </c>
      <c r="CQ33" s="114">
        <v>0.92400000000000004</v>
      </c>
      <c r="CR33" s="113">
        <v>2430</v>
      </c>
      <c r="CS33" s="114">
        <v>7.5999999999999998E-2</v>
      </c>
      <c r="CT33" s="113">
        <v>9971</v>
      </c>
      <c r="CU33" s="114">
        <v>0.73099999999999998</v>
      </c>
      <c r="CV33" s="113">
        <v>9487</v>
      </c>
      <c r="CW33" s="114">
        <v>0.95099999999999996</v>
      </c>
      <c r="CX33" s="115">
        <v>484</v>
      </c>
      <c r="CY33" s="114">
        <v>4.9000000000000002E-2</v>
      </c>
      <c r="CZ33" s="113">
        <v>4297</v>
      </c>
      <c r="DA33" s="114">
        <v>0.74099999999999999</v>
      </c>
      <c r="DB33" s="113">
        <v>3528</v>
      </c>
      <c r="DC33" s="114">
        <v>0.82099999999999995</v>
      </c>
      <c r="DD33" s="115">
        <v>769</v>
      </c>
      <c r="DE33" s="114">
        <v>0.17899999999999999</v>
      </c>
      <c r="DF33" s="113">
        <v>1641224</v>
      </c>
      <c r="DG33" s="114">
        <v>0.61399999999999999</v>
      </c>
      <c r="DH33" s="113">
        <v>1492594</v>
      </c>
      <c r="DI33" s="114">
        <v>0.90900000000000003</v>
      </c>
      <c r="DJ33" s="113">
        <v>148630</v>
      </c>
      <c r="DK33" s="114">
        <v>9.0999999999999998E-2</v>
      </c>
      <c r="DL33" s="113">
        <v>32524</v>
      </c>
      <c r="DM33" s="114">
        <v>0.755</v>
      </c>
      <c r="DN33" s="113">
        <v>31028</v>
      </c>
      <c r="DO33" s="114">
        <v>0.95399999999999996</v>
      </c>
      <c r="DP33" s="113">
        <v>1496</v>
      </c>
      <c r="DQ33" s="114">
        <v>4.5999999999999999E-2</v>
      </c>
      <c r="DR33" s="113">
        <v>40981</v>
      </c>
      <c r="DS33" s="114">
        <v>0.67700000000000005</v>
      </c>
      <c r="DT33" s="113">
        <v>34090</v>
      </c>
      <c r="DU33" s="114">
        <v>0.83199999999999996</v>
      </c>
      <c r="DV33" s="113">
        <v>6891</v>
      </c>
      <c r="DW33" s="114">
        <v>0.16800000000000001</v>
      </c>
      <c r="DX33" s="113">
        <v>2121</v>
      </c>
      <c r="DY33" s="114">
        <v>0.73199999999999998</v>
      </c>
      <c r="DZ33" s="113">
        <v>1986</v>
      </c>
      <c r="EA33" s="114">
        <v>0.93600000000000005</v>
      </c>
      <c r="EB33" s="115">
        <v>135</v>
      </c>
      <c r="EC33" s="114">
        <v>6.4000000000000001E-2</v>
      </c>
      <c r="ED33" s="113">
        <v>14059</v>
      </c>
      <c r="EE33" s="114">
        <v>0.71299999999999997</v>
      </c>
      <c r="EF33" s="113">
        <v>13192</v>
      </c>
      <c r="EG33" s="114">
        <v>0.93799999999999994</v>
      </c>
      <c r="EH33" s="115">
        <v>867</v>
      </c>
      <c r="EI33" s="114">
        <v>6.2E-2</v>
      </c>
      <c r="EJ33" s="113">
        <v>59454</v>
      </c>
      <c r="EK33" s="114">
        <v>0.69299999999999995</v>
      </c>
      <c r="EL33" s="113">
        <v>57215</v>
      </c>
      <c r="EM33" s="114">
        <v>0.96199999999999997</v>
      </c>
      <c r="EN33" s="113">
        <v>2239</v>
      </c>
      <c r="EO33" s="114">
        <v>3.7999999999999999E-2</v>
      </c>
      <c r="EP33" s="113">
        <v>1312</v>
      </c>
      <c r="EQ33" s="114">
        <v>0.84799999999999998</v>
      </c>
      <c r="ER33" s="113">
        <v>1100</v>
      </c>
      <c r="ES33" s="114">
        <v>0.83799999999999997</v>
      </c>
      <c r="ET33" s="115">
        <v>212</v>
      </c>
      <c r="EU33" s="114">
        <v>0.16200000000000001</v>
      </c>
      <c r="EV33" s="113">
        <v>2137</v>
      </c>
      <c r="EW33" s="114">
        <v>0.78800000000000003</v>
      </c>
      <c r="EX33" s="113">
        <v>2112</v>
      </c>
      <c r="EY33" s="114">
        <v>0.98799999999999999</v>
      </c>
      <c r="EZ33" s="115">
        <v>25</v>
      </c>
      <c r="FA33" s="114">
        <v>1.2E-2</v>
      </c>
      <c r="FB33" s="113">
        <v>82685</v>
      </c>
      <c r="FC33" s="114">
        <v>0.67900000000000005</v>
      </c>
      <c r="FD33" s="113">
        <v>77918</v>
      </c>
      <c r="FE33" s="114">
        <v>0.94199999999999995</v>
      </c>
      <c r="FF33" s="113">
        <v>4767</v>
      </c>
      <c r="FG33" s="114">
        <v>5.8000000000000003E-2</v>
      </c>
      <c r="FH33" s="113">
        <v>22426</v>
      </c>
      <c r="FI33" s="114">
        <v>0.65400000000000003</v>
      </c>
      <c r="FJ33" s="113">
        <v>20107</v>
      </c>
      <c r="FK33" s="114">
        <v>0.89700000000000002</v>
      </c>
      <c r="FL33" s="113">
        <v>2319</v>
      </c>
      <c r="FM33" s="114">
        <v>0.10299999999999999</v>
      </c>
      <c r="FN33" s="113">
        <v>12940</v>
      </c>
      <c r="FO33" s="114">
        <v>0.67900000000000005</v>
      </c>
      <c r="FP33" s="113">
        <v>11942</v>
      </c>
      <c r="FQ33" s="114">
        <v>0.92300000000000004</v>
      </c>
      <c r="FR33" s="115">
        <v>998</v>
      </c>
      <c r="FS33" s="114">
        <v>7.6999999999999999E-2</v>
      </c>
      <c r="FT33" s="113">
        <v>525972</v>
      </c>
      <c r="FU33" s="114">
        <v>0.61199999999999999</v>
      </c>
      <c r="FV33" s="113">
        <v>476641</v>
      </c>
      <c r="FW33" s="114">
        <v>0.90600000000000003</v>
      </c>
      <c r="FX33" s="113">
        <v>49331</v>
      </c>
      <c r="FY33" s="114">
        <v>9.4E-2</v>
      </c>
      <c r="FZ33" s="113">
        <v>64983</v>
      </c>
      <c r="GA33" s="114">
        <v>0.67500000000000004</v>
      </c>
      <c r="GB33" s="113">
        <v>60837</v>
      </c>
      <c r="GC33" s="114">
        <v>0.93600000000000005</v>
      </c>
      <c r="GD33" s="113">
        <v>4146</v>
      </c>
      <c r="GE33" s="114">
        <v>6.4000000000000001E-2</v>
      </c>
      <c r="GF33" s="113">
        <v>2181</v>
      </c>
      <c r="GG33" s="114">
        <v>0.63500000000000001</v>
      </c>
      <c r="GH33" s="113">
        <v>1991</v>
      </c>
      <c r="GI33" s="114">
        <v>0.91300000000000003</v>
      </c>
      <c r="GJ33" s="115">
        <v>190</v>
      </c>
      <c r="GK33" s="114">
        <v>8.6999999999999994E-2</v>
      </c>
      <c r="GL33" s="113">
        <v>461811</v>
      </c>
      <c r="GM33" s="114">
        <v>0.68700000000000006</v>
      </c>
      <c r="GN33" s="113">
        <v>434079</v>
      </c>
      <c r="GO33" s="114">
        <v>0.94</v>
      </c>
      <c r="GP33" s="113">
        <v>27732</v>
      </c>
      <c r="GQ33" s="114">
        <v>0.06</v>
      </c>
      <c r="GR33" s="113">
        <v>263461</v>
      </c>
      <c r="GS33" s="114">
        <v>0.65900000000000003</v>
      </c>
      <c r="GT33" s="113">
        <v>242362</v>
      </c>
      <c r="GU33" s="114">
        <v>0.92</v>
      </c>
      <c r="GV33" s="113">
        <v>21099</v>
      </c>
      <c r="GW33" s="114">
        <v>0.08</v>
      </c>
      <c r="GX33" s="113">
        <v>11850</v>
      </c>
      <c r="GY33" s="114">
        <v>0.69599999999999995</v>
      </c>
      <c r="GZ33" s="113">
        <v>11018</v>
      </c>
      <c r="HA33" s="114">
        <v>0.93</v>
      </c>
      <c r="HB33" s="115">
        <v>832</v>
      </c>
      <c r="HC33" s="114">
        <v>7.0000000000000007E-2</v>
      </c>
      <c r="HD33" s="113">
        <v>424116</v>
      </c>
      <c r="HE33" s="114">
        <v>0.68400000000000005</v>
      </c>
      <c r="HF33" s="113">
        <v>400992</v>
      </c>
      <c r="HG33" s="114">
        <v>0.94499999999999995</v>
      </c>
      <c r="HH33" s="113">
        <v>23124</v>
      </c>
      <c r="HI33" s="114">
        <v>5.5E-2</v>
      </c>
      <c r="HJ33" s="113">
        <v>521959</v>
      </c>
      <c r="HK33" s="114">
        <v>0.59899999999999998</v>
      </c>
      <c r="HL33" s="113">
        <v>481105</v>
      </c>
      <c r="HM33" s="114">
        <v>0.92200000000000004</v>
      </c>
      <c r="HN33" s="113">
        <v>40854</v>
      </c>
      <c r="HO33" s="114">
        <v>7.8E-2</v>
      </c>
      <c r="HP33" s="113">
        <v>75949</v>
      </c>
      <c r="HQ33" s="114">
        <v>0.46300000000000002</v>
      </c>
      <c r="HR33" s="113">
        <v>55112</v>
      </c>
      <c r="HS33" s="114">
        <v>0.72599999999999998</v>
      </c>
      <c r="HT33" s="113">
        <v>20837</v>
      </c>
      <c r="HU33" s="114">
        <v>0.27400000000000002</v>
      </c>
      <c r="HV33" s="113">
        <v>150162</v>
      </c>
      <c r="HW33" s="114">
        <v>0.72499999999999998</v>
      </c>
      <c r="HX33" s="113">
        <v>141820</v>
      </c>
      <c r="HY33" s="114">
        <v>0.94399999999999995</v>
      </c>
      <c r="HZ33" s="113">
        <v>8342</v>
      </c>
      <c r="IA33" s="114">
        <v>5.6000000000000001E-2</v>
      </c>
      <c r="IB33" s="113">
        <v>37058</v>
      </c>
      <c r="IC33" s="114">
        <v>0.47799999999999998</v>
      </c>
      <c r="ID33" s="113">
        <v>34492</v>
      </c>
      <c r="IE33" s="114">
        <v>0.93100000000000005</v>
      </c>
      <c r="IF33" s="113">
        <v>2566</v>
      </c>
      <c r="IG33" s="114">
        <v>6.9000000000000006E-2</v>
      </c>
      <c r="IH33" s="113">
        <v>116353</v>
      </c>
      <c r="II33" s="114">
        <v>0.628</v>
      </c>
      <c r="IJ33" s="113">
        <v>96621</v>
      </c>
      <c r="IK33" s="114">
        <v>0.83</v>
      </c>
      <c r="IL33" s="113">
        <v>19732</v>
      </c>
      <c r="IM33" s="114">
        <v>0.17</v>
      </c>
      <c r="IN33" s="113">
        <v>70925</v>
      </c>
      <c r="IO33" s="114">
        <v>0.52400000000000002</v>
      </c>
      <c r="IP33" s="113">
        <v>65587</v>
      </c>
      <c r="IQ33" s="114">
        <v>0.92500000000000004</v>
      </c>
      <c r="IR33" s="113">
        <v>5338</v>
      </c>
      <c r="IS33" s="114">
        <v>7.4999999999999997E-2</v>
      </c>
      <c r="IT33" s="113">
        <v>314498</v>
      </c>
      <c r="IU33" s="114">
        <v>0.61599999999999999</v>
      </c>
      <c r="IV33" s="113">
        <v>268911</v>
      </c>
      <c r="IW33" s="114">
        <v>0.85499999999999998</v>
      </c>
      <c r="IX33" s="113">
        <v>45587</v>
      </c>
      <c r="IY33" s="114">
        <v>0.14499999999999999</v>
      </c>
      <c r="IZ33" s="113">
        <v>39645</v>
      </c>
      <c r="JA33" s="114">
        <v>0.499</v>
      </c>
      <c r="JB33" s="113">
        <v>35510</v>
      </c>
      <c r="JC33" s="114">
        <v>0.89600000000000002</v>
      </c>
      <c r="JD33" s="113">
        <v>4135</v>
      </c>
      <c r="JE33" s="114">
        <v>0.104</v>
      </c>
      <c r="JF33" s="113">
        <v>28107</v>
      </c>
      <c r="JG33" s="114">
        <v>0.68100000000000005</v>
      </c>
      <c r="JH33" s="113">
        <v>24755</v>
      </c>
      <c r="JI33" s="114">
        <v>0.88100000000000001</v>
      </c>
      <c r="JJ33" s="113">
        <v>3352</v>
      </c>
      <c r="JK33" s="114">
        <v>0.11899999999999999</v>
      </c>
      <c r="JL33" s="115">
        <v>391</v>
      </c>
      <c r="JM33" s="114">
        <v>0.81799999999999995</v>
      </c>
      <c r="JN33" s="115">
        <v>366</v>
      </c>
      <c r="JO33" s="114">
        <v>0.93600000000000005</v>
      </c>
      <c r="JP33" s="115">
        <v>25</v>
      </c>
      <c r="JQ33" s="114">
        <v>6.4000000000000001E-2</v>
      </c>
      <c r="JR33" s="113">
        <v>6522</v>
      </c>
      <c r="JS33" s="114">
        <v>0.74</v>
      </c>
      <c r="JT33" s="113">
        <v>5871</v>
      </c>
      <c r="JU33" s="114">
        <v>0.9</v>
      </c>
      <c r="JV33" s="115">
        <v>651</v>
      </c>
      <c r="JW33" s="114">
        <v>0.1</v>
      </c>
      <c r="JX33" s="113">
        <v>73025</v>
      </c>
      <c r="JY33" s="114">
        <v>0.66800000000000004</v>
      </c>
      <c r="JZ33" s="113">
        <v>67879</v>
      </c>
      <c r="KA33" s="114">
        <v>0.93</v>
      </c>
      <c r="KB33" s="113">
        <v>5146</v>
      </c>
      <c r="KC33" s="114">
        <v>7.0000000000000007E-2</v>
      </c>
      <c r="KD33" s="113">
        <v>75452</v>
      </c>
      <c r="KE33" s="114">
        <v>0.63200000000000001</v>
      </c>
      <c r="KF33" s="113">
        <v>68994</v>
      </c>
      <c r="KG33" s="114">
        <v>0.91400000000000003</v>
      </c>
      <c r="KH33" s="113">
        <v>6458</v>
      </c>
      <c r="KI33" s="114">
        <v>8.5999999999999993E-2</v>
      </c>
      <c r="KJ33" s="113">
        <v>108068</v>
      </c>
      <c r="KK33" s="114">
        <v>0.70799999999999996</v>
      </c>
      <c r="KL33" s="113">
        <v>103595</v>
      </c>
      <c r="KM33" s="114">
        <v>0.95899999999999996</v>
      </c>
      <c r="KN33" s="113">
        <v>4473</v>
      </c>
      <c r="KO33" s="114">
        <v>4.1000000000000002E-2</v>
      </c>
      <c r="KP33" s="113">
        <v>18551</v>
      </c>
      <c r="KQ33" s="114">
        <v>0.70799999999999996</v>
      </c>
      <c r="KR33" s="113">
        <v>17455</v>
      </c>
      <c r="KS33" s="114">
        <v>0.94099999999999995</v>
      </c>
      <c r="KT33" s="113">
        <v>1096</v>
      </c>
      <c r="KU33" s="114">
        <v>5.8999999999999997E-2</v>
      </c>
      <c r="KV33" s="113">
        <v>11815</v>
      </c>
      <c r="KW33" s="114">
        <v>0.76300000000000001</v>
      </c>
      <c r="KX33" s="113">
        <v>11131</v>
      </c>
      <c r="KY33" s="114">
        <v>0.94199999999999995</v>
      </c>
      <c r="KZ33" s="115">
        <v>684</v>
      </c>
      <c r="LA33" s="114">
        <v>5.8000000000000003E-2</v>
      </c>
      <c r="LB33" s="113">
        <v>1624</v>
      </c>
      <c r="LC33" s="114">
        <v>0.77900000000000003</v>
      </c>
      <c r="LD33" s="113">
        <v>1576</v>
      </c>
      <c r="LE33" s="114">
        <v>0.97</v>
      </c>
      <c r="LF33" s="115">
        <v>48</v>
      </c>
      <c r="LG33" s="114">
        <v>0.03</v>
      </c>
      <c r="LH33" s="113">
        <v>105377</v>
      </c>
      <c r="LI33" s="114">
        <v>0.75600000000000001</v>
      </c>
      <c r="LJ33" s="113">
        <v>101459</v>
      </c>
      <c r="LK33" s="114">
        <v>0.96299999999999997</v>
      </c>
      <c r="LL33" s="113">
        <v>3918</v>
      </c>
      <c r="LM33" s="114">
        <v>3.6999999999999998E-2</v>
      </c>
      <c r="LN33" s="113">
        <v>6640</v>
      </c>
      <c r="LO33" s="114">
        <v>0.64600000000000002</v>
      </c>
      <c r="LP33" s="113">
        <v>5909</v>
      </c>
      <c r="LQ33" s="114">
        <v>0.89</v>
      </c>
      <c r="LR33" s="115">
        <v>731</v>
      </c>
      <c r="LS33" s="114">
        <v>0.11</v>
      </c>
      <c r="LT33" s="113">
        <v>148630</v>
      </c>
      <c r="LU33" s="114">
        <v>0.66200000000000003</v>
      </c>
      <c r="LV33" s="113">
        <v>136237</v>
      </c>
      <c r="LW33" s="114">
        <v>0.91700000000000004</v>
      </c>
      <c r="LX33" s="113">
        <v>12393</v>
      </c>
      <c r="LY33" s="114">
        <v>8.3000000000000004E-2</v>
      </c>
      <c r="LZ33" s="113">
        <v>34150</v>
      </c>
      <c r="MA33" s="114">
        <v>0.42799999999999999</v>
      </c>
      <c r="MB33" s="113">
        <v>31911</v>
      </c>
      <c r="MC33" s="114">
        <v>0.93400000000000005</v>
      </c>
      <c r="MD33" s="113">
        <v>2239</v>
      </c>
      <c r="ME33" s="114">
        <v>6.6000000000000003E-2</v>
      </c>
      <c r="MF33" s="113">
        <v>14669</v>
      </c>
      <c r="MG33" s="114">
        <v>0.68200000000000005</v>
      </c>
      <c r="MH33" s="113">
        <v>13988</v>
      </c>
      <c r="MI33" s="114">
        <v>0.95399999999999996</v>
      </c>
      <c r="MJ33" s="115">
        <v>681</v>
      </c>
      <c r="MK33" s="114">
        <v>4.5999999999999999E-2</v>
      </c>
    </row>
    <row r="34" spans="1:349">
      <c r="A34" s="112" t="s">
        <v>967</v>
      </c>
      <c r="B34" s="113">
        <v>21718</v>
      </c>
      <c r="C34" s="114">
        <v>5.1999999999999998E-2</v>
      </c>
      <c r="D34" s="113">
        <v>19045</v>
      </c>
      <c r="E34" s="114">
        <v>0.877</v>
      </c>
      <c r="F34" s="113">
        <v>2673</v>
      </c>
      <c r="G34" s="114">
        <v>0.123</v>
      </c>
      <c r="H34" s="115">
        <v>4</v>
      </c>
      <c r="I34" s="114">
        <v>1.2999999999999999E-2</v>
      </c>
      <c r="J34" s="115">
        <v>4</v>
      </c>
      <c r="K34" s="114">
        <v>1</v>
      </c>
      <c r="L34" s="115">
        <v>0</v>
      </c>
      <c r="M34" s="114">
        <v>0</v>
      </c>
      <c r="N34" s="115">
        <v>391</v>
      </c>
      <c r="O34" s="114">
        <v>5.7000000000000002E-2</v>
      </c>
      <c r="P34" s="115">
        <v>367</v>
      </c>
      <c r="Q34" s="114">
        <v>0.93899999999999995</v>
      </c>
      <c r="R34" s="115">
        <v>24</v>
      </c>
      <c r="S34" s="114">
        <v>6.0999999999999999E-2</v>
      </c>
      <c r="T34" s="113">
        <v>2730</v>
      </c>
      <c r="U34" s="114">
        <v>4.2000000000000003E-2</v>
      </c>
      <c r="V34" s="113">
        <v>2543</v>
      </c>
      <c r="W34" s="114">
        <v>0.93200000000000005</v>
      </c>
      <c r="X34" s="115">
        <v>187</v>
      </c>
      <c r="Y34" s="114">
        <v>6.8000000000000005E-2</v>
      </c>
      <c r="Z34" s="115">
        <v>363</v>
      </c>
      <c r="AA34" s="114">
        <v>4.5999999999999999E-2</v>
      </c>
      <c r="AB34" s="115">
        <v>346</v>
      </c>
      <c r="AC34" s="114">
        <v>0.95299999999999996</v>
      </c>
      <c r="AD34" s="115">
        <v>17</v>
      </c>
      <c r="AE34" s="114">
        <v>4.7E-2</v>
      </c>
      <c r="AF34" s="115">
        <v>295</v>
      </c>
      <c r="AG34" s="114">
        <v>5.0999999999999997E-2</v>
      </c>
      <c r="AH34" s="115">
        <v>294</v>
      </c>
      <c r="AI34" s="114">
        <v>0.997</v>
      </c>
      <c r="AJ34" s="115">
        <v>1</v>
      </c>
      <c r="AK34" s="114">
        <v>3.0000000000000001E-3</v>
      </c>
      <c r="AL34" s="113">
        <v>14995</v>
      </c>
      <c r="AM34" s="114">
        <v>5.0999999999999997E-2</v>
      </c>
      <c r="AN34" s="113">
        <v>13003</v>
      </c>
      <c r="AO34" s="114">
        <v>0.86699999999999999</v>
      </c>
      <c r="AP34" s="113">
        <v>1992</v>
      </c>
      <c r="AQ34" s="114">
        <v>0.13300000000000001</v>
      </c>
      <c r="AR34" s="115">
        <v>363</v>
      </c>
      <c r="AS34" s="114">
        <v>5.8999999999999997E-2</v>
      </c>
      <c r="AT34" s="115">
        <v>363</v>
      </c>
      <c r="AU34" s="114">
        <v>1</v>
      </c>
      <c r="AV34" s="115">
        <v>0</v>
      </c>
      <c r="AW34" s="114">
        <v>0</v>
      </c>
      <c r="AX34" s="113">
        <v>2146</v>
      </c>
      <c r="AY34" s="114">
        <v>5.0999999999999997E-2</v>
      </c>
      <c r="AZ34" s="113">
        <v>2035</v>
      </c>
      <c r="BA34" s="114">
        <v>0.94799999999999995</v>
      </c>
      <c r="BB34" s="115">
        <v>111</v>
      </c>
      <c r="BC34" s="114">
        <v>5.1999999999999998E-2</v>
      </c>
      <c r="BD34" s="113">
        <v>17321</v>
      </c>
      <c r="BE34" s="114">
        <v>5.8999999999999997E-2</v>
      </c>
      <c r="BF34" s="113">
        <v>16699</v>
      </c>
      <c r="BG34" s="114">
        <v>0.96399999999999997</v>
      </c>
      <c r="BH34" s="115">
        <v>622</v>
      </c>
      <c r="BI34" s="114">
        <v>3.5999999999999997E-2</v>
      </c>
      <c r="BJ34" s="115">
        <v>199</v>
      </c>
      <c r="BK34" s="114">
        <v>2.8000000000000001E-2</v>
      </c>
      <c r="BL34" s="115">
        <v>173</v>
      </c>
      <c r="BM34" s="114">
        <v>0.86899999999999999</v>
      </c>
      <c r="BN34" s="115">
        <v>26</v>
      </c>
      <c r="BO34" s="114">
        <v>0.13100000000000001</v>
      </c>
      <c r="BP34" s="113">
        <v>1507</v>
      </c>
      <c r="BQ34" s="114">
        <v>4.2999999999999997E-2</v>
      </c>
      <c r="BR34" s="113">
        <v>1403</v>
      </c>
      <c r="BS34" s="114">
        <v>0.93100000000000005</v>
      </c>
      <c r="BT34" s="115">
        <v>104</v>
      </c>
      <c r="BU34" s="114">
        <v>6.9000000000000006E-2</v>
      </c>
      <c r="BV34" s="113">
        <v>3032</v>
      </c>
      <c r="BW34" s="114">
        <v>5.6000000000000001E-2</v>
      </c>
      <c r="BX34" s="113">
        <v>2905</v>
      </c>
      <c r="BY34" s="114">
        <v>0.95799999999999996</v>
      </c>
      <c r="BZ34" s="115">
        <v>127</v>
      </c>
      <c r="CA34" s="114">
        <v>4.2000000000000003E-2</v>
      </c>
      <c r="CB34" s="115">
        <v>280</v>
      </c>
      <c r="CC34" s="114">
        <v>7.8E-2</v>
      </c>
      <c r="CD34" s="115">
        <v>265</v>
      </c>
      <c r="CE34" s="114">
        <v>0.94599999999999995</v>
      </c>
      <c r="CF34" s="115">
        <v>15</v>
      </c>
      <c r="CG34" s="114">
        <v>5.3999999999999999E-2</v>
      </c>
      <c r="CH34" s="113">
        <v>14315</v>
      </c>
      <c r="CI34" s="114">
        <v>5.6000000000000001E-2</v>
      </c>
      <c r="CJ34" s="113">
        <v>13884</v>
      </c>
      <c r="CK34" s="114">
        <v>0.97</v>
      </c>
      <c r="CL34" s="115">
        <v>431</v>
      </c>
      <c r="CM34" s="114">
        <v>0.03</v>
      </c>
      <c r="CN34" s="113">
        <v>2389</v>
      </c>
      <c r="CO34" s="114">
        <v>5.3999999999999999E-2</v>
      </c>
      <c r="CP34" s="113">
        <v>2255</v>
      </c>
      <c r="CQ34" s="114">
        <v>0.94399999999999995</v>
      </c>
      <c r="CR34" s="115">
        <v>134</v>
      </c>
      <c r="CS34" s="114">
        <v>5.6000000000000001E-2</v>
      </c>
      <c r="CT34" s="115">
        <v>826</v>
      </c>
      <c r="CU34" s="114">
        <v>6.0999999999999999E-2</v>
      </c>
      <c r="CV34" s="115">
        <v>785</v>
      </c>
      <c r="CW34" s="114">
        <v>0.95</v>
      </c>
      <c r="CX34" s="115">
        <v>41</v>
      </c>
      <c r="CY34" s="114">
        <v>0.05</v>
      </c>
      <c r="CZ34" s="115">
        <v>235</v>
      </c>
      <c r="DA34" s="114">
        <v>4.1000000000000002E-2</v>
      </c>
      <c r="DB34" s="115">
        <v>230</v>
      </c>
      <c r="DC34" s="114">
        <v>0.97899999999999998</v>
      </c>
      <c r="DD34" s="115">
        <v>5</v>
      </c>
      <c r="DE34" s="114">
        <v>2.1000000000000001E-2</v>
      </c>
      <c r="DF34" s="113">
        <v>131618</v>
      </c>
      <c r="DG34" s="114">
        <v>4.9000000000000002E-2</v>
      </c>
      <c r="DH34" s="113">
        <v>117155</v>
      </c>
      <c r="DI34" s="114">
        <v>0.89</v>
      </c>
      <c r="DJ34" s="113">
        <v>14463</v>
      </c>
      <c r="DK34" s="114">
        <v>0.11</v>
      </c>
      <c r="DL34" s="113">
        <v>2233</v>
      </c>
      <c r="DM34" s="114">
        <v>5.1999999999999998E-2</v>
      </c>
      <c r="DN34" s="113">
        <v>2183</v>
      </c>
      <c r="DO34" s="114">
        <v>0.97799999999999998</v>
      </c>
      <c r="DP34" s="115">
        <v>50</v>
      </c>
      <c r="DQ34" s="114">
        <v>2.1999999999999999E-2</v>
      </c>
      <c r="DR34" s="113">
        <v>2855</v>
      </c>
      <c r="DS34" s="114">
        <v>4.7E-2</v>
      </c>
      <c r="DT34" s="113">
        <v>2460</v>
      </c>
      <c r="DU34" s="114">
        <v>0.86199999999999999</v>
      </c>
      <c r="DV34" s="115">
        <v>395</v>
      </c>
      <c r="DW34" s="114">
        <v>0.13800000000000001</v>
      </c>
      <c r="DX34" s="115">
        <v>187</v>
      </c>
      <c r="DY34" s="114">
        <v>6.5000000000000002E-2</v>
      </c>
      <c r="DZ34" s="115">
        <v>187</v>
      </c>
      <c r="EA34" s="114">
        <v>1</v>
      </c>
      <c r="EB34" s="115">
        <v>0</v>
      </c>
      <c r="EC34" s="114">
        <v>0</v>
      </c>
      <c r="ED34" s="113">
        <v>1268</v>
      </c>
      <c r="EE34" s="114">
        <v>6.4000000000000001E-2</v>
      </c>
      <c r="EF34" s="113">
        <v>1143</v>
      </c>
      <c r="EG34" s="114">
        <v>0.90100000000000002</v>
      </c>
      <c r="EH34" s="115">
        <v>125</v>
      </c>
      <c r="EI34" s="114">
        <v>9.9000000000000005E-2</v>
      </c>
      <c r="EJ34" s="113">
        <v>4769</v>
      </c>
      <c r="EK34" s="114">
        <v>5.6000000000000001E-2</v>
      </c>
      <c r="EL34" s="113">
        <v>4711</v>
      </c>
      <c r="EM34" s="114">
        <v>0.98799999999999999</v>
      </c>
      <c r="EN34" s="115">
        <v>58</v>
      </c>
      <c r="EO34" s="114">
        <v>1.2E-2</v>
      </c>
      <c r="EP34" s="115">
        <v>80</v>
      </c>
      <c r="EQ34" s="114">
        <v>5.1999999999999998E-2</v>
      </c>
      <c r="ER34" s="115">
        <v>76</v>
      </c>
      <c r="ES34" s="114">
        <v>0.95</v>
      </c>
      <c r="ET34" s="115">
        <v>4</v>
      </c>
      <c r="EU34" s="114">
        <v>0.05</v>
      </c>
      <c r="EV34" s="115">
        <v>220</v>
      </c>
      <c r="EW34" s="114">
        <v>8.1000000000000003E-2</v>
      </c>
      <c r="EX34" s="115">
        <v>220</v>
      </c>
      <c r="EY34" s="114">
        <v>1</v>
      </c>
      <c r="EZ34" s="115">
        <v>0</v>
      </c>
      <c r="FA34" s="114">
        <v>0</v>
      </c>
      <c r="FB34" s="113">
        <v>6206</v>
      </c>
      <c r="FC34" s="114">
        <v>5.0999999999999997E-2</v>
      </c>
      <c r="FD34" s="113">
        <v>5970</v>
      </c>
      <c r="FE34" s="114">
        <v>0.96199999999999997</v>
      </c>
      <c r="FF34" s="115">
        <v>236</v>
      </c>
      <c r="FG34" s="114">
        <v>3.7999999999999999E-2</v>
      </c>
      <c r="FH34" s="113">
        <v>1324</v>
      </c>
      <c r="FI34" s="114">
        <v>3.9E-2</v>
      </c>
      <c r="FJ34" s="113">
        <v>1162</v>
      </c>
      <c r="FK34" s="114">
        <v>0.878</v>
      </c>
      <c r="FL34" s="115">
        <v>162</v>
      </c>
      <c r="FM34" s="114">
        <v>0.122</v>
      </c>
      <c r="FN34" s="115">
        <v>884</v>
      </c>
      <c r="FO34" s="114">
        <v>4.5999999999999999E-2</v>
      </c>
      <c r="FP34" s="115">
        <v>776</v>
      </c>
      <c r="FQ34" s="114">
        <v>0.878</v>
      </c>
      <c r="FR34" s="115">
        <v>108</v>
      </c>
      <c r="FS34" s="114">
        <v>0.122</v>
      </c>
      <c r="FT34" s="113">
        <v>38719</v>
      </c>
      <c r="FU34" s="114">
        <v>4.4999999999999998E-2</v>
      </c>
      <c r="FV34" s="113">
        <v>33514</v>
      </c>
      <c r="FW34" s="114">
        <v>0.86599999999999999</v>
      </c>
      <c r="FX34" s="113">
        <v>5205</v>
      </c>
      <c r="FY34" s="114">
        <v>0.13400000000000001</v>
      </c>
      <c r="FZ34" s="113">
        <v>5363</v>
      </c>
      <c r="GA34" s="114">
        <v>5.6000000000000001E-2</v>
      </c>
      <c r="GB34" s="113">
        <v>4747</v>
      </c>
      <c r="GC34" s="114">
        <v>0.88500000000000001</v>
      </c>
      <c r="GD34" s="115">
        <v>616</v>
      </c>
      <c r="GE34" s="114">
        <v>0.115</v>
      </c>
      <c r="GF34" s="115">
        <v>150</v>
      </c>
      <c r="GG34" s="114">
        <v>4.3999999999999997E-2</v>
      </c>
      <c r="GH34" s="115">
        <v>128</v>
      </c>
      <c r="GI34" s="114">
        <v>0.85299999999999998</v>
      </c>
      <c r="GJ34" s="115">
        <v>22</v>
      </c>
      <c r="GK34" s="114">
        <v>0.14699999999999999</v>
      </c>
      <c r="GL34" s="113">
        <v>33516</v>
      </c>
      <c r="GM34" s="114">
        <v>0.05</v>
      </c>
      <c r="GN34" s="113">
        <v>30497</v>
      </c>
      <c r="GO34" s="114">
        <v>0.91</v>
      </c>
      <c r="GP34" s="113">
        <v>3019</v>
      </c>
      <c r="GQ34" s="114">
        <v>0.09</v>
      </c>
      <c r="GR34" s="113">
        <v>20996</v>
      </c>
      <c r="GS34" s="114">
        <v>5.2999999999999999E-2</v>
      </c>
      <c r="GT34" s="113">
        <v>18928</v>
      </c>
      <c r="GU34" s="114">
        <v>0.90200000000000002</v>
      </c>
      <c r="GV34" s="113">
        <v>2068</v>
      </c>
      <c r="GW34" s="114">
        <v>9.8000000000000004E-2</v>
      </c>
      <c r="GX34" s="115">
        <v>747</v>
      </c>
      <c r="GY34" s="114">
        <v>4.3999999999999997E-2</v>
      </c>
      <c r="GZ34" s="115">
        <v>719</v>
      </c>
      <c r="HA34" s="114">
        <v>0.96299999999999997</v>
      </c>
      <c r="HB34" s="115">
        <v>28</v>
      </c>
      <c r="HC34" s="114">
        <v>3.6999999999999998E-2</v>
      </c>
      <c r="HD34" s="113">
        <v>31746</v>
      </c>
      <c r="HE34" s="114">
        <v>5.0999999999999997E-2</v>
      </c>
      <c r="HF34" s="113">
        <v>29398</v>
      </c>
      <c r="HG34" s="114">
        <v>0.92600000000000005</v>
      </c>
      <c r="HH34" s="113">
        <v>2348</v>
      </c>
      <c r="HI34" s="114">
        <v>7.3999999999999996E-2</v>
      </c>
      <c r="HJ34" s="113">
        <v>42100</v>
      </c>
      <c r="HK34" s="114">
        <v>4.8000000000000001E-2</v>
      </c>
      <c r="HL34" s="113">
        <v>38208</v>
      </c>
      <c r="HM34" s="114">
        <v>0.90800000000000003</v>
      </c>
      <c r="HN34" s="113">
        <v>3892</v>
      </c>
      <c r="HO34" s="114">
        <v>9.1999999999999998E-2</v>
      </c>
      <c r="HP34" s="113">
        <v>7060</v>
      </c>
      <c r="HQ34" s="114">
        <v>4.2999999999999997E-2</v>
      </c>
      <c r="HR34" s="113">
        <v>5310</v>
      </c>
      <c r="HS34" s="114">
        <v>0.752</v>
      </c>
      <c r="HT34" s="113">
        <v>1750</v>
      </c>
      <c r="HU34" s="114">
        <v>0.248</v>
      </c>
      <c r="HV34" s="113">
        <v>12288</v>
      </c>
      <c r="HW34" s="114">
        <v>5.8999999999999997E-2</v>
      </c>
      <c r="HX34" s="113">
        <v>11734</v>
      </c>
      <c r="HY34" s="114">
        <v>0.95499999999999996</v>
      </c>
      <c r="HZ34" s="115">
        <v>554</v>
      </c>
      <c r="IA34" s="114">
        <v>4.4999999999999998E-2</v>
      </c>
      <c r="IB34" s="113">
        <v>2889</v>
      </c>
      <c r="IC34" s="114">
        <v>3.6999999999999998E-2</v>
      </c>
      <c r="ID34" s="113">
        <v>2554</v>
      </c>
      <c r="IE34" s="114">
        <v>0.88400000000000001</v>
      </c>
      <c r="IF34" s="115">
        <v>335</v>
      </c>
      <c r="IG34" s="114">
        <v>0.11600000000000001</v>
      </c>
      <c r="IH34" s="113">
        <v>10512</v>
      </c>
      <c r="II34" s="114">
        <v>5.7000000000000002E-2</v>
      </c>
      <c r="IJ34" s="113">
        <v>8435</v>
      </c>
      <c r="IK34" s="114">
        <v>0.80200000000000005</v>
      </c>
      <c r="IL34" s="113">
        <v>2077</v>
      </c>
      <c r="IM34" s="114">
        <v>0.19800000000000001</v>
      </c>
      <c r="IN34" s="113">
        <v>5103</v>
      </c>
      <c r="IO34" s="114">
        <v>3.7999999999999999E-2</v>
      </c>
      <c r="IP34" s="113">
        <v>4613</v>
      </c>
      <c r="IQ34" s="114">
        <v>0.90400000000000003</v>
      </c>
      <c r="IR34" s="115">
        <v>490</v>
      </c>
      <c r="IS34" s="114">
        <v>9.6000000000000002E-2</v>
      </c>
      <c r="IT34" s="113">
        <v>24054</v>
      </c>
      <c r="IU34" s="114">
        <v>4.7E-2</v>
      </c>
      <c r="IV34" s="113">
        <v>19165</v>
      </c>
      <c r="IW34" s="114">
        <v>0.79700000000000004</v>
      </c>
      <c r="IX34" s="113">
        <v>4889</v>
      </c>
      <c r="IY34" s="114">
        <v>0.20300000000000001</v>
      </c>
      <c r="IZ34" s="113">
        <v>2766</v>
      </c>
      <c r="JA34" s="114">
        <v>3.5000000000000003E-2</v>
      </c>
      <c r="JB34" s="113">
        <v>2568</v>
      </c>
      <c r="JC34" s="114">
        <v>0.92800000000000005</v>
      </c>
      <c r="JD34" s="115">
        <v>198</v>
      </c>
      <c r="JE34" s="114">
        <v>7.1999999999999995E-2</v>
      </c>
      <c r="JF34" s="113">
        <v>2399</v>
      </c>
      <c r="JG34" s="114">
        <v>5.8000000000000003E-2</v>
      </c>
      <c r="JH34" s="113">
        <v>2159</v>
      </c>
      <c r="JI34" s="114">
        <v>0.9</v>
      </c>
      <c r="JJ34" s="115">
        <v>240</v>
      </c>
      <c r="JK34" s="114">
        <v>0.1</v>
      </c>
      <c r="JL34" s="115">
        <v>15</v>
      </c>
      <c r="JM34" s="114">
        <v>3.1E-2</v>
      </c>
      <c r="JN34" s="115">
        <v>15</v>
      </c>
      <c r="JO34" s="114">
        <v>1</v>
      </c>
      <c r="JP34" s="115">
        <v>0</v>
      </c>
      <c r="JQ34" s="114">
        <v>0</v>
      </c>
      <c r="JR34" s="115">
        <v>567</v>
      </c>
      <c r="JS34" s="114">
        <v>6.4000000000000001E-2</v>
      </c>
      <c r="JT34" s="115">
        <v>547</v>
      </c>
      <c r="JU34" s="114">
        <v>0.96499999999999997</v>
      </c>
      <c r="JV34" s="115">
        <v>20</v>
      </c>
      <c r="JW34" s="114">
        <v>3.5000000000000003E-2</v>
      </c>
      <c r="JX34" s="113">
        <v>5507</v>
      </c>
      <c r="JY34" s="114">
        <v>0.05</v>
      </c>
      <c r="JZ34" s="113">
        <v>4986</v>
      </c>
      <c r="KA34" s="114">
        <v>0.90500000000000003</v>
      </c>
      <c r="KB34" s="115">
        <v>521</v>
      </c>
      <c r="KC34" s="114">
        <v>9.5000000000000001E-2</v>
      </c>
      <c r="KD34" s="113">
        <v>6481</v>
      </c>
      <c r="KE34" s="114">
        <v>5.3999999999999999E-2</v>
      </c>
      <c r="KF34" s="113">
        <v>6101</v>
      </c>
      <c r="KG34" s="114">
        <v>0.94099999999999995</v>
      </c>
      <c r="KH34" s="115">
        <v>380</v>
      </c>
      <c r="KI34" s="114">
        <v>5.8999999999999997E-2</v>
      </c>
      <c r="KJ34" s="113">
        <v>7468</v>
      </c>
      <c r="KK34" s="114">
        <v>4.9000000000000002E-2</v>
      </c>
      <c r="KL34" s="113">
        <v>7080</v>
      </c>
      <c r="KM34" s="114">
        <v>0.94799999999999995</v>
      </c>
      <c r="KN34" s="115">
        <v>388</v>
      </c>
      <c r="KO34" s="114">
        <v>5.1999999999999998E-2</v>
      </c>
      <c r="KP34" s="113">
        <v>1412</v>
      </c>
      <c r="KQ34" s="114">
        <v>5.3999999999999999E-2</v>
      </c>
      <c r="KR34" s="113">
        <v>1291</v>
      </c>
      <c r="KS34" s="114">
        <v>0.91400000000000003</v>
      </c>
      <c r="KT34" s="115">
        <v>121</v>
      </c>
      <c r="KU34" s="114">
        <v>8.5999999999999993E-2</v>
      </c>
      <c r="KV34" s="115">
        <v>849</v>
      </c>
      <c r="KW34" s="114">
        <v>5.5E-2</v>
      </c>
      <c r="KX34" s="115">
        <v>794</v>
      </c>
      <c r="KY34" s="114">
        <v>0.93500000000000005</v>
      </c>
      <c r="KZ34" s="115">
        <v>55</v>
      </c>
      <c r="LA34" s="114">
        <v>6.5000000000000002E-2</v>
      </c>
      <c r="LB34" s="115">
        <v>156</v>
      </c>
      <c r="LC34" s="114">
        <v>7.4999999999999997E-2</v>
      </c>
      <c r="LD34" s="115">
        <v>154</v>
      </c>
      <c r="LE34" s="114">
        <v>0.98699999999999999</v>
      </c>
      <c r="LF34" s="115">
        <v>2</v>
      </c>
      <c r="LG34" s="114">
        <v>1.2999999999999999E-2</v>
      </c>
      <c r="LH34" s="113">
        <v>8397</v>
      </c>
      <c r="LI34" s="114">
        <v>0.06</v>
      </c>
      <c r="LJ34" s="113">
        <v>7992</v>
      </c>
      <c r="LK34" s="114">
        <v>0.95199999999999996</v>
      </c>
      <c r="LL34" s="115">
        <v>405</v>
      </c>
      <c r="LM34" s="114">
        <v>4.8000000000000001E-2</v>
      </c>
      <c r="LN34" s="115">
        <v>617</v>
      </c>
      <c r="LO34" s="114">
        <v>0.06</v>
      </c>
      <c r="LP34" s="115">
        <v>576</v>
      </c>
      <c r="LQ34" s="114">
        <v>0.93400000000000005</v>
      </c>
      <c r="LR34" s="115">
        <v>41</v>
      </c>
      <c r="LS34" s="114">
        <v>6.6000000000000003E-2</v>
      </c>
      <c r="LT34" s="113">
        <v>10398</v>
      </c>
      <c r="LU34" s="114">
        <v>4.5999999999999999E-2</v>
      </c>
      <c r="LV34" s="113">
        <v>9503</v>
      </c>
      <c r="LW34" s="114">
        <v>0.91400000000000003</v>
      </c>
      <c r="LX34" s="115">
        <v>895</v>
      </c>
      <c r="LY34" s="114">
        <v>8.5999999999999993E-2</v>
      </c>
      <c r="LZ34" s="113">
        <v>2940</v>
      </c>
      <c r="MA34" s="114">
        <v>3.6999999999999998E-2</v>
      </c>
      <c r="MB34" s="113">
        <v>2720</v>
      </c>
      <c r="MC34" s="114">
        <v>0.92500000000000004</v>
      </c>
      <c r="MD34" s="115">
        <v>220</v>
      </c>
      <c r="ME34" s="114">
        <v>7.4999999999999997E-2</v>
      </c>
      <c r="MF34" s="113">
        <v>1283</v>
      </c>
      <c r="MG34" s="114">
        <v>0.06</v>
      </c>
      <c r="MH34" s="113">
        <v>1211</v>
      </c>
      <c r="MI34" s="114">
        <v>0.94399999999999995</v>
      </c>
      <c r="MJ34" s="115">
        <v>72</v>
      </c>
      <c r="MK34" s="114">
        <v>5.6000000000000001E-2</v>
      </c>
    </row>
    <row r="35" spans="1:349">
      <c r="A35" s="112" t="s">
        <v>968</v>
      </c>
      <c r="B35" s="113">
        <v>74198</v>
      </c>
      <c r="C35" s="114">
        <v>0.17899999999999999</v>
      </c>
      <c r="D35" s="113">
        <v>66518</v>
      </c>
      <c r="E35" s="114">
        <v>0.89600000000000002</v>
      </c>
      <c r="F35" s="113">
        <v>7680</v>
      </c>
      <c r="G35" s="114">
        <v>0.104</v>
      </c>
      <c r="H35" s="115">
        <v>48</v>
      </c>
      <c r="I35" s="114">
        <v>0.151</v>
      </c>
      <c r="J35" s="115">
        <v>41</v>
      </c>
      <c r="K35" s="114">
        <v>0.85399999999999998</v>
      </c>
      <c r="L35" s="115">
        <v>7</v>
      </c>
      <c r="M35" s="114">
        <v>0.14599999999999999</v>
      </c>
      <c r="N35" s="113">
        <v>1171</v>
      </c>
      <c r="O35" s="114">
        <v>0.17100000000000001</v>
      </c>
      <c r="P35" s="113">
        <v>1102</v>
      </c>
      <c r="Q35" s="114">
        <v>0.94099999999999995</v>
      </c>
      <c r="R35" s="115">
        <v>69</v>
      </c>
      <c r="S35" s="114">
        <v>5.8999999999999997E-2</v>
      </c>
      <c r="T35" s="113">
        <v>10277</v>
      </c>
      <c r="U35" s="114">
        <v>0.157</v>
      </c>
      <c r="V35" s="113">
        <v>9508</v>
      </c>
      <c r="W35" s="114">
        <v>0.92500000000000004</v>
      </c>
      <c r="X35" s="115">
        <v>769</v>
      </c>
      <c r="Y35" s="114">
        <v>7.4999999999999997E-2</v>
      </c>
      <c r="Z35" s="113">
        <v>1704</v>
      </c>
      <c r="AA35" s="114">
        <v>0.216</v>
      </c>
      <c r="AB35" s="113">
        <v>1577</v>
      </c>
      <c r="AC35" s="114">
        <v>0.92500000000000004</v>
      </c>
      <c r="AD35" s="115">
        <v>127</v>
      </c>
      <c r="AE35" s="114">
        <v>7.4999999999999997E-2</v>
      </c>
      <c r="AF35" s="113">
        <v>1350</v>
      </c>
      <c r="AG35" s="114">
        <v>0.23300000000000001</v>
      </c>
      <c r="AH35" s="113">
        <v>1318</v>
      </c>
      <c r="AI35" s="114">
        <v>0.97599999999999998</v>
      </c>
      <c r="AJ35" s="115">
        <v>32</v>
      </c>
      <c r="AK35" s="114">
        <v>2.4E-2</v>
      </c>
      <c r="AL35" s="113">
        <v>57135</v>
      </c>
      <c r="AM35" s="114">
        <v>0.193</v>
      </c>
      <c r="AN35" s="113">
        <v>50994</v>
      </c>
      <c r="AO35" s="114">
        <v>0.89300000000000002</v>
      </c>
      <c r="AP35" s="113">
        <v>6141</v>
      </c>
      <c r="AQ35" s="114">
        <v>0.107</v>
      </c>
      <c r="AR35" s="113">
        <v>1135</v>
      </c>
      <c r="AS35" s="114">
        <v>0.186</v>
      </c>
      <c r="AT35" s="113">
        <v>1107</v>
      </c>
      <c r="AU35" s="114">
        <v>0.97499999999999998</v>
      </c>
      <c r="AV35" s="115">
        <v>28</v>
      </c>
      <c r="AW35" s="114">
        <v>2.5000000000000001E-2</v>
      </c>
      <c r="AX35" s="113">
        <v>8246</v>
      </c>
      <c r="AY35" s="114">
        <v>0.19700000000000001</v>
      </c>
      <c r="AZ35" s="113">
        <v>7161</v>
      </c>
      <c r="BA35" s="114">
        <v>0.86799999999999999</v>
      </c>
      <c r="BB35" s="113">
        <v>1085</v>
      </c>
      <c r="BC35" s="114">
        <v>0.13200000000000001</v>
      </c>
      <c r="BD35" s="113">
        <v>61245</v>
      </c>
      <c r="BE35" s="114">
        <v>0.21</v>
      </c>
      <c r="BF35" s="113">
        <v>58304</v>
      </c>
      <c r="BG35" s="114">
        <v>0.95199999999999996</v>
      </c>
      <c r="BH35" s="113">
        <v>2941</v>
      </c>
      <c r="BI35" s="114">
        <v>4.8000000000000001E-2</v>
      </c>
      <c r="BJ35" s="113">
        <v>1503</v>
      </c>
      <c r="BK35" s="114">
        <v>0.215</v>
      </c>
      <c r="BL35" s="113">
        <v>1290</v>
      </c>
      <c r="BM35" s="114">
        <v>0.85799999999999998</v>
      </c>
      <c r="BN35" s="115">
        <v>213</v>
      </c>
      <c r="BO35" s="114">
        <v>0.14199999999999999</v>
      </c>
      <c r="BP35" s="113">
        <v>6129</v>
      </c>
      <c r="BQ35" s="114">
        <v>0.17499999999999999</v>
      </c>
      <c r="BR35" s="113">
        <v>5762</v>
      </c>
      <c r="BS35" s="114">
        <v>0.94</v>
      </c>
      <c r="BT35" s="115">
        <v>367</v>
      </c>
      <c r="BU35" s="114">
        <v>0.06</v>
      </c>
      <c r="BV35" s="113">
        <v>10693</v>
      </c>
      <c r="BW35" s="114">
        <v>0.19600000000000001</v>
      </c>
      <c r="BX35" s="113">
        <v>10137</v>
      </c>
      <c r="BY35" s="114">
        <v>0.94799999999999995</v>
      </c>
      <c r="BZ35" s="115">
        <v>556</v>
      </c>
      <c r="CA35" s="114">
        <v>5.1999999999999998E-2</v>
      </c>
      <c r="CB35" s="115">
        <v>895</v>
      </c>
      <c r="CC35" s="114">
        <v>0.251</v>
      </c>
      <c r="CD35" s="115">
        <v>847</v>
      </c>
      <c r="CE35" s="114">
        <v>0.94599999999999995</v>
      </c>
      <c r="CF35" s="115">
        <v>48</v>
      </c>
      <c r="CG35" s="114">
        <v>5.3999999999999999E-2</v>
      </c>
      <c r="CH35" s="113">
        <v>57826</v>
      </c>
      <c r="CI35" s="114">
        <v>0.22600000000000001</v>
      </c>
      <c r="CJ35" s="113">
        <v>55173</v>
      </c>
      <c r="CK35" s="114">
        <v>0.95399999999999996</v>
      </c>
      <c r="CL35" s="113">
        <v>2653</v>
      </c>
      <c r="CM35" s="114">
        <v>4.5999999999999999E-2</v>
      </c>
      <c r="CN35" s="113">
        <v>9363</v>
      </c>
      <c r="CO35" s="114">
        <v>0.21299999999999999</v>
      </c>
      <c r="CP35" s="113">
        <v>9059</v>
      </c>
      <c r="CQ35" s="114">
        <v>0.96799999999999997</v>
      </c>
      <c r="CR35" s="115">
        <v>304</v>
      </c>
      <c r="CS35" s="114">
        <v>3.2000000000000001E-2</v>
      </c>
      <c r="CT35" s="113">
        <v>3018</v>
      </c>
      <c r="CU35" s="114">
        <v>0.221</v>
      </c>
      <c r="CV35" s="113">
        <v>2866</v>
      </c>
      <c r="CW35" s="114">
        <v>0.95</v>
      </c>
      <c r="CX35" s="115">
        <v>152</v>
      </c>
      <c r="CY35" s="114">
        <v>0.05</v>
      </c>
      <c r="CZ35" s="113">
        <v>1046</v>
      </c>
      <c r="DA35" s="114">
        <v>0.18</v>
      </c>
      <c r="DB35" s="113">
        <v>1012</v>
      </c>
      <c r="DC35" s="114">
        <v>0.96699999999999997</v>
      </c>
      <c r="DD35" s="115">
        <v>34</v>
      </c>
      <c r="DE35" s="114">
        <v>3.3000000000000002E-2</v>
      </c>
      <c r="DF35" s="113">
        <v>469789</v>
      </c>
      <c r="DG35" s="114">
        <v>0.17599999999999999</v>
      </c>
      <c r="DH35" s="113">
        <v>427496</v>
      </c>
      <c r="DI35" s="114">
        <v>0.91</v>
      </c>
      <c r="DJ35" s="113">
        <v>42293</v>
      </c>
      <c r="DK35" s="114">
        <v>0.09</v>
      </c>
      <c r="DL35" s="113">
        <v>9652</v>
      </c>
      <c r="DM35" s="114">
        <v>0.224</v>
      </c>
      <c r="DN35" s="113">
        <v>9311</v>
      </c>
      <c r="DO35" s="114">
        <v>0.96499999999999997</v>
      </c>
      <c r="DP35" s="115">
        <v>341</v>
      </c>
      <c r="DQ35" s="114">
        <v>3.5000000000000003E-2</v>
      </c>
      <c r="DR35" s="113">
        <v>12120</v>
      </c>
      <c r="DS35" s="114">
        <v>0.2</v>
      </c>
      <c r="DT35" s="113">
        <v>10006</v>
      </c>
      <c r="DU35" s="114">
        <v>0.82599999999999996</v>
      </c>
      <c r="DV35" s="113">
        <v>2114</v>
      </c>
      <c r="DW35" s="114">
        <v>0.17399999999999999</v>
      </c>
      <c r="DX35" s="115">
        <v>565</v>
      </c>
      <c r="DY35" s="114">
        <v>0.19500000000000001</v>
      </c>
      <c r="DZ35" s="115">
        <v>509</v>
      </c>
      <c r="EA35" s="114">
        <v>0.90100000000000002</v>
      </c>
      <c r="EB35" s="115">
        <v>56</v>
      </c>
      <c r="EC35" s="114">
        <v>9.9000000000000005E-2</v>
      </c>
      <c r="ED35" s="113">
        <v>4420</v>
      </c>
      <c r="EE35" s="114">
        <v>0.224</v>
      </c>
      <c r="EF35" s="113">
        <v>4197</v>
      </c>
      <c r="EG35" s="114">
        <v>0.95</v>
      </c>
      <c r="EH35" s="115">
        <v>223</v>
      </c>
      <c r="EI35" s="114">
        <v>0.05</v>
      </c>
      <c r="EJ35" s="113">
        <v>17920</v>
      </c>
      <c r="EK35" s="114">
        <v>0.20899999999999999</v>
      </c>
      <c r="EL35" s="113">
        <v>17187</v>
      </c>
      <c r="EM35" s="114">
        <v>0.95899999999999996</v>
      </c>
      <c r="EN35" s="115">
        <v>733</v>
      </c>
      <c r="EO35" s="114">
        <v>4.1000000000000002E-2</v>
      </c>
      <c r="EP35" s="115">
        <v>447</v>
      </c>
      <c r="EQ35" s="114">
        <v>0.28899999999999998</v>
      </c>
      <c r="ER35" s="115">
        <v>348</v>
      </c>
      <c r="ES35" s="114">
        <v>0.77900000000000003</v>
      </c>
      <c r="ET35" s="115">
        <v>99</v>
      </c>
      <c r="EU35" s="114">
        <v>0.221</v>
      </c>
      <c r="EV35" s="115">
        <v>574</v>
      </c>
      <c r="EW35" s="114">
        <v>0.21199999999999999</v>
      </c>
      <c r="EX35" s="115">
        <v>568</v>
      </c>
      <c r="EY35" s="114">
        <v>0.99</v>
      </c>
      <c r="EZ35" s="115">
        <v>6</v>
      </c>
      <c r="FA35" s="114">
        <v>0.01</v>
      </c>
      <c r="FB35" s="113">
        <v>24721</v>
      </c>
      <c r="FC35" s="114">
        <v>0.20300000000000001</v>
      </c>
      <c r="FD35" s="113">
        <v>23820</v>
      </c>
      <c r="FE35" s="114">
        <v>0.96399999999999997</v>
      </c>
      <c r="FF35" s="115">
        <v>901</v>
      </c>
      <c r="FG35" s="114">
        <v>3.5999999999999997E-2</v>
      </c>
      <c r="FH35" s="113">
        <v>5941</v>
      </c>
      <c r="FI35" s="114">
        <v>0.17299999999999999</v>
      </c>
      <c r="FJ35" s="113">
        <v>5195</v>
      </c>
      <c r="FK35" s="114">
        <v>0.874</v>
      </c>
      <c r="FL35" s="115">
        <v>746</v>
      </c>
      <c r="FM35" s="114">
        <v>0.126</v>
      </c>
      <c r="FN35" s="113">
        <v>3609</v>
      </c>
      <c r="FO35" s="114">
        <v>0.189</v>
      </c>
      <c r="FP35" s="113">
        <v>3344</v>
      </c>
      <c r="FQ35" s="114">
        <v>0.92700000000000005</v>
      </c>
      <c r="FR35" s="115">
        <v>265</v>
      </c>
      <c r="FS35" s="114">
        <v>7.2999999999999995E-2</v>
      </c>
      <c r="FT35" s="113">
        <v>149435</v>
      </c>
      <c r="FU35" s="114">
        <v>0.17399999999999999</v>
      </c>
      <c r="FV35" s="113">
        <v>134670</v>
      </c>
      <c r="FW35" s="114">
        <v>0.90100000000000002</v>
      </c>
      <c r="FX35" s="113">
        <v>14765</v>
      </c>
      <c r="FY35" s="114">
        <v>9.9000000000000005E-2</v>
      </c>
      <c r="FZ35" s="113">
        <v>19466</v>
      </c>
      <c r="GA35" s="114">
        <v>0.20200000000000001</v>
      </c>
      <c r="GB35" s="113">
        <v>18140</v>
      </c>
      <c r="GC35" s="114">
        <v>0.93200000000000005</v>
      </c>
      <c r="GD35" s="113">
        <v>1326</v>
      </c>
      <c r="GE35" s="114">
        <v>6.8000000000000005E-2</v>
      </c>
      <c r="GF35" s="115">
        <v>683</v>
      </c>
      <c r="GG35" s="114">
        <v>0.19900000000000001</v>
      </c>
      <c r="GH35" s="115">
        <v>615</v>
      </c>
      <c r="GI35" s="114">
        <v>0.9</v>
      </c>
      <c r="GJ35" s="115">
        <v>68</v>
      </c>
      <c r="GK35" s="114">
        <v>0.1</v>
      </c>
      <c r="GL35" s="113">
        <v>133913</v>
      </c>
      <c r="GM35" s="114">
        <v>0.19900000000000001</v>
      </c>
      <c r="GN35" s="113">
        <v>125453</v>
      </c>
      <c r="GO35" s="114">
        <v>0.93700000000000006</v>
      </c>
      <c r="GP35" s="113">
        <v>8460</v>
      </c>
      <c r="GQ35" s="114">
        <v>6.3E-2</v>
      </c>
      <c r="GR35" s="113">
        <v>78328</v>
      </c>
      <c r="GS35" s="114">
        <v>0.19600000000000001</v>
      </c>
      <c r="GT35" s="113">
        <v>72235</v>
      </c>
      <c r="GU35" s="114">
        <v>0.92200000000000004</v>
      </c>
      <c r="GV35" s="113">
        <v>6093</v>
      </c>
      <c r="GW35" s="114">
        <v>7.8E-2</v>
      </c>
      <c r="GX35" s="113">
        <v>3515</v>
      </c>
      <c r="GY35" s="114">
        <v>0.20699999999999999</v>
      </c>
      <c r="GZ35" s="113">
        <v>3319</v>
      </c>
      <c r="HA35" s="114">
        <v>0.94399999999999995</v>
      </c>
      <c r="HB35" s="115">
        <v>196</v>
      </c>
      <c r="HC35" s="114">
        <v>5.6000000000000001E-2</v>
      </c>
      <c r="HD35" s="113">
        <v>124466</v>
      </c>
      <c r="HE35" s="114">
        <v>0.20100000000000001</v>
      </c>
      <c r="HF35" s="113">
        <v>118041</v>
      </c>
      <c r="HG35" s="114">
        <v>0.94799999999999995</v>
      </c>
      <c r="HH35" s="113">
        <v>6425</v>
      </c>
      <c r="HI35" s="114">
        <v>5.1999999999999998E-2</v>
      </c>
      <c r="HJ35" s="113">
        <v>152263</v>
      </c>
      <c r="HK35" s="114">
        <v>0.17499999999999999</v>
      </c>
      <c r="HL35" s="113">
        <v>140533</v>
      </c>
      <c r="HM35" s="114">
        <v>0.92300000000000004</v>
      </c>
      <c r="HN35" s="113">
        <v>11730</v>
      </c>
      <c r="HO35" s="114">
        <v>7.6999999999999999E-2</v>
      </c>
      <c r="HP35" s="113">
        <v>22734</v>
      </c>
      <c r="HQ35" s="114">
        <v>0.13900000000000001</v>
      </c>
      <c r="HR35" s="113">
        <v>16314</v>
      </c>
      <c r="HS35" s="114">
        <v>0.71799999999999997</v>
      </c>
      <c r="HT35" s="113">
        <v>6420</v>
      </c>
      <c r="HU35" s="114">
        <v>0.28199999999999997</v>
      </c>
      <c r="HV35" s="113">
        <v>44273</v>
      </c>
      <c r="HW35" s="114">
        <v>0.214</v>
      </c>
      <c r="HX35" s="113">
        <v>41820</v>
      </c>
      <c r="HY35" s="114">
        <v>0.94499999999999995</v>
      </c>
      <c r="HZ35" s="113">
        <v>2453</v>
      </c>
      <c r="IA35" s="114">
        <v>5.5E-2</v>
      </c>
      <c r="IB35" s="113">
        <v>10826</v>
      </c>
      <c r="IC35" s="114">
        <v>0.14000000000000001</v>
      </c>
      <c r="ID35" s="113">
        <v>10082</v>
      </c>
      <c r="IE35" s="114">
        <v>0.93100000000000005</v>
      </c>
      <c r="IF35" s="115">
        <v>744</v>
      </c>
      <c r="IG35" s="114">
        <v>6.9000000000000006E-2</v>
      </c>
      <c r="IH35" s="113">
        <v>34920</v>
      </c>
      <c r="II35" s="114">
        <v>0.189</v>
      </c>
      <c r="IJ35" s="113">
        <v>29319</v>
      </c>
      <c r="IK35" s="114">
        <v>0.84</v>
      </c>
      <c r="IL35" s="113">
        <v>5601</v>
      </c>
      <c r="IM35" s="114">
        <v>0.16</v>
      </c>
      <c r="IN35" s="113">
        <v>21843</v>
      </c>
      <c r="IO35" s="114">
        <v>0.16200000000000001</v>
      </c>
      <c r="IP35" s="113">
        <v>20285</v>
      </c>
      <c r="IQ35" s="114">
        <v>0.92900000000000005</v>
      </c>
      <c r="IR35" s="113">
        <v>1558</v>
      </c>
      <c r="IS35" s="114">
        <v>7.0999999999999994E-2</v>
      </c>
      <c r="IT35" s="113">
        <v>93933</v>
      </c>
      <c r="IU35" s="114">
        <v>0.184</v>
      </c>
      <c r="IV35" s="113">
        <v>80286</v>
      </c>
      <c r="IW35" s="114">
        <v>0.85499999999999998</v>
      </c>
      <c r="IX35" s="113">
        <v>13647</v>
      </c>
      <c r="IY35" s="114">
        <v>0.14499999999999999</v>
      </c>
      <c r="IZ35" s="113">
        <v>11555</v>
      </c>
      <c r="JA35" s="114">
        <v>0.14499999999999999</v>
      </c>
      <c r="JB35" s="113">
        <v>10074</v>
      </c>
      <c r="JC35" s="114">
        <v>0.872</v>
      </c>
      <c r="JD35" s="113">
        <v>1481</v>
      </c>
      <c r="JE35" s="114">
        <v>0.128</v>
      </c>
      <c r="JF35" s="113">
        <v>8580</v>
      </c>
      <c r="JG35" s="114">
        <v>0.20799999999999999</v>
      </c>
      <c r="JH35" s="113">
        <v>7466</v>
      </c>
      <c r="JI35" s="114">
        <v>0.87</v>
      </c>
      <c r="JJ35" s="113">
        <v>1114</v>
      </c>
      <c r="JK35" s="114">
        <v>0.13</v>
      </c>
      <c r="JL35" s="115">
        <v>132</v>
      </c>
      <c r="JM35" s="114">
        <v>0.27600000000000002</v>
      </c>
      <c r="JN35" s="115">
        <v>113</v>
      </c>
      <c r="JO35" s="114">
        <v>0.85599999999999998</v>
      </c>
      <c r="JP35" s="115">
        <v>19</v>
      </c>
      <c r="JQ35" s="114">
        <v>0.14399999999999999</v>
      </c>
      <c r="JR35" s="113">
        <v>2137</v>
      </c>
      <c r="JS35" s="114">
        <v>0.24199999999999999</v>
      </c>
      <c r="JT35" s="113">
        <v>1900</v>
      </c>
      <c r="JU35" s="114">
        <v>0.88900000000000001</v>
      </c>
      <c r="JV35" s="115">
        <v>237</v>
      </c>
      <c r="JW35" s="114">
        <v>0.111</v>
      </c>
      <c r="JX35" s="113">
        <v>21774</v>
      </c>
      <c r="JY35" s="114">
        <v>0.19900000000000001</v>
      </c>
      <c r="JZ35" s="113">
        <v>19964</v>
      </c>
      <c r="KA35" s="114">
        <v>0.91700000000000004</v>
      </c>
      <c r="KB35" s="113">
        <v>1810</v>
      </c>
      <c r="KC35" s="114">
        <v>8.3000000000000004E-2</v>
      </c>
      <c r="KD35" s="113">
        <v>21564</v>
      </c>
      <c r="KE35" s="114">
        <v>0.18099999999999999</v>
      </c>
      <c r="KF35" s="113">
        <v>19756</v>
      </c>
      <c r="KG35" s="114">
        <v>0.91600000000000004</v>
      </c>
      <c r="KH35" s="113">
        <v>1808</v>
      </c>
      <c r="KI35" s="114">
        <v>8.4000000000000005E-2</v>
      </c>
      <c r="KJ35" s="113">
        <v>33383</v>
      </c>
      <c r="KK35" s="114">
        <v>0.219</v>
      </c>
      <c r="KL35" s="113">
        <v>31900</v>
      </c>
      <c r="KM35" s="114">
        <v>0.95599999999999996</v>
      </c>
      <c r="KN35" s="113">
        <v>1483</v>
      </c>
      <c r="KO35" s="114">
        <v>4.3999999999999997E-2</v>
      </c>
      <c r="KP35" s="113">
        <v>5696</v>
      </c>
      <c r="KQ35" s="114">
        <v>0.218</v>
      </c>
      <c r="KR35" s="113">
        <v>5433</v>
      </c>
      <c r="KS35" s="114">
        <v>0.95399999999999996</v>
      </c>
      <c r="KT35" s="115">
        <v>263</v>
      </c>
      <c r="KU35" s="114">
        <v>4.5999999999999999E-2</v>
      </c>
      <c r="KV35" s="113">
        <v>3611</v>
      </c>
      <c r="KW35" s="114">
        <v>0.23300000000000001</v>
      </c>
      <c r="KX35" s="113">
        <v>3473</v>
      </c>
      <c r="KY35" s="114">
        <v>0.96199999999999997</v>
      </c>
      <c r="KZ35" s="115">
        <v>138</v>
      </c>
      <c r="LA35" s="114">
        <v>3.7999999999999999E-2</v>
      </c>
      <c r="LB35" s="115">
        <v>498</v>
      </c>
      <c r="LC35" s="114">
        <v>0.23899999999999999</v>
      </c>
      <c r="LD35" s="115">
        <v>463</v>
      </c>
      <c r="LE35" s="114">
        <v>0.93</v>
      </c>
      <c r="LF35" s="115">
        <v>35</v>
      </c>
      <c r="LG35" s="114">
        <v>7.0000000000000007E-2</v>
      </c>
      <c r="LH35" s="113">
        <v>31577</v>
      </c>
      <c r="LI35" s="114">
        <v>0.22600000000000001</v>
      </c>
      <c r="LJ35" s="113">
        <v>30340</v>
      </c>
      <c r="LK35" s="114">
        <v>0.96099999999999997</v>
      </c>
      <c r="LL35" s="113">
        <v>1237</v>
      </c>
      <c r="LM35" s="114">
        <v>3.9E-2</v>
      </c>
      <c r="LN35" s="113">
        <v>1900</v>
      </c>
      <c r="LO35" s="114">
        <v>0.185</v>
      </c>
      <c r="LP35" s="113">
        <v>1684</v>
      </c>
      <c r="LQ35" s="114">
        <v>0.88600000000000001</v>
      </c>
      <c r="LR35" s="115">
        <v>216</v>
      </c>
      <c r="LS35" s="114">
        <v>0.114</v>
      </c>
      <c r="LT35" s="113">
        <v>41747</v>
      </c>
      <c r="LU35" s="114">
        <v>0.186</v>
      </c>
      <c r="LV35" s="113">
        <v>38309</v>
      </c>
      <c r="LW35" s="114">
        <v>0.91800000000000004</v>
      </c>
      <c r="LX35" s="113">
        <v>3438</v>
      </c>
      <c r="LY35" s="114">
        <v>8.2000000000000003E-2</v>
      </c>
      <c r="LZ35" s="113">
        <v>9691</v>
      </c>
      <c r="MA35" s="114">
        <v>0.121</v>
      </c>
      <c r="MB35" s="113">
        <v>8865</v>
      </c>
      <c r="MC35" s="114">
        <v>0.91500000000000004</v>
      </c>
      <c r="MD35" s="115">
        <v>826</v>
      </c>
      <c r="ME35" s="114">
        <v>8.5000000000000006E-2</v>
      </c>
      <c r="MF35" s="113">
        <v>4504</v>
      </c>
      <c r="MG35" s="114">
        <v>0.20899999999999999</v>
      </c>
      <c r="MH35" s="113">
        <v>4305</v>
      </c>
      <c r="MI35" s="114">
        <v>0.95599999999999996</v>
      </c>
      <c r="MJ35" s="115">
        <v>199</v>
      </c>
      <c r="MK35" s="114">
        <v>4.3999999999999997E-2</v>
      </c>
    </row>
    <row r="36" spans="1:349">
      <c r="A36" s="112" t="s">
        <v>969</v>
      </c>
      <c r="B36" s="113">
        <v>76723</v>
      </c>
      <c r="C36" s="114">
        <v>0.185</v>
      </c>
      <c r="D36" s="113">
        <v>68933</v>
      </c>
      <c r="E36" s="114">
        <v>0.89800000000000002</v>
      </c>
      <c r="F36" s="113">
        <v>7790</v>
      </c>
      <c r="G36" s="114">
        <v>0.10199999999999999</v>
      </c>
      <c r="H36" s="115">
        <v>65</v>
      </c>
      <c r="I36" s="114">
        <v>0.20399999999999999</v>
      </c>
      <c r="J36" s="115">
        <v>54</v>
      </c>
      <c r="K36" s="114">
        <v>0.83099999999999996</v>
      </c>
      <c r="L36" s="115">
        <v>11</v>
      </c>
      <c r="M36" s="114">
        <v>0.16900000000000001</v>
      </c>
      <c r="N36" s="113">
        <v>1449</v>
      </c>
      <c r="O36" s="114">
        <v>0.21199999999999999</v>
      </c>
      <c r="P36" s="113">
        <v>1352</v>
      </c>
      <c r="Q36" s="114">
        <v>0.93300000000000005</v>
      </c>
      <c r="R36" s="115">
        <v>97</v>
      </c>
      <c r="S36" s="114">
        <v>6.7000000000000004E-2</v>
      </c>
      <c r="T36" s="113">
        <v>9416</v>
      </c>
      <c r="U36" s="114">
        <v>0.14399999999999999</v>
      </c>
      <c r="V36" s="113">
        <v>8850</v>
      </c>
      <c r="W36" s="114">
        <v>0.94</v>
      </c>
      <c r="X36" s="115">
        <v>566</v>
      </c>
      <c r="Y36" s="114">
        <v>0.06</v>
      </c>
      <c r="Z36" s="113">
        <v>1771</v>
      </c>
      <c r="AA36" s="114">
        <v>0.224</v>
      </c>
      <c r="AB36" s="113">
        <v>1714</v>
      </c>
      <c r="AC36" s="114">
        <v>0.96799999999999997</v>
      </c>
      <c r="AD36" s="115">
        <v>57</v>
      </c>
      <c r="AE36" s="114">
        <v>3.2000000000000001E-2</v>
      </c>
      <c r="AF36" s="113">
        <v>1383</v>
      </c>
      <c r="AG36" s="114">
        <v>0.23799999999999999</v>
      </c>
      <c r="AH36" s="113">
        <v>1218</v>
      </c>
      <c r="AI36" s="114">
        <v>0.88100000000000001</v>
      </c>
      <c r="AJ36" s="115">
        <v>165</v>
      </c>
      <c r="AK36" s="114">
        <v>0.11899999999999999</v>
      </c>
      <c r="AL36" s="113">
        <v>61684</v>
      </c>
      <c r="AM36" s="114">
        <v>0.20799999999999999</v>
      </c>
      <c r="AN36" s="113">
        <v>55357</v>
      </c>
      <c r="AO36" s="114">
        <v>0.89700000000000002</v>
      </c>
      <c r="AP36" s="113">
        <v>6327</v>
      </c>
      <c r="AQ36" s="114">
        <v>0.10299999999999999</v>
      </c>
      <c r="AR36" s="113">
        <v>1604</v>
      </c>
      <c r="AS36" s="114">
        <v>0.26200000000000001</v>
      </c>
      <c r="AT36" s="113">
        <v>1510</v>
      </c>
      <c r="AU36" s="114">
        <v>0.94099999999999995</v>
      </c>
      <c r="AV36" s="115">
        <v>94</v>
      </c>
      <c r="AW36" s="114">
        <v>5.8999999999999997E-2</v>
      </c>
      <c r="AX36" s="113">
        <v>8986</v>
      </c>
      <c r="AY36" s="114">
        <v>0.215</v>
      </c>
      <c r="AZ36" s="113">
        <v>8243</v>
      </c>
      <c r="BA36" s="114">
        <v>0.91700000000000004</v>
      </c>
      <c r="BB36" s="115">
        <v>743</v>
      </c>
      <c r="BC36" s="114">
        <v>8.3000000000000004E-2</v>
      </c>
      <c r="BD36" s="113">
        <v>63396</v>
      </c>
      <c r="BE36" s="114">
        <v>0.217</v>
      </c>
      <c r="BF36" s="113">
        <v>60351</v>
      </c>
      <c r="BG36" s="114">
        <v>0.95199999999999996</v>
      </c>
      <c r="BH36" s="113">
        <v>3045</v>
      </c>
      <c r="BI36" s="114">
        <v>4.8000000000000001E-2</v>
      </c>
      <c r="BJ36" s="113">
        <v>2027</v>
      </c>
      <c r="BK36" s="114">
        <v>0.28999999999999998</v>
      </c>
      <c r="BL36" s="113">
        <v>1834</v>
      </c>
      <c r="BM36" s="114">
        <v>0.90500000000000003</v>
      </c>
      <c r="BN36" s="115">
        <v>193</v>
      </c>
      <c r="BO36" s="114">
        <v>9.5000000000000001E-2</v>
      </c>
      <c r="BP36" s="113">
        <v>5363</v>
      </c>
      <c r="BQ36" s="114">
        <v>0.153</v>
      </c>
      <c r="BR36" s="113">
        <v>4792</v>
      </c>
      <c r="BS36" s="114">
        <v>0.89400000000000002</v>
      </c>
      <c r="BT36" s="115">
        <v>571</v>
      </c>
      <c r="BU36" s="114">
        <v>0.106</v>
      </c>
      <c r="BV36" s="113">
        <v>11610</v>
      </c>
      <c r="BW36" s="114">
        <v>0.21299999999999999</v>
      </c>
      <c r="BX36" s="113">
        <v>11275</v>
      </c>
      <c r="BY36" s="114">
        <v>0.97099999999999997</v>
      </c>
      <c r="BZ36" s="115">
        <v>335</v>
      </c>
      <c r="CA36" s="114">
        <v>2.9000000000000001E-2</v>
      </c>
      <c r="CB36" s="115">
        <v>671</v>
      </c>
      <c r="CC36" s="114">
        <v>0.188</v>
      </c>
      <c r="CD36" s="115">
        <v>593</v>
      </c>
      <c r="CE36" s="114">
        <v>0.88400000000000001</v>
      </c>
      <c r="CF36" s="115">
        <v>78</v>
      </c>
      <c r="CG36" s="114">
        <v>0.11600000000000001</v>
      </c>
      <c r="CH36" s="113">
        <v>56833</v>
      </c>
      <c r="CI36" s="114">
        <v>0.222</v>
      </c>
      <c r="CJ36" s="113">
        <v>54071</v>
      </c>
      <c r="CK36" s="114">
        <v>0.95099999999999996</v>
      </c>
      <c r="CL36" s="113">
        <v>2762</v>
      </c>
      <c r="CM36" s="114">
        <v>4.9000000000000002E-2</v>
      </c>
      <c r="CN36" s="113">
        <v>8924</v>
      </c>
      <c r="CO36" s="114">
        <v>0.20300000000000001</v>
      </c>
      <c r="CP36" s="113">
        <v>8482</v>
      </c>
      <c r="CQ36" s="114">
        <v>0.95</v>
      </c>
      <c r="CR36" s="115">
        <v>442</v>
      </c>
      <c r="CS36" s="114">
        <v>0.05</v>
      </c>
      <c r="CT36" s="113">
        <v>2837</v>
      </c>
      <c r="CU36" s="114">
        <v>0.20799999999999999</v>
      </c>
      <c r="CV36" s="113">
        <v>2699</v>
      </c>
      <c r="CW36" s="114">
        <v>0.95099999999999996</v>
      </c>
      <c r="CX36" s="115">
        <v>138</v>
      </c>
      <c r="CY36" s="114">
        <v>4.9000000000000002E-2</v>
      </c>
      <c r="CZ36" s="113">
        <v>1176</v>
      </c>
      <c r="DA36" s="114">
        <v>0.20300000000000001</v>
      </c>
      <c r="DB36" s="113">
        <v>1094</v>
      </c>
      <c r="DC36" s="114">
        <v>0.93</v>
      </c>
      <c r="DD36" s="115">
        <v>82</v>
      </c>
      <c r="DE36" s="114">
        <v>7.0000000000000007E-2</v>
      </c>
      <c r="DF36" s="113">
        <v>494916</v>
      </c>
      <c r="DG36" s="114">
        <v>0.185</v>
      </c>
      <c r="DH36" s="113">
        <v>450256</v>
      </c>
      <c r="DI36" s="114">
        <v>0.91</v>
      </c>
      <c r="DJ36" s="113">
        <v>44660</v>
      </c>
      <c r="DK36" s="114">
        <v>0.09</v>
      </c>
      <c r="DL36" s="113">
        <v>10037</v>
      </c>
      <c r="DM36" s="114">
        <v>0.23300000000000001</v>
      </c>
      <c r="DN36" s="113">
        <v>9615</v>
      </c>
      <c r="DO36" s="114">
        <v>0.95799999999999996</v>
      </c>
      <c r="DP36" s="115">
        <v>422</v>
      </c>
      <c r="DQ36" s="114">
        <v>4.2000000000000003E-2</v>
      </c>
      <c r="DR36" s="113">
        <v>13169</v>
      </c>
      <c r="DS36" s="114">
        <v>0.218</v>
      </c>
      <c r="DT36" s="113">
        <v>11072</v>
      </c>
      <c r="DU36" s="114">
        <v>0.84099999999999997</v>
      </c>
      <c r="DV36" s="113">
        <v>2097</v>
      </c>
      <c r="DW36" s="114">
        <v>0.159</v>
      </c>
      <c r="DX36" s="115">
        <v>636</v>
      </c>
      <c r="DY36" s="114">
        <v>0.22</v>
      </c>
      <c r="DZ36" s="115">
        <v>616</v>
      </c>
      <c r="EA36" s="114">
        <v>0.96899999999999997</v>
      </c>
      <c r="EB36" s="115">
        <v>20</v>
      </c>
      <c r="EC36" s="114">
        <v>3.1E-2</v>
      </c>
      <c r="ED36" s="113">
        <v>3937</v>
      </c>
      <c r="EE36" s="114">
        <v>0.2</v>
      </c>
      <c r="EF36" s="113">
        <v>3707</v>
      </c>
      <c r="EG36" s="114">
        <v>0.94199999999999995</v>
      </c>
      <c r="EH36" s="115">
        <v>230</v>
      </c>
      <c r="EI36" s="114">
        <v>5.8000000000000003E-2</v>
      </c>
      <c r="EJ36" s="113">
        <v>18137</v>
      </c>
      <c r="EK36" s="114">
        <v>0.21099999999999999</v>
      </c>
      <c r="EL36" s="113">
        <v>17433</v>
      </c>
      <c r="EM36" s="114">
        <v>0.96099999999999997</v>
      </c>
      <c r="EN36" s="115">
        <v>704</v>
      </c>
      <c r="EO36" s="114">
        <v>3.9E-2</v>
      </c>
      <c r="EP36" s="115">
        <v>363</v>
      </c>
      <c r="EQ36" s="114">
        <v>0.23499999999999999</v>
      </c>
      <c r="ER36" s="115">
        <v>311</v>
      </c>
      <c r="ES36" s="114">
        <v>0.85699999999999998</v>
      </c>
      <c r="ET36" s="115">
        <v>52</v>
      </c>
      <c r="EU36" s="114">
        <v>0.14299999999999999</v>
      </c>
      <c r="EV36" s="115">
        <v>753</v>
      </c>
      <c r="EW36" s="114">
        <v>0.27800000000000002</v>
      </c>
      <c r="EX36" s="115">
        <v>748</v>
      </c>
      <c r="EY36" s="114">
        <v>0.99299999999999999</v>
      </c>
      <c r="EZ36" s="115">
        <v>5</v>
      </c>
      <c r="FA36" s="114">
        <v>7.0000000000000001E-3</v>
      </c>
      <c r="FB36" s="113">
        <v>25669</v>
      </c>
      <c r="FC36" s="114">
        <v>0.21099999999999999</v>
      </c>
      <c r="FD36" s="113">
        <v>24123</v>
      </c>
      <c r="FE36" s="114">
        <v>0.94</v>
      </c>
      <c r="FF36" s="113">
        <v>1546</v>
      </c>
      <c r="FG36" s="114">
        <v>0.06</v>
      </c>
      <c r="FH36" s="113">
        <v>7600</v>
      </c>
      <c r="FI36" s="114">
        <v>0.222</v>
      </c>
      <c r="FJ36" s="113">
        <v>6785</v>
      </c>
      <c r="FK36" s="114">
        <v>0.89300000000000002</v>
      </c>
      <c r="FL36" s="115">
        <v>815</v>
      </c>
      <c r="FM36" s="114">
        <v>0.107</v>
      </c>
      <c r="FN36" s="113">
        <v>4049</v>
      </c>
      <c r="FO36" s="114">
        <v>0.21199999999999999</v>
      </c>
      <c r="FP36" s="113">
        <v>3735</v>
      </c>
      <c r="FQ36" s="114">
        <v>0.92200000000000004</v>
      </c>
      <c r="FR36" s="115">
        <v>314</v>
      </c>
      <c r="FS36" s="114">
        <v>7.8E-2</v>
      </c>
      <c r="FT36" s="113">
        <v>163586</v>
      </c>
      <c r="FU36" s="114">
        <v>0.19</v>
      </c>
      <c r="FV36" s="113">
        <v>148241</v>
      </c>
      <c r="FW36" s="114">
        <v>0.90600000000000003</v>
      </c>
      <c r="FX36" s="113">
        <v>15345</v>
      </c>
      <c r="FY36" s="114">
        <v>9.4E-2</v>
      </c>
      <c r="FZ36" s="113">
        <v>19331</v>
      </c>
      <c r="GA36" s="114">
        <v>0.20100000000000001</v>
      </c>
      <c r="GB36" s="113">
        <v>18116</v>
      </c>
      <c r="GC36" s="114">
        <v>0.93700000000000006</v>
      </c>
      <c r="GD36" s="113">
        <v>1215</v>
      </c>
      <c r="GE36" s="114">
        <v>6.3E-2</v>
      </c>
      <c r="GF36" s="115">
        <v>633</v>
      </c>
      <c r="GG36" s="114">
        <v>0.184</v>
      </c>
      <c r="GH36" s="115">
        <v>626</v>
      </c>
      <c r="GI36" s="114">
        <v>0.98899999999999999</v>
      </c>
      <c r="GJ36" s="115">
        <v>7</v>
      </c>
      <c r="GK36" s="114">
        <v>1.0999999999999999E-2</v>
      </c>
      <c r="GL36" s="113">
        <v>141297</v>
      </c>
      <c r="GM36" s="114">
        <v>0.21</v>
      </c>
      <c r="GN36" s="113">
        <v>132894</v>
      </c>
      <c r="GO36" s="114">
        <v>0.94099999999999995</v>
      </c>
      <c r="GP36" s="113">
        <v>8403</v>
      </c>
      <c r="GQ36" s="114">
        <v>5.8999999999999997E-2</v>
      </c>
      <c r="GR36" s="113">
        <v>81919</v>
      </c>
      <c r="GS36" s="114">
        <v>0.20499999999999999</v>
      </c>
      <c r="GT36" s="113">
        <v>75628</v>
      </c>
      <c r="GU36" s="114">
        <v>0.92300000000000004</v>
      </c>
      <c r="GV36" s="113">
        <v>6291</v>
      </c>
      <c r="GW36" s="114">
        <v>7.6999999999999999E-2</v>
      </c>
      <c r="GX36" s="113">
        <v>3633</v>
      </c>
      <c r="GY36" s="114">
        <v>0.21299999999999999</v>
      </c>
      <c r="GZ36" s="113">
        <v>3315</v>
      </c>
      <c r="HA36" s="114">
        <v>0.91200000000000003</v>
      </c>
      <c r="HB36" s="115">
        <v>318</v>
      </c>
      <c r="HC36" s="114">
        <v>8.7999999999999995E-2</v>
      </c>
      <c r="HD36" s="113">
        <v>127673</v>
      </c>
      <c r="HE36" s="114">
        <v>0.20599999999999999</v>
      </c>
      <c r="HF36" s="113">
        <v>121139</v>
      </c>
      <c r="HG36" s="114">
        <v>0.94899999999999995</v>
      </c>
      <c r="HH36" s="113">
        <v>6534</v>
      </c>
      <c r="HI36" s="114">
        <v>5.0999999999999997E-2</v>
      </c>
      <c r="HJ36" s="113">
        <v>159532</v>
      </c>
      <c r="HK36" s="114">
        <v>0.183</v>
      </c>
      <c r="HL36" s="113">
        <v>147170</v>
      </c>
      <c r="HM36" s="114">
        <v>0.92300000000000004</v>
      </c>
      <c r="HN36" s="113">
        <v>12362</v>
      </c>
      <c r="HO36" s="114">
        <v>7.6999999999999999E-2</v>
      </c>
      <c r="HP36" s="113">
        <v>22906</v>
      </c>
      <c r="HQ36" s="114">
        <v>0.14000000000000001</v>
      </c>
      <c r="HR36" s="113">
        <v>15812</v>
      </c>
      <c r="HS36" s="114">
        <v>0.69</v>
      </c>
      <c r="HT36" s="113">
        <v>7094</v>
      </c>
      <c r="HU36" s="114">
        <v>0.31</v>
      </c>
      <c r="HV36" s="113">
        <v>45996</v>
      </c>
      <c r="HW36" s="114">
        <v>0.222</v>
      </c>
      <c r="HX36" s="113">
        <v>43275</v>
      </c>
      <c r="HY36" s="114">
        <v>0.94099999999999995</v>
      </c>
      <c r="HZ36" s="113">
        <v>2721</v>
      </c>
      <c r="IA36" s="114">
        <v>5.8999999999999997E-2</v>
      </c>
      <c r="IB36" s="113">
        <v>11774</v>
      </c>
      <c r="IC36" s="114">
        <v>0.152</v>
      </c>
      <c r="ID36" s="113">
        <v>10961</v>
      </c>
      <c r="IE36" s="114">
        <v>0.93100000000000005</v>
      </c>
      <c r="IF36" s="115">
        <v>813</v>
      </c>
      <c r="IG36" s="114">
        <v>6.9000000000000006E-2</v>
      </c>
      <c r="IH36" s="113">
        <v>35093</v>
      </c>
      <c r="II36" s="114">
        <v>0.19</v>
      </c>
      <c r="IJ36" s="113">
        <v>29097</v>
      </c>
      <c r="IK36" s="114">
        <v>0.82899999999999996</v>
      </c>
      <c r="IL36" s="113">
        <v>5996</v>
      </c>
      <c r="IM36" s="114">
        <v>0.17100000000000001</v>
      </c>
      <c r="IN36" s="113">
        <v>21456</v>
      </c>
      <c r="IO36" s="114">
        <v>0.159</v>
      </c>
      <c r="IP36" s="113">
        <v>19574</v>
      </c>
      <c r="IQ36" s="114">
        <v>0.91200000000000003</v>
      </c>
      <c r="IR36" s="113">
        <v>1882</v>
      </c>
      <c r="IS36" s="114">
        <v>8.7999999999999995E-2</v>
      </c>
      <c r="IT36" s="113">
        <v>99240</v>
      </c>
      <c r="IU36" s="114">
        <v>0.19400000000000001</v>
      </c>
      <c r="IV36" s="113">
        <v>85353</v>
      </c>
      <c r="IW36" s="114">
        <v>0.86</v>
      </c>
      <c r="IX36" s="113">
        <v>13887</v>
      </c>
      <c r="IY36" s="114">
        <v>0.14000000000000001</v>
      </c>
      <c r="IZ36" s="113">
        <v>12359</v>
      </c>
      <c r="JA36" s="114">
        <v>0.156</v>
      </c>
      <c r="JB36" s="113">
        <v>10850</v>
      </c>
      <c r="JC36" s="114">
        <v>0.878</v>
      </c>
      <c r="JD36" s="113">
        <v>1509</v>
      </c>
      <c r="JE36" s="114">
        <v>0.122</v>
      </c>
      <c r="JF36" s="113">
        <v>8164</v>
      </c>
      <c r="JG36" s="114">
        <v>0.19800000000000001</v>
      </c>
      <c r="JH36" s="113">
        <v>7234</v>
      </c>
      <c r="JI36" s="114">
        <v>0.88600000000000001</v>
      </c>
      <c r="JJ36" s="115">
        <v>930</v>
      </c>
      <c r="JK36" s="114">
        <v>0.114</v>
      </c>
      <c r="JL36" s="115">
        <v>102</v>
      </c>
      <c r="JM36" s="114">
        <v>0.21299999999999999</v>
      </c>
      <c r="JN36" s="115">
        <v>102</v>
      </c>
      <c r="JO36" s="114">
        <v>1</v>
      </c>
      <c r="JP36" s="115">
        <v>0</v>
      </c>
      <c r="JQ36" s="114">
        <v>0</v>
      </c>
      <c r="JR36" s="113">
        <v>1790</v>
      </c>
      <c r="JS36" s="114">
        <v>0.20300000000000001</v>
      </c>
      <c r="JT36" s="113">
        <v>1573</v>
      </c>
      <c r="JU36" s="114">
        <v>0.879</v>
      </c>
      <c r="JV36" s="115">
        <v>217</v>
      </c>
      <c r="JW36" s="114">
        <v>0.121</v>
      </c>
      <c r="JX36" s="113">
        <v>21574</v>
      </c>
      <c r="JY36" s="114">
        <v>0.19700000000000001</v>
      </c>
      <c r="JZ36" s="113">
        <v>19996</v>
      </c>
      <c r="KA36" s="114">
        <v>0.92700000000000005</v>
      </c>
      <c r="KB36" s="113">
        <v>1578</v>
      </c>
      <c r="KC36" s="114">
        <v>7.2999999999999995E-2</v>
      </c>
      <c r="KD36" s="113">
        <v>23489</v>
      </c>
      <c r="KE36" s="114">
        <v>0.19700000000000001</v>
      </c>
      <c r="KF36" s="113">
        <v>21487</v>
      </c>
      <c r="KG36" s="114">
        <v>0.91500000000000004</v>
      </c>
      <c r="KH36" s="113">
        <v>2002</v>
      </c>
      <c r="KI36" s="114">
        <v>8.5000000000000006E-2</v>
      </c>
      <c r="KJ36" s="113">
        <v>33015</v>
      </c>
      <c r="KK36" s="114">
        <v>0.216</v>
      </c>
      <c r="KL36" s="113">
        <v>31884</v>
      </c>
      <c r="KM36" s="114">
        <v>0.96599999999999997</v>
      </c>
      <c r="KN36" s="113">
        <v>1131</v>
      </c>
      <c r="KO36" s="114">
        <v>3.4000000000000002E-2</v>
      </c>
      <c r="KP36" s="113">
        <v>5594</v>
      </c>
      <c r="KQ36" s="114">
        <v>0.214</v>
      </c>
      <c r="KR36" s="113">
        <v>5249</v>
      </c>
      <c r="KS36" s="114">
        <v>0.93799999999999994</v>
      </c>
      <c r="KT36" s="115">
        <v>345</v>
      </c>
      <c r="KU36" s="114">
        <v>6.2E-2</v>
      </c>
      <c r="KV36" s="113">
        <v>3692</v>
      </c>
      <c r="KW36" s="114">
        <v>0.23799999999999999</v>
      </c>
      <c r="KX36" s="113">
        <v>3471</v>
      </c>
      <c r="KY36" s="114">
        <v>0.94</v>
      </c>
      <c r="KZ36" s="115">
        <v>221</v>
      </c>
      <c r="LA36" s="114">
        <v>0.06</v>
      </c>
      <c r="LB36" s="115">
        <v>398</v>
      </c>
      <c r="LC36" s="114">
        <v>0.191</v>
      </c>
      <c r="LD36" s="115">
        <v>398</v>
      </c>
      <c r="LE36" s="114">
        <v>1</v>
      </c>
      <c r="LF36" s="115">
        <v>0</v>
      </c>
      <c r="LG36" s="114">
        <v>0</v>
      </c>
      <c r="LH36" s="113">
        <v>32048</v>
      </c>
      <c r="LI36" s="114">
        <v>0.23</v>
      </c>
      <c r="LJ36" s="113">
        <v>30782</v>
      </c>
      <c r="LK36" s="114">
        <v>0.96</v>
      </c>
      <c r="LL36" s="113">
        <v>1266</v>
      </c>
      <c r="LM36" s="114">
        <v>0.04</v>
      </c>
      <c r="LN36" s="113">
        <v>1818</v>
      </c>
      <c r="LO36" s="114">
        <v>0.17699999999999999</v>
      </c>
      <c r="LP36" s="113">
        <v>1525</v>
      </c>
      <c r="LQ36" s="114">
        <v>0.83899999999999997</v>
      </c>
      <c r="LR36" s="115">
        <v>293</v>
      </c>
      <c r="LS36" s="114">
        <v>0.161</v>
      </c>
      <c r="LT36" s="113">
        <v>46808</v>
      </c>
      <c r="LU36" s="114">
        <v>0.20799999999999999</v>
      </c>
      <c r="LV36" s="113">
        <v>42431</v>
      </c>
      <c r="LW36" s="114">
        <v>0.90600000000000003</v>
      </c>
      <c r="LX36" s="113">
        <v>4377</v>
      </c>
      <c r="LY36" s="114">
        <v>9.4E-2</v>
      </c>
      <c r="LZ36" s="113">
        <v>10528</v>
      </c>
      <c r="MA36" s="114">
        <v>0.13200000000000001</v>
      </c>
      <c r="MB36" s="113">
        <v>9866</v>
      </c>
      <c r="MC36" s="114">
        <v>0.93700000000000006</v>
      </c>
      <c r="MD36" s="115">
        <v>662</v>
      </c>
      <c r="ME36" s="114">
        <v>6.3E-2</v>
      </c>
      <c r="MF36" s="113">
        <v>4468</v>
      </c>
      <c r="MG36" s="114">
        <v>0.20799999999999999</v>
      </c>
      <c r="MH36" s="113">
        <v>4200</v>
      </c>
      <c r="MI36" s="114">
        <v>0.94</v>
      </c>
      <c r="MJ36" s="115">
        <v>268</v>
      </c>
      <c r="MK36" s="114">
        <v>0.06</v>
      </c>
    </row>
    <row r="37" spans="1:349">
      <c r="A37" s="112" t="s">
        <v>970</v>
      </c>
      <c r="B37" s="113">
        <v>75099</v>
      </c>
      <c r="C37" s="114">
        <v>0.18099999999999999</v>
      </c>
      <c r="D37" s="113">
        <v>68401</v>
      </c>
      <c r="E37" s="114">
        <v>0.91100000000000003</v>
      </c>
      <c r="F37" s="113">
        <v>6698</v>
      </c>
      <c r="G37" s="114">
        <v>8.8999999999999996E-2</v>
      </c>
      <c r="H37" s="115">
        <v>92</v>
      </c>
      <c r="I37" s="114">
        <v>0.28899999999999998</v>
      </c>
      <c r="J37" s="115">
        <v>75</v>
      </c>
      <c r="K37" s="114">
        <v>0.81499999999999995</v>
      </c>
      <c r="L37" s="115">
        <v>17</v>
      </c>
      <c r="M37" s="114">
        <v>0.185</v>
      </c>
      <c r="N37" s="113">
        <v>1921</v>
      </c>
      <c r="O37" s="114">
        <v>0.28100000000000003</v>
      </c>
      <c r="P37" s="113">
        <v>1834</v>
      </c>
      <c r="Q37" s="114">
        <v>0.95499999999999996</v>
      </c>
      <c r="R37" s="115">
        <v>87</v>
      </c>
      <c r="S37" s="114">
        <v>4.4999999999999998E-2</v>
      </c>
      <c r="T37" s="113">
        <v>10763</v>
      </c>
      <c r="U37" s="114">
        <v>0.16400000000000001</v>
      </c>
      <c r="V37" s="113">
        <v>10289</v>
      </c>
      <c r="W37" s="114">
        <v>0.95599999999999996</v>
      </c>
      <c r="X37" s="115">
        <v>474</v>
      </c>
      <c r="Y37" s="114">
        <v>4.3999999999999997E-2</v>
      </c>
      <c r="Z37" s="113">
        <v>1857</v>
      </c>
      <c r="AA37" s="114">
        <v>0.23499999999999999</v>
      </c>
      <c r="AB37" s="113">
        <v>1829</v>
      </c>
      <c r="AC37" s="114">
        <v>0.98499999999999999</v>
      </c>
      <c r="AD37" s="115">
        <v>28</v>
      </c>
      <c r="AE37" s="114">
        <v>1.4999999999999999E-2</v>
      </c>
      <c r="AF37" s="113">
        <v>1228</v>
      </c>
      <c r="AG37" s="114">
        <v>0.21199999999999999</v>
      </c>
      <c r="AH37" s="113">
        <v>1228</v>
      </c>
      <c r="AI37" s="114">
        <v>1</v>
      </c>
      <c r="AJ37" s="115">
        <v>0</v>
      </c>
      <c r="AK37" s="114">
        <v>0</v>
      </c>
      <c r="AL37" s="113">
        <v>64240</v>
      </c>
      <c r="AM37" s="114">
        <v>0.217</v>
      </c>
      <c r="AN37" s="113">
        <v>58499</v>
      </c>
      <c r="AO37" s="114">
        <v>0.91100000000000003</v>
      </c>
      <c r="AP37" s="113">
        <v>5741</v>
      </c>
      <c r="AQ37" s="114">
        <v>8.8999999999999996E-2</v>
      </c>
      <c r="AR37" s="113">
        <v>1578</v>
      </c>
      <c r="AS37" s="114">
        <v>0.25800000000000001</v>
      </c>
      <c r="AT37" s="113">
        <v>1361</v>
      </c>
      <c r="AU37" s="114">
        <v>0.86199999999999999</v>
      </c>
      <c r="AV37" s="115">
        <v>217</v>
      </c>
      <c r="AW37" s="114">
        <v>0.13800000000000001</v>
      </c>
      <c r="AX37" s="113">
        <v>10518</v>
      </c>
      <c r="AY37" s="114">
        <v>0.252</v>
      </c>
      <c r="AZ37" s="113">
        <v>10021</v>
      </c>
      <c r="BA37" s="114">
        <v>0.95299999999999996</v>
      </c>
      <c r="BB37" s="115">
        <v>497</v>
      </c>
      <c r="BC37" s="114">
        <v>4.7E-2</v>
      </c>
      <c r="BD37" s="113">
        <v>61738</v>
      </c>
      <c r="BE37" s="114">
        <v>0.21099999999999999</v>
      </c>
      <c r="BF37" s="113">
        <v>58758</v>
      </c>
      <c r="BG37" s="114">
        <v>0.95199999999999996</v>
      </c>
      <c r="BH37" s="113">
        <v>2980</v>
      </c>
      <c r="BI37" s="114">
        <v>4.8000000000000001E-2</v>
      </c>
      <c r="BJ37" s="113">
        <v>1767</v>
      </c>
      <c r="BK37" s="114">
        <v>0.253</v>
      </c>
      <c r="BL37" s="113">
        <v>1684</v>
      </c>
      <c r="BM37" s="114">
        <v>0.95299999999999996</v>
      </c>
      <c r="BN37" s="115">
        <v>83</v>
      </c>
      <c r="BO37" s="114">
        <v>4.7E-2</v>
      </c>
      <c r="BP37" s="113">
        <v>5912</v>
      </c>
      <c r="BQ37" s="114">
        <v>0.16900000000000001</v>
      </c>
      <c r="BR37" s="113">
        <v>5463</v>
      </c>
      <c r="BS37" s="114">
        <v>0.92400000000000004</v>
      </c>
      <c r="BT37" s="115">
        <v>449</v>
      </c>
      <c r="BU37" s="114">
        <v>7.5999999999999998E-2</v>
      </c>
      <c r="BV37" s="113">
        <v>12902</v>
      </c>
      <c r="BW37" s="114">
        <v>0.23699999999999999</v>
      </c>
      <c r="BX37" s="113">
        <v>12726</v>
      </c>
      <c r="BY37" s="114">
        <v>0.98599999999999999</v>
      </c>
      <c r="BZ37" s="115">
        <v>176</v>
      </c>
      <c r="CA37" s="114">
        <v>1.4E-2</v>
      </c>
      <c r="CB37" s="115">
        <v>915</v>
      </c>
      <c r="CC37" s="114">
        <v>0.25700000000000001</v>
      </c>
      <c r="CD37" s="115">
        <v>902</v>
      </c>
      <c r="CE37" s="114">
        <v>0.98599999999999999</v>
      </c>
      <c r="CF37" s="115">
        <v>13</v>
      </c>
      <c r="CG37" s="114">
        <v>1.4E-2</v>
      </c>
      <c r="CH37" s="113">
        <v>60034</v>
      </c>
      <c r="CI37" s="114">
        <v>0.23400000000000001</v>
      </c>
      <c r="CJ37" s="113">
        <v>57428</v>
      </c>
      <c r="CK37" s="114">
        <v>0.95699999999999996</v>
      </c>
      <c r="CL37" s="113">
        <v>2606</v>
      </c>
      <c r="CM37" s="114">
        <v>4.2999999999999997E-2</v>
      </c>
      <c r="CN37" s="113">
        <v>11339</v>
      </c>
      <c r="CO37" s="114">
        <v>0.25800000000000001</v>
      </c>
      <c r="CP37" s="113">
        <v>9789</v>
      </c>
      <c r="CQ37" s="114">
        <v>0.86299999999999999</v>
      </c>
      <c r="CR37" s="113">
        <v>1550</v>
      </c>
      <c r="CS37" s="114">
        <v>0.13700000000000001</v>
      </c>
      <c r="CT37" s="113">
        <v>3290</v>
      </c>
      <c r="CU37" s="114">
        <v>0.24099999999999999</v>
      </c>
      <c r="CV37" s="113">
        <v>3137</v>
      </c>
      <c r="CW37" s="114">
        <v>0.95299999999999996</v>
      </c>
      <c r="CX37" s="115">
        <v>153</v>
      </c>
      <c r="CY37" s="114">
        <v>4.7E-2</v>
      </c>
      <c r="CZ37" s="113">
        <v>1840</v>
      </c>
      <c r="DA37" s="114">
        <v>0.317</v>
      </c>
      <c r="DB37" s="113">
        <v>1192</v>
      </c>
      <c r="DC37" s="114">
        <v>0.64800000000000002</v>
      </c>
      <c r="DD37" s="115">
        <v>648</v>
      </c>
      <c r="DE37" s="114">
        <v>0.35199999999999998</v>
      </c>
      <c r="DF37" s="113">
        <v>544901</v>
      </c>
      <c r="DG37" s="114">
        <v>0.20399999999999999</v>
      </c>
      <c r="DH37" s="113">
        <v>497687</v>
      </c>
      <c r="DI37" s="114">
        <v>0.91300000000000003</v>
      </c>
      <c r="DJ37" s="113">
        <v>47214</v>
      </c>
      <c r="DK37" s="114">
        <v>8.6999999999999994E-2</v>
      </c>
      <c r="DL37" s="113">
        <v>10602</v>
      </c>
      <c r="DM37" s="114">
        <v>0.246</v>
      </c>
      <c r="DN37" s="113">
        <v>9919</v>
      </c>
      <c r="DO37" s="114">
        <v>0.93600000000000005</v>
      </c>
      <c r="DP37" s="115">
        <v>683</v>
      </c>
      <c r="DQ37" s="114">
        <v>6.4000000000000001E-2</v>
      </c>
      <c r="DR37" s="113">
        <v>12837</v>
      </c>
      <c r="DS37" s="114">
        <v>0.21199999999999999</v>
      </c>
      <c r="DT37" s="113">
        <v>10552</v>
      </c>
      <c r="DU37" s="114">
        <v>0.82199999999999995</v>
      </c>
      <c r="DV37" s="113">
        <v>2285</v>
      </c>
      <c r="DW37" s="114">
        <v>0.17799999999999999</v>
      </c>
      <c r="DX37" s="115">
        <v>733</v>
      </c>
      <c r="DY37" s="114">
        <v>0.253</v>
      </c>
      <c r="DZ37" s="115">
        <v>674</v>
      </c>
      <c r="EA37" s="114">
        <v>0.92</v>
      </c>
      <c r="EB37" s="115">
        <v>59</v>
      </c>
      <c r="EC37" s="114">
        <v>0.08</v>
      </c>
      <c r="ED37" s="113">
        <v>4434</v>
      </c>
      <c r="EE37" s="114">
        <v>0.22500000000000001</v>
      </c>
      <c r="EF37" s="113">
        <v>4145</v>
      </c>
      <c r="EG37" s="114">
        <v>0.93500000000000005</v>
      </c>
      <c r="EH37" s="115">
        <v>289</v>
      </c>
      <c r="EI37" s="114">
        <v>6.5000000000000002E-2</v>
      </c>
      <c r="EJ37" s="113">
        <v>18628</v>
      </c>
      <c r="EK37" s="114">
        <v>0.217</v>
      </c>
      <c r="EL37" s="113">
        <v>17884</v>
      </c>
      <c r="EM37" s="114">
        <v>0.96</v>
      </c>
      <c r="EN37" s="115">
        <v>744</v>
      </c>
      <c r="EO37" s="114">
        <v>0.04</v>
      </c>
      <c r="EP37" s="115">
        <v>422</v>
      </c>
      <c r="EQ37" s="114">
        <v>0.27300000000000002</v>
      </c>
      <c r="ER37" s="115">
        <v>365</v>
      </c>
      <c r="ES37" s="114">
        <v>0.86499999999999999</v>
      </c>
      <c r="ET37" s="115">
        <v>57</v>
      </c>
      <c r="EU37" s="114">
        <v>0.13500000000000001</v>
      </c>
      <c r="EV37" s="115">
        <v>590</v>
      </c>
      <c r="EW37" s="114">
        <v>0.217</v>
      </c>
      <c r="EX37" s="115">
        <v>576</v>
      </c>
      <c r="EY37" s="114">
        <v>0.97599999999999998</v>
      </c>
      <c r="EZ37" s="115">
        <v>14</v>
      </c>
      <c r="FA37" s="114">
        <v>2.4E-2</v>
      </c>
      <c r="FB37" s="113">
        <v>26089</v>
      </c>
      <c r="FC37" s="114">
        <v>0.214</v>
      </c>
      <c r="FD37" s="113">
        <v>24005</v>
      </c>
      <c r="FE37" s="114">
        <v>0.92</v>
      </c>
      <c r="FF37" s="113">
        <v>2084</v>
      </c>
      <c r="FG37" s="114">
        <v>0.08</v>
      </c>
      <c r="FH37" s="113">
        <v>7561</v>
      </c>
      <c r="FI37" s="114">
        <v>0.221</v>
      </c>
      <c r="FJ37" s="113">
        <v>6965</v>
      </c>
      <c r="FK37" s="114">
        <v>0.92100000000000004</v>
      </c>
      <c r="FL37" s="115">
        <v>596</v>
      </c>
      <c r="FM37" s="114">
        <v>7.9000000000000001E-2</v>
      </c>
      <c r="FN37" s="113">
        <v>4398</v>
      </c>
      <c r="FO37" s="114">
        <v>0.23100000000000001</v>
      </c>
      <c r="FP37" s="113">
        <v>4087</v>
      </c>
      <c r="FQ37" s="114">
        <v>0.92900000000000005</v>
      </c>
      <c r="FR37" s="115">
        <v>311</v>
      </c>
      <c r="FS37" s="114">
        <v>7.0999999999999994E-2</v>
      </c>
      <c r="FT37" s="113">
        <v>174232</v>
      </c>
      <c r="FU37" s="114">
        <v>0.20300000000000001</v>
      </c>
      <c r="FV37" s="113">
        <v>160216</v>
      </c>
      <c r="FW37" s="114">
        <v>0.92</v>
      </c>
      <c r="FX37" s="113">
        <v>14016</v>
      </c>
      <c r="FY37" s="114">
        <v>0.08</v>
      </c>
      <c r="FZ37" s="113">
        <v>20823</v>
      </c>
      <c r="GA37" s="114">
        <v>0.216</v>
      </c>
      <c r="GB37" s="113">
        <v>19834</v>
      </c>
      <c r="GC37" s="114">
        <v>0.95299999999999996</v>
      </c>
      <c r="GD37" s="115">
        <v>989</v>
      </c>
      <c r="GE37" s="114">
        <v>4.7E-2</v>
      </c>
      <c r="GF37" s="115">
        <v>715</v>
      </c>
      <c r="GG37" s="114">
        <v>0.20799999999999999</v>
      </c>
      <c r="GH37" s="115">
        <v>622</v>
      </c>
      <c r="GI37" s="114">
        <v>0.87</v>
      </c>
      <c r="GJ37" s="115">
        <v>93</v>
      </c>
      <c r="GK37" s="114">
        <v>0.13</v>
      </c>
      <c r="GL37" s="113">
        <v>153085</v>
      </c>
      <c r="GM37" s="114">
        <v>0.22800000000000001</v>
      </c>
      <c r="GN37" s="113">
        <v>145235</v>
      </c>
      <c r="GO37" s="114">
        <v>0.94899999999999995</v>
      </c>
      <c r="GP37" s="113">
        <v>7850</v>
      </c>
      <c r="GQ37" s="114">
        <v>5.0999999999999997E-2</v>
      </c>
      <c r="GR37" s="113">
        <v>82218</v>
      </c>
      <c r="GS37" s="114">
        <v>0.20599999999999999</v>
      </c>
      <c r="GT37" s="113">
        <v>75571</v>
      </c>
      <c r="GU37" s="114">
        <v>0.91900000000000004</v>
      </c>
      <c r="GV37" s="113">
        <v>6647</v>
      </c>
      <c r="GW37" s="114">
        <v>8.1000000000000003E-2</v>
      </c>
      <c r="GX37" s="113">
        <v>3955</v>
      </c>
      <c r="GY37" s="114">
        <v>0.23200000000000001</v>
      </c>
      <c r="GZ37" s="113">
        <v>3665</v>
      </c>
      <c r="HA37" s="114">
        <v>0.92700000000000005</v>
      </c>
      <c r="HB37" s="115">
        <v>290</v>
      </c>
      <c r="HC37" s="114">
        <v>7.2999999999999995E-2</v>
      </c>
      <c r="HD37" s="113">
        <v>140231</v>
      </c>
      <c r="HE37" s="114">
        <v>0.22600000000000001</v>
      </c>
      <c r="HF37" s="113">
        <v>132414</v>
      </c>
      <c r="HG37" s="114">
        <v>0.94399999999999995</v>
      </c>
      <c r="HH37" s="113">
        <v>7817</v>
      </c>
      <c r="HI37" s="114">
        <v>5.6000000000000001E-2</v>
      </c>
      <c r="HJ37" s="113">
        <v>168064</v>
      </c>
      <c r="HK37" s="114">
        <v>0.193</v>
      </c>
      <c r="HL37" s="113">
        <v>155194</v>
      </c>
      <c r="HM37" s="114">
        <v>0.92300000000000004</v>
      </c>
      <c r="HN37" s="113">
        <v>12870</v>
      </c>
      <c r="HO37" s="114">
        <v>7.6999999999999999E-2</v>
      </c>
      <c r="HP37" s="113">
        <v>23249</v>
      </c>
      <c r="HQ37" s="114">
        <v>0.14199999999999999</v>
      </c>
      <c r="HR37" s="113">
        <v>17676</v>
      </c>
      <c r="HS37" s="114">
        <v>0.76</v>
      </c>
      <c r="HT37" s="113">
        <v>5573</v>
      </c>
      <c r="HU37" s="114">
        <v>0.24</v>
      </c>
      <c r="HV37" s="113">
        <v>47605</v>
      </c>
      <c r="HW37" s="114">
        <v>0.23</v>
      </c>
      <c r="HX37" s="113">
        <v>44991</v>
      </c>
      <c r="HY37" s="114">
        <v>0.94499999999999995</v>
      </c>
      <c r="HZ37" s="113">
        <v>2614</v>
      </c>
      <c r="IA37" s="114">
        <v>5.5E-2</v>
      </c>
      <c r="IB37" s="113">
        <v>11569</v>
      </c>
      <c r="IC37" s="114">
        <v>0.14899999999999999</v>
      </c>
      <c r="ID37" s="113">
        <v>10895</v>
      </c>
      <c r="IE37" s="114">
        <v>0.94199999999999995</v>
      </c>
      <c r="IF37" s="115">
        <v>674</v>
      </c>
      <c r="IG37" s="114">
        <v>5.8000000000000003E-2</v>
      </c>
      <c r="IH37" s="113">
        <v>35828</v>
      </c>
      <c r="II37" s="114">
        <v>0.19400000000000001</v>
      </c>
      <c r="IJ37" s="113">
        <v>29770</v>
      </c>
      <c r="IK37" s="114">
        <v>0.83099999999999996</v>
      </c>
      <c r="IL37" s="113">
        <v>6058</v>
      </c>
      <c r="IM37" s="114">
        <v>0.16900000000000001</v>
      </c>
      <c r="IN37" s="113">
        <v>22523</v>
      </c>
      <c r="IO37" s="114">
        <v>0.16700000000000001</v>
      </c>
      <c r="IP37" s="113">
        <v>21115</v>
      </c>
      <c r="IQ37" s="114">
        <v>0.93700000000000006</v>
      </c>
      <c r="IR37" s="113">
        <v>1408</v>
      </c>
      <c r="IS37" s="114">
        <v>6.3E-2</v>
      </c>
      <c r="IT37" s="113">
        <v>97271</v>
      </c>
      <c r="IU37" s="114">
        <v>0.191</v>
      </c>
      <c r="IV37" s="113">
        <v>84107</v>
      </c>
      <c r="IW37" s="114">
        <v>0.86499999999999999</v>
      </c>
      <c r="IX37" s="113">
        <v>13164</v>
      </c>
      <c r="IY37" s="114">
        <v>0.13500000000000001</v>
      </c>
      <c r="IZ37" s="113">
        <v>12965</v>
      </c>
      <c r="JA37" s="114">
        <v>0.16300000000000001</v>
      </c>
      <c r="JB37" s="113">
        <v>12018</v>
      </c>
      <c r="JC37" s="114">
        <v>0.92700000000000005</v>
      </c>
      <c r="JD37" s="115">
        <v>947</v>
      </c>
      <c r="JE37" s="114">
        <v>7.2999999999999995E-2</v>
      </c>
      <c r="JF37" s="113">
        <v>8964</v>
      </c>
      <c r="JG37" s="114">
        <v>0.217</v>
      </c>
      <c r="JH37" s="113">
        <v>7896</v>
      </c>
      <c r="JI37" s="114">
        <v>0.88100000000000001</v>
      </c>
      <c r="JJ37" s="113">
        <v>1068</v>
      </c>
      <c r="JK37" s="114">
        <v>0.11899999999999999</v>
      </c>
      <c r="JL37" s="115">
        <v>142</v>
      </c>
      <c r="JM37" s="114">
        <v>0.29699999999999999</v>
      </c>
      <c r="JN37" s="115">
        <v>136</v>
      </c>
      <c r="JO37" s="114">
        <v>0.95799999999999996</v>
      </c>
      <c r="JP37" s="115">
        <v>6</v>
      </c>
      <c r="JQ37" s="114">
        <v>4.2000000000000003E-2</v>
      </c>
      <c r="JR37" s="113">
        <v>2028</v>
      </c>
      <c r="JS37" s="114">
        <v>0.23</v>
      </c>
      <c r="JT37" s="113">
        <v>1851</v>
      </c>
      <c r="JU37" s="114">
        <v>0.91300000000000003</v>
      </c>
      <c r="JV37" s="115">
        <v>177</v>
      </c>
      <c r="JW37" s="114">
        <v>8.6999999999999994E-2</v>
      </c>
      <c r="JX37" s="113">
        <v>24170</v>
      </c>
      <c r="JY37" s="114">
        <v>0.221</v>
      </c>
      <c r="JZ37" s="113">
        <v>22933</v>
      </c>
      <c r="KA37" s="114">
        <v>0.94899999999999995</v>
      </c>
      <c r="KB37" s="113">
        <v>1237</v>
      </c>
      <c r="KC37" s="114">
        <v>5.0999999999999997E-2</v>
      </c>
      <c r="KD37" s="113">
        <v>23918</v>
      </c>
      <c r="KE37" s="114">
        <v>0.2</v>
      </c>
      <c r="KF37" s="113">
        <v>21650</v>
      </c>
      <c r="KG37" s="114">
        <v>0.90500000000000003</v>
      </c>
      <c r="KH37" s="113">
        <v>2268</v>
      </c>
      <c r="KI37" s="114">
        <v>9.5000000000000001E-2</v>
      </c>
      <c r="KJ37" s="113">
        <v>34202</v>
      </c>
      <c r="KK37" s="114">
        <v>0.224</v>
      </c>
      <c r="KL37" s="113">
        <v>32731</v>
      </c>
      <c r="KM37" s="114">
        <v>0.95699999999999996</v>
      </c>
      <c r="KN37" s="113">
        <v>1471</v>
      </c>
      <c r="KO37" s="114">
        <v>4.2999999999999997E-2</v>
      </c>
      <c r="KP37" s="113">
        <v>5849</v>
      </c>
      <c r="KQ37" s="114">
        <v>0.223</v>
      </c>
      <c r="KR37" s="113">
        <v>5482</v>
      </c>
      <c r="KS37" s="114">
        <v>0.93700000000000006</v>
      </c>
      <c r="KT37" s="115">
        <v>367</v>
      </c>
      <c r="KU37" s="114">
        <v>6.3E-2</v>
      </c>
      <c r="KV37" s="113">
        <v>3663</v>
      </c>
      <c r="KW37" s="114">
        <v>0.23699999999999999</v>
      </c>
      <c r="KX37" s="113">
        <v>3393</v>
      </c>
      <c r="KY37" s="114">
        <v>0.92600000000000005</v>
      </c>
      <c r="KZ37" s="115">
        <v>270</v>
      </c>
      <c r="LA37" s="114">
        <v>7.3999999999999996E-2</v>
      </c>
      <c r="LB37" s="115">
        <v>572</v>
      </c>
      <c r="LC37" s="114">
        <v>0.27400000000000002</v>
      </c>
      <c r="LD37" s="115">
        <v>561</v>
      </c>
      <c r="LE37" s="114">
        <v>0.98099999999999998</v>
      </c>
      <c r="LF37" s="115">
        <v>11</v>
      </c>
      <c r="LG37" s="114">
        <v>1.9E-2</v>
      </c>
      <c r="LH37" s="113">
        <v>33355</v>
      </c>
      <c r="LI37" s="114">
        <v>0.23899999999999999</v>
      </c>
      <c r="LJ37" s="113">
        <v>32345</v>
      </c>
      <c r="LK37" s="114">
        <v>0.97</v>
      </c>
      <c r="LL37" s="113">
        <v>1010</v>
      </c>
      <c r="LM37" s="114">
        <v>0.03</v>
      </c>
      <c r="LN37" s="113">
        <v>2305</v>
      </c>
      <c r="LO37" s="114">
        <v>0.224</v>
      </c>
      <c r="LP37" s="113">
        <v>2124</v>
      </c>
      <c r="LQ37" s="114">
        <v>0.92100000000000004</v>
      </c>
      <c r="LR37" s="115">
        <v>181</v>
      </c>
      <c r="LS37" s="114">
        <v>7.9000000000000001E-2</v>
      </c>
      <c r="LT37" s="113">
        <v>49677</v>
      </c>
      <c r="LU37" s="114">
        <v>0.221</v>
      </c>
      <c r="LV37" s="113">
        <v>45994</v>
      </c>
      <c r="LW37" s="114">
        <v>0.92600000000000005</v>
      </c>
      <c r="LX37" s="113">
        <v>3683</v>
      </c>
      <c r="LY37" s="114">
        <v>7.3999999999999996E-2</v>
      </c>
      <c r="LZ37" s="113">
        <v>10991</v>
      </c>
      <c r="MA37" s="114">
        <v>0.13800000000000001</v>
      </c>
      <c r="MB37" s="113">
        <v>10460</v>
      </c>
      <c r="MC37" s="114">
        <v>0.95199999999999996</v>
      </c>
      <c r="MD37" s="115">
        <v>531</v>
      </c>
      <c r="ME37" s="114">
        <v>4.8000000000000001E-2</v>
      </c>
      <c r="MF37" s="113">
        <v>4414</v>
      </c>
      <c r="MG37" s="114">
        <v>0.20499999999999999</v>
      </c>
      <c r="MH37" s="113">
        <v>4272</v>
      </c>
      <c r="MI37" s="114">
        <v>0.96799999999999997</v>
      </c>
      <c r="MJ37" s="115">
        <v>142</v>
      </c>
      <c r="MK37" s="114">
        <v>3.2000000000000001E-2</v>
      </c>
    </row>
    <row r="38" spans="1:349">
      <c r="A38" s="112" t="s">
        <v>971</v>
      </c>
      <c r="B38" s="113">
        <v>107747</v>
      </c>
      <c r="C38" s="114">
        <v>0.25900000000000001</v>
      </c>
      <c r="D38" s="113">
        <v>97408</v>
      </c>
      <c r="E38" s="114">
        <v>0.90400000000000003</v>
      </c>
      <c r="F38" s="113">
        <v>10339</v>
      </c>
      <c r="G38" s="114">
        <v>9.6000000000000002E-2</v>
      </c>
      <c r="H38" s="115">
        <v>85</v>
      </c>
      <c r="I38" s="114">
        <v>0.26700000000000002</v>
      </c>
      <c r="J38" s="115">
        <v>77</v>
      </c>
      <c r="K38" s="114">
        <v>0.90600000000000003</v>
      </c>
      <c r="L38" s="115">
        <v>8</v>
      </c>
      <c r="M38" s="114">
        <v>9.4E-2</v>
      </c>
      <c r="N38" s="113">
        <v>1446</v>
      </c>
      <c r="O38" s="114">
        <v>0.21199999999999999</v>
      </c>
      <c r="P38" s="113">
        <v>1194</v>
      </c>
      <c r="Q38" s="114">
        <v>0.82599999999999996</v>
      </c>
      <c r="R38" s="115">
        <v>252</v>
      </c>
      <c r="S38" s="114">
        <v>0.17399999999999999</v>
      </c>
      <c r="T38" s="113">
        <v>26280</v>
      </c>
      <c r="U38" s="114">
        <v>0.40200000000000002</v>
      </c>
      <c r="V38" s="113">
        <v>24719</v>
      </c>
      <c r="W38" s="114">
        <v>0.94099999999999995</v>
      </c>
      <c r="X38" s="113">
        <v>1561</v>
      </c>
      <c r="Y38" s="114">
        <v>5.8999999999999997E-2</v>
      </c>
      <c r="Z38" s="113">
        <v>1680</v>
      </c>
      <c r="AA38" s="114">
        <v>0.21299999999999999</v>
      </c>
      <c r="AB38" s="113">
        <v>1326</v>
      </c>
      <c r="AC38" s="114">
        <v>0.78900000000000003</v>
      </c>
      <c r="AD38" s="115">
        <v>354</v>
      </c>
      <c r="AE38" s="114">
        <v>0.21099999999999999</v>
      </c>
      <c r="AF38" s="113">
        <v>1214</v>
      </c>
      <c r="AG38" s="114">
        <v>0.20899999999999999</v>
      </c>
      <c r="AH38" s="113">
        <v>1082</v>
      </c>
      <c r="AI38" s="114">
        <v>0.89100000000000001</v>
      </c>
      <c r="AJ38" s="115">
        <v>132</v>
      </c>
      <c r="AK38" s="114">
        <v>0.109</v>
      </c>
      <c r="AL38" s="113">
        <v>66545</v>
      </c>
      <c r="AM38" s="114">
        <v>0.22500000000000001</v>
      </c>
      <c r="AN38" s="113">
        <v>55711</v>
      </c>
      <c r="AO38" s="114">
        <v>0.83699999999999997</v>
      </c>
      <c r="AP38" s="113">
        <v>10834</v>
      </c>
      <c r="AQ38" s="114">
        <v>0.16300000000000001</v>
      </c>
      <c r="AR38" s="115">
        <v>933</v>
      </c>
      <c r="AS38" s="114">
        <v>0.153</v>
      </c>
      <c r="AT38" s="115">
        <v>884</v>
      </c>
      <c r="AU38" s="114">
        <v>0.94699999999999995</v>
      </c>
      <c r="AV38" s="115">
        <v>49</v>
      </c>
      <c r="AW38" s="114">
        <v>5.2999999999999999E-2</v>
      </c>
      <c r="AX38" s="113">
        <v>7929</v>
      </c>
      <c r="AY38" s="114">
        <v>0.19</v>
      </c>
      <c r="AZ38" s="113">
        <v>7194</v>
      </c>
      <c r="BA38" s="114">
        <v>0.90700000000000003</v>
      </c>
      <c r="BB38" s="115">
        <v>735</v>
      </c>
      <c r="BC38" s="114">
        <v>9.2999999999999999E-2</v>
      </c>
      <c r="BD38" s="113">
        <v>63656</v>
      </c>
      <c r="BE38" s="114">
        <v>0.218</v>
      </c>
      <c r="BF38" s="113">
        <v>56966</v>
      </c>
      <c r="BG38" s="114">
        <v>0.89500000000000002</v>
      </c>
      <c r="BH38" s="113">
        <v>6690</v>
      </c>
      <c r="BI38" s="114">
        <v>0.105</v>
      </c>
      <c r="BJ38" s="113">
        <v>1192</v>
      </c>
      <c r="BK38" s="114">
        <v>0.17</v>
      </c>
      <c r="BL38" s="113">
        <v>1109</v>
      </c>
      <c r="BM38" s="114">
        <v>0.93</v>
      </c>
      <c r="BN38" s="115">
        <v>83</v>
      </c>
      <c r="BO38" s="114">
        <v>7.0000000000000007E-2</v>
      </c>
      <c r="BP38" s="113">
        <v>12715</v>
      </c>
      <c r="BQ38" s="114">
        <v>0.36299999999999999</v>
      </c>
      <c r="BR38" s="113">
        <v>12398</v>
      </c>
      <c r="BS38" s="114">
        <v>0.97499999999999998</v>
      </c>
      <c r="BT38" s="115">
        <v>317</v>
      </c>
      <c r="BU38" s="114">
        <v>2.5000000000000001E-2</v>
      </c>
      <c r="BV38" s="113">
        <v>11320</v>
      </c>
      <c r="BW38" s="114">
        <v>0.20799999999999999</v>
      </c>
      <c r="BX38" s="113">
        <v>10625</v>
      </c>
      <c r="BY38" s="114">
        <v>0.93899999999999995</v>
      </c>
      <c r="BZ38" s="115">
        <v>695</v>
      </c>
      <c r="CA38" s="114">
        <v>6.0999999999999999E-2</v>
      </c>
      <c r="CB38" s="115">
        <v>497</v>
      </c>
      <c r="CC38" s="114">
        <v>0.13900000000000001</v>
      </c>
      <c r="CD38" s="115">
        <v>419</v>
      </c>
      <c r="CE38" s="114">
        <v>0.84299999999999997</v>
      </c>
      <c r="CF38" s="115">
        <v>78</v>
      </c>
      <c r="CG38" s="114">
        <v>0.157</v>
      </c>
      <c r="CH38" s="113">
        <v>49437</v>
      </c>
      <c r="CI38" s="114">
        <v>0.193</v>
      </c>
      <c r="CJ38" s="113">
        <v>40682</v>
      </c>
      <c r="CK38" s="114">
        <v>0.82299999999999995</v>
      </c>
      <c r="CL38" s="113">
        <v>8755</v>
      </c>
      <c r="CM38" s="114">
        <v>0.17699999999999999</v>
      </c>
      <c r="CN38" s="113">
        <v>8992</v>
      </c>
      <c r="CO38" s="114">
        <v>0.20499999999999999</v>
      </c>
      <c r="CP38" s="113">
        <v>7055</v>
      </c>
      <c r="CQ38" s="114">
        <v>0.78500000000000003</v>
      </c>
      <c r="CR38" s="113">
        <v>1937</v>
      </c>
      <c r="CS38" s="114">
        <v>0.215</v>
      </c>
      <c r="CT38" s="113">
        <v>2554</v>
      </c>
      <c r="CU38" s="114">
        <v>0.187</v>
      </c>
      <c r="CV38" s="113">
        <v>2143</v>
      </c>
      <c r="CW38" s="114">
        <v>0.83899999999999997</v>
      </c>
      <c r="CX38" s="115">
        <v>411</v>
      </c>
      <c r="CY38" s="114">
        <v>0.161</v>
      </c>
      <c r="CZ38" s="113">
        <v>1079</v>
      </c>
      <c r="DA38" s="114">
        <v>0.186</v>
      </c>
      <c r="DB38" s="115">
        <v>702</v>
      </c>
      <c r="DC38" s="114">
        <v>0.65100000000000002</v>
      </c>
      <c r="DD38" s="115">
        <v>377</v>
      </c>
      <c r="DE38" s="114">
        <v>0.34899999999999998</v>
      </c>
      <c r="DF38" s="113">
        <v>725629</v>
      </c>
      <c r="DG38" s="114">
        <v>0.27200000000000002</v>
      </c>
      <c r="DH38" s="113">
        <v>597397</v>
      </c>
      <c r="DI38" s="114">
        <v>0.82299999999999995</v>
      </c>
      <c r="DJ38" s="113">
        <v>128232</v>
      </c>
      <c r="DK38" s="114">
        <v>0.17699999999999999</v>
      </c>
      <c r="DL38" s="113">
        <v>7884</v>
      </c>
      <c r="DM38" s="114">
        <v>0.183</v>
      </c>
      <c r="DN38" s="113">
        <v>6741</v>
      </c>
      <c r="DO38" s="114">
        <v>0.85499999999999998</v>
      </c>
      <c r="DP38" s="113">
        <v>1143</v>
      </c>
      <c r="DQ38" s="114">
        <v>0.14499999999999999</v>
      </c>
      <c r="DR38" s="113">
        <v>11601</v>
      </c>
      <c r="DS38" s="114">
        <v>0.192</v>
      </c>
      <c r="DT38" s="113">
        <v>8521</v>
      </c>
      <c r="DU38" s="114">
        <v>0.73499999999999999</v>
      </c>
      <c r="DV38" s="113">
        <v>3080</v>
      </c>
      <c r="DW38" s="114">
        <v>0.26500000000000001</v>
      </c>
      <c r="DX38" s="115">
        <v>534</v>
      </c>
      <c r="DY38" s="114">
        <v>0.184</v>
      </c>
      <c r="DZ38" s="115">
        <v>501</v>
      </c>
      <c r="EA38" s="114">
        <v>0.93799999999999994</v>
      </c>
      <c r="EB38" s="115">
        <v>33</v>
      </c>
      <c r="EC38" s="114">
        <v>6.2E-2</v>
      </c>
      <c r="ED38" s="113">
        <v>3935</v>
      </c>
      <c r="EE38" s="114">
        <v>0.2</v>
      </c>
      <c r="EF38" s="113">
        <v>3462</v>
      </c>
      <c r="EG38" s="114">
        <v>0.88</v>
      </c>
      <c r="EH38" s="115">
        <v>473</v>
      </c>
      <c r="EI38" s="114">
        <v>0.12</v>
      </c>
      <c r="EJ38" s="113">
        <v>19742</v>
      </c>
      <c r="EK38" s="114">
        <v>0.23</v>
      </c>
      <c r="EL38" s="113">
        <v>18814</v>
      </c>
      <c r="EM38" s="114">
        <v>0.95299999999999996</v>
      </c>
      <c r="EN38" s="115">
        <v>928</v>
      </c>
      <c r="EO38" s="114">
        <v>4.7E-2</v>
      </c>
      <c r="EP38" s="115">
        <v>79</v>
      </c>
      <c r="EQ38" s="114">
        <v>5.0999999999999997E-2</v>
      </c>
      <c r="ER38" s="115">
        <v>77</v>
      </c>
      <c r="ES38" s="114">
        <v>0.97499999999999998</v>
      </c>
      <c r="ET38" s="115">
        <v>2</v>
      </c>
      <c r="EU38" s="114">
        <v>2.5000000000000001E-2</v>
      </c>
      <c r="EV38" s="115">
        <v>352</v>
      </c>
      <c r="EW38" s="114">
        <v>0.13</v>
      </c>
      <c r="EX38" s="115">
        <v>341</v>
      </c>
      <c r="EY38" s="114">
        <v>0.96899999999999997</v>
      </c>
      <c r="EZ38" s="115">
        <v>11</v>
      </c>
      <c r="FA38" s="114">
        <v>3.1E-2</v>
      </c>
      <c r="FB38" s="113">
        <v>28765</v>
      </c>
      <c r="FC38" s="114">
        <v>0.23599999999999999</v>
      </c>
      <c r="FD38" s="113">
        <v>25995</v>
      </c>
      <c r="FE38" s="114">
        <v>0.90400000000000003</v>
      </c>
      <c r="FF38" s="113">
        <v>2770</v>
      </c>
      <c r="FG38" s="114">
        <v>9.6000000000000002E-2</v>
      </c>
      <c r="FH38" s="113">
        <v>8493</v>
      </c>
      <c r="FI38" s="114">
        <v>0.248</v>
      </c>
      <c r="FJ38" s="113">
        <v>6479</v>
      </c>
      <c r="FK38" s="114">
        <v>0.76300000000000001</v>
      </c>
      <c r="FL38" s="113">
        <v>2014</v>
      </c>
      <c r="FM38" s="114">
        <v>0.23699999999999999</v>
      </c>
      <c r="FN38" s="113">
        <v>4375</v>
      </c>
      <c r="FO38" s="114">
        <v>0.23</v>
      </c>
      <c r="FP38" s="113">
        <v>3899</v>
      </c>
      <c r="FQ38" s="114">
        <v>0.89100000000000001</v>
      </c>
      <c r="FR38" s="115">
        <v>476</v>
      </c>
      <c r="FS38" s="114">
        <v>0.109</v>
      </c>
      <c r="FT38" s="113">
        <v>233087</v>
      </c>
      <c r="FU38" s="114">
        <v>0.27100000000000002</v>
      </c>
      <c r="FV38" s="113">
        <v>198758</v>
      </c>
      <c r="FW38" s="114">
        <v>0.85299999999999998</v>
      </c>
      <c r="FX38" s="113">
        <v>34329</v>
      </c>
      <c r="FY38" s="114">
        <v>0.14699999999999999</v>
      </c>
      <c r="FZ38" s="113">
        <v>21020</v>
      </c>
      <c r="GA38" s="114">
        <v>0.218</v>
      </c>
      <c r="GB38" s="113">
        <v>17753</v>
      </c>
      <c r="GC38" s="114">
        <v>0.84499999999999997</v>
      </c>
      <c r="GD38" s="113">
        <v>3267</v>
      </c>
      <c r="GE38" s="114">
        <v>0.155</v>
      </c>
      <c r="GF38" s="115">
        <v>878</v>
      </c>
      <c r="GG38" s="114">
        <v>0.25600000000000001</v>
      </c>
      <c r="GH38" s="115">
        <v>700</v>
      </c>
      <c r="GI38" s="114">
        <v>0.79700000000000004</v>
      </c>
      <c r="GJ38" s="115">
        <v>178</v>
      </c>
      <c r="GK38" s="114">
        <v>0.20300000000000001</v>
      </c>
      <c r="GL38" s="113">
        <v>156098</v>
      </c>
      <c r="GM38" s="114">
        <v>0.23200000000000001</v>
      </c>
      <c r="GN38" s="113">
        <v>127482</v>
      </c>
      <c r="GO38" s="114">
        <v>0.81699999999999995</v>
      </c>
      <c r="GP38" s="113">
        <v>28616</v>
      </c>
      <c r="GQ38" s="114">
        <v>0.183</v>
      </c>
      <c r="GR38" s="113">
        <v>97702</v>
      </c>
      <c r="GS38" s="114">
        <v>0.24399999999999999</v>
      </c>
      <c r="GT38" s="113">
        <v>87666</v>
      </c>
      <c r="GU38" s="114">
        <v>0.89700000000000002</v>
      </c>
      <c r="GV38" s="113">
        <v>10036</v>
      </c>
      <c r="GW38" s="114">
        <v>0.10299999999999999</v>
      </c>
      <c r="GX38" s="113">
        <v>3843</v>
      </c>
      <c r="GY38" s="114">
        <v>0.22600000000000001</v>
      </c>
      <c r="GZ38" s="113">
        <v>3546</v>
      </c>
      <c r="HA38" s="114">
        <v>0.92300000000000004</v>
      </c>
      <c r="HB38" s="115">
        <v>297</v>
      </c>
      <c r="HC38" s="114">
        <v>7.6999999999999999E-2</v>
      </c>
      <c r="HD38" s="113">
        <v>141557</v>
      </c>
      <c r="HE38" s="114">
        <v>0.22800000000000001</v>
      </c>
      <c r="HF38" s="113">
        <v>117479</v>
      </c>
      <c r="HG38" s="114">
        <v>0.83</v>
      </c>
      <c r="HH38" s="113">
        <v>24078</v>
      </c>
      <c r="HI38" s="114">
        <v>0.17</v>
      </c>
      <c r="HJ38" s="113">
        <v>243656</v>
      </c>
      <c r="HK38" s="114">
        <v>0.28000000000000003</v>
      </c>
      <c r="HL38" s="113">
        <v>203749</v>
      </c>
      <c r="HM38" s="114">
        <v>0.83599999999999997</v>
      </c>
      <c r="HN38" s="113">
        <v>39907</v>
      </c>
      <c r="HO38" s="114">
        <v>0.16400000000000001</v>
      </c>
      <c r="HP38" s="113">
        <v>53657</v>
      </c>
      <c r="HQ38" s="114">
        <v>0.32700000000000001</v>
      </c>
      <c r="HR38" s="113">
        <v>40764</v>
      </c>
      <c r="HS38" s="114">
        <v>0.76</v>
      </c>
      <c r="HT38" s="113">
        <v>12893</v>
      </c>
      <c r="HU38" s="114">
        <v>0.24</v>
      </c>
      <c r="HV38" s="113">
        <v>39694</v>
      </c>
      <c r="HW38" s="114">
        <v>0.192</v>
      </c>
      <c r="HX38" s="113">
        <v>30789</v>
      </c>
      <c r="HY38" s="114">
        <v>0.77600000000000002</v>
      </c>
      <c r="HZ38" s="113">
        <v>8905</v>
      </c>
      <c r="IA38" s="114">
        <v>0.224</v>
      </c>
      <c r="IB38" s="113">
        <v>34624</v>
      </c>
      <c r="IC38" s="114">
        <v>0.44700000000000001</v>
      </c>
      <c r="ID38" s="113">
        <v>33524</v>
      </c>
      <c r="IE38" s="114">
        <v>0.96799999999999997</v>
      </c>
      <c r="IF38" s="113">
        <v>1100</v>
      </c>
      <c r="IG38" s="114">
        <v>3.2000000000000001E-2</v>
      </c>
      <c r="IH38" s="113">
        <v>42648</v>
      </c>
      <c r="II38" s="114">
        <v>0.23</v>
      </c>
      <c r="IJ38" s="113">
        <v>35308</v>
      </c>
      <c r="IK38" s="114">
        <v>0.82799999999999996</v>
      </c>
      <c r="IL38" s="113">
        <v>7340</v>
      </c>
      <c r="IM38" s="114">
        <v>0.17199999999999999</v>
      </c>
      <c r="IN38" s="113">
        <v>51598</v>
      </c>
      <c r="IO38" s="114">
        <v>0.38200000000000001</v>
      </c>
      <c r="IP38" s="113">
        <v>48190</v>
      </c>
      <c r="IQ38" s="114">
        <v>0.93400000000000005</v>
      </c>
      <c r="IR38" s="113">
        <v>3408</v>
      </c>
      <c r="IS38" s="114">
        <v>6.6000000000000003E-2</v>
      </c>
      <c r="IT38" s="113">
        <v>123977</v>
      </c>
      <c r="IU38" s="114">
        <v>0.24299999999999999</v>
      </c>
      <c r="IV38" s="113">
        <v>99675</v>
      </c>
      <c r="IW38" s="114">
        <v>0.80400000000000005</v>
      </c>
      <c r="IX38" s="113">
        <v>24302</v>
      </c>
      <c r="IY38" s="114">
        <v>0.19600000000000001</v>
      </c>
      <c r="IZ38" s="113">
        <v>32020</v>
      </c>
      <c r="JA38" s="114">
        <v>0.40300000000000002</v>
      </c>
      <c r="JB38" s="113">
        <v>29203</v>
      </c>
      <c r="JC38" s="114">
        <v>0.91200000000000003</v>
      </c>
      <c r="JD38" s="113">
        <v>2817</v>
      </c>
      <c r="JE38" s="114">
        <v>8.7999999999999995E-2</v>
      </c>
      <c r="JF38" s="113">
        <v>8818</v>
      </c>
      <c r="JG38" s="114">
        <v>0.214</v>
      </c>
      <c r="JH38" s="113">
        <v>7235</v>
      </c>
      <c r="JI38" s="114">
        <v>0.82</v>
      </c>
      <c r="JJ38" s="113">
        <v>1583</v>
      </c>
      <c r="JK38" s="114">
        <v>0.18</v>
      </c>
      <c r="JL38" s="115">
        <v>67</v>
      </c>
      <c r="JM38" s="114">
        <v>0.14000000000000001</v>
      </c>
      <c r="JN38" s="115">
        <v>59</v>
      </c>
      <c r="JO38" s="114">
        <v>0.88100000000000001</v>
      </c>
      <c r="JP38" s="115">
        <v>8</v>
      </c>
      <c r="JQ38" s="114">
        <v>0.11899999999999999</v>
      </c>
      <c r="JR38" s="113">
        <v>1633</v>
      </c>
      <c r="JS38" s="114">
        <v>0.185</v>
      </c>
      <c r="JT38" s="113">
        <v>1476</v>
      </c>
      <c r="JU38" s="114">
        <v>0.90400000000000003</v>
      </c>
      <c r="JV38" s="115">
        <v>157</v>
      </c>
      <c r="JW38" s="114">
        <v>9.6000000000000002E-2</v>
      </c>
      <c r="JX38" s="113">
        <v>25387</v>
      </c>
      <c r="JY38" s="114">
        <v>0.23200000000000001</v>
      </c>
      <c r="JZ38" s="113">
        <v>21558</v>
      </c>
      <c r="KA38" s="114">
        <v>0.84899999999999998</v>
      </c>
      <c r="KB38" s="113">
        <v>3829</v>
      </c>
      <c r="KC38" s="114">
        <v>0.151</v>
      </c>
      <c r="KD38" s="113">
        <v>32307</v>
      </c>
      <c r="KE38" s="114">
        <v>0.27100000000000002</v>
      </c>
      <c r="KF38" s="113">
        <v>29586</v>
      </c>
      <c r="KG38" s="114">
        <v>0.91600000000000004</v>
      </c>
      <c r="KH38" s="113">
        <v>2721</v>
      </c>
      <c r="KI38" s="114">
        <v>8.4000000000000005E-2</v>
      </c>
      <c r="KJ38" s="113">
        <v>33098</v>
      </c>
      <c r="KK38" s="114">
        <v>0.217</v>
      </c>
      <c r="KL38" s="113">
        <v>29583</v>
      </c>
      <c r="KM38" s="114">
        <v>0.89400000000000002</v>
      </c>
      <c r="KN38" s="113">
        <v>3515</v>
      </c>
      <c r="KO38" s="114">
        <v>0.106</v>
      </c>
      <c r="KP38" s="113">
        <v>5533</v>
      </c>
      <c r="KQ38" s="114">
        <v>0.21099999999999999</v>
      </c>
      <c r="KR38" s="113">
        <v>4936</v>
      </c>
      <c r="KS38" s="114">
        <v>0.89200000000000002</v>
      </c>
      <c r="KT38" s="115">
        <v>597</v>
      </c>
      <c r="KU38" s="114">
        <v>0.108</v>
      </c>
      <c r="KV38" s="113">
        <v>2571</v>
      </c>
      <c r="KW38" s="114">
        <v>0.16600000000000001</v>
      </c>
      <c r="KX38" s="113">
        <v>2305</v>
      </c>
      <c r="KY38" s="114">
        <v>0.89700000000000002</v>
      </c>
      <c r="KZ38" s="115">
        <v>266</v>
      </c>
      <c r="LA38" s="114">
        <v>0.10299999999999999</v>
      </c>
      <c r="LB38" s="115">
        <v>297</v>
      </c>
      <c r="LC38" s="114">
        <v>0.14199999999999999</v>
      </c>
      <c r="LD38" s="115">
        <v>257</v>
      </c>
      <c r="LE38" s="114">
        <v>0.86499999999999999</v>
      </c>
      <c r="LF38" s="115">
        <v>40</v>
      </c>
      <c r="LG38" s="114">
        <v>0.13500000000000001</v>
      </c>
      <c r="LH38" s="113">
        <v>24774</v>
      </c>
      <c r="LI38" s="114">
        <v>0.17799999999999999</v>
      </c>
      <c r="LJ38" s="113">
        <v>21655</v>
      </c>
      <c r="LK38" s="114">
        <v>0.874</v>
      </c>
      <c r="LL38" s="113">
        <v>3119</v>
      </c>
      <c r="LM38" s="114">
        <v>0.126</v>
      </c>
      <c r="LN38" s="113">
        <v>2494</v>
      </c>
      <c r="LO38" s="114">
        <v>0.24299999999999999</v>
      </c>
      <c r="LP38" s="113">
        <v>2176</v>
      </c>
      <c r="LQ38" s="114">
        <v>0.872</v>
      </c>
      <c r="LR38" s="115">
        <v>318</v>
      </c>
      <c r="LS38" s="114">
        <v>0.128</v>
      </c>
      <c r="LT38" s="113">
        <v>53182</v>
      </c>
      <c r="LU38" s="114">
        <v>0.23699999999999999</v>
      </c>
      <c r="LV38" s="113">
        <v>44360</v>
      </c>
      <c r="LW38" s="114">
        <v>0.83399999999999996</v>
      </c>
      <c r="LX38" s="113">
        <v>8822</v>
      </c>
      <c r="LY38" s="114">
        <v>0.16600000000000001</v>
      </c>
      <c r="LZ38" s="113">
        <v>35674</v>
      </c>
      <c r="MA38" s="114">
        <v>0.44700000000000001</v>
      </c>
      <c r="MB38" s="113">
        <v>34163</v>
      </c>
      <c r="MC38" s="114">
        <v>0.95799999999999996</v>
      </c>
      <c r="MD38" s="113">
        <v>1511</v>
      </c>
      <c r="ME38" s="114">
        <v>4.2000000000000003E-2</v>
      </c>
      <c r="MF38" s="113">
        <v>4619</v>
      </c>
      <c r="MG38" s="114">
        <v>0.215</v>
      </c>
      <c r="MH38" s="113">
        <v>3857</v>
      </c>
      <c r="MI38" s="114">
        <v>0.83499999999999996</v>
      </c>
      <c r="MJ38" s="115">
        <v>762</v>
      </c>
      <c r="MK38" s="114">
        <v>0.16500000000000001</v>
      </c>
    </row>
    <row r="39" spans="1:349">
      <c r="A39" s="112" t="s">
        <v>972</v>
      </c>
      <c r="B39" s="113">
        <v>33090</v>
      </c>
      <c r="C39" s="114">
        <v>0.08</v>
      </c>
      <c r="D39" s="113">
        <v>22216</v>
      </c>
      <c r="E39" s="114">
        <v>0.67100000000000004</v>
      </c>
      <c r="F39" s="113">
        <v>10874</v>
      </c>
      <c r="G39" s="114">
        <v>0.32900000000000001</v>
      </c>
      <c r="H39" s="115">
        <v>9</v>
      </c>
      <c r="I39" s="114">
        <v>2.8000000000000001E-2</v>
      </c>
      <c r="J39" s="115">
        <v>9</v>
      </c>
      <c r="K39" s="114">
        <v>1</v>
      </c>
      <c r="L39" s="115">
        <v>0</v>
      </c>
      <c r="M39" s="114">
        <v>0</v>
      </c>
      <c r="N39" s="115">
        <v>215</v>
      </c>
      <c r="O39" s="114">
        <v>3.1E-2</v>
      </c>
      <c r="P39" s="115">
        <v>83</v>
      </c>
      <c r="Q39" s="114">
        <v>0.38600000000000001</v>
      </c>
      <c r="R39" s="115">
        <v>132</v>
      </c>
      <c r="S39" s="114">
        <v>0.61399999999999999</v>
      </c>
      <c r="T39" s="113">
        <v>2532</v>
      </c>
      <c r="U39" s="114">
        <v>3.9E-2</v>
      </c>
      <c r="V39" s="113">
        <v>1901</v>
      </c>
      <c r="W39" s="114">
        <v>0.751</v>
      </c>
      <c r="X39" s="115">
        <v>631</v>
      </c>
      <c r="Y39" s="114">
        <v>0.249</v>
      </c>
      <c r="Z39" s="115">
        <v>182</v>
      </c>
      <c r="AA39" s="114">
        <v>2.3E-2</v>
      </c>
      <c r="AB39" s="115">
        <v>96</v>
      </c>
      <c r="AC39" s="114">
        <v>0.52700000000000002</v>
      </c>
      <c r="AD39" s="115">
        <v>86</v>
      </c>
      <c r="AE39" s="114">
        <v>0.47299999999999998</v>
      </c>
      <c r="AF39" s="115">
        <v>74</v>
      </c>
      <c r="AG39" s="114">
        <v>1.2999999999999999E-2</v>
      </c>
      <c r="AH39" s="115">
        <v>68</v>
      </c>
      <c r="AI39" s="114">
        <v>0.91900000000000004</v>
      </c>
      <c r="AJ39" s="115">
        <v>6</v>
      </c>
      <c r="AK39" s="114">
        <v>8.1000000000000003E-2</v>
      </c>
      <c r="AL39" s="113">
        <v>12840</v>
      </c>
      <c r="AM39" s="114">
        <v>4.2999999999999997E-2</v>
      </c>
      <c r="AN39" s="113">
        <v>6991</v>
      </c>
      <c r="AO39" s="114">
        <v>0.54400000000000004</v>
      </c>
      <c r="AP39" s="113">
        <v>5849</v>
      </c>
      <c r="AQ39" s="114">
        <v>0.45600000000000002</v>
      </c>
      <c r="AR39" s="115">
        <v>140</v>
      </c>
      <c r="AS39" s="114">
        <v>2.3E-2</v>
      </c>
      <c r="AT39" s="115">
        <v>105</v>
      </c>
      <c r="AU39" s="114">
        <v>0.75</v>
      </c>
      <c r="AV39" s="115">
        <v>35</v>
      </c>
      <c r="AW39" s="114">
        <v>0.25</v>
      </c>
      <c r="AX39" s="113">
        <v>1554</v>
      </c>
      <c r="AY39" s="114">
        <v>3.6999999999999998E-2</v>
      </c>
      <c r="AZ39" s="113">
        <v>1070</v>
      </c>
      <c r="BA39" s="114">
        <v>0.68899999999999995</v>
      </c>
      <c r="BB39" s="115">
        <v>484</v>
      </c>
      <c r="BC39" s="114">
        <v>0.311</v>
      </c>
      <c r="BD39" s="113">
        <v>8918</v>
      </c>
      <c r="BE39" s="114">
        <v>3.1E-2</v>
      </c>
      <c r="BF39" s="113">
        <v>5506</v>
      </c>
      <c r="BG39" s="114">
        <v>0.61699999999999999</v>
      </c>
      <c r="BH39" s="113">
        <v>3412</v>
      </c>
      <c r="BI39" s="114">
        <v>0.38300000000000001</v>
      </c>
      <c r="BJ39" s="115">
        <v>58</v>
      </c>
      <c r="BK39" s="114">
        <v>8.0000000000000002E-3</v>
      </c>
      <c r="BL39" s="115">
        <v>56</v>
      </c>
      <c r="BM39" s="114">
        <v>0.96599999999999997</v>
      </c>
      <c r="BN39" s="115">
        <v>2</v>
      </c>
      <c r="BO39" s="114">
        <v>3.4000000000000002E-2</v>
      </c>
      <c r="BP39" s="113">
        <v>1305</v>
      </c>
      <c r="BQ39" s="114">
        <v>3.6999999999999998E-2</v>
      </c>
      <c r="BR39" s="113">
        <v>1025</v>
      </c>
      <c r="BS39" s="114">
        <v>0.78500000000000003</v>
      </c>
      <c r="BT39" s="115">
        <v>280</v>
      </c>
      <c r="BU39" s="114">
        <v>0.215</v>
      </c>
      <c r="BV39" s="113">
        <v>1328</v>
      </c>
      <c r="BW39" s="114">
        <v>2.4E-2</v>
      </c>
      <c r="BX39" s="115">
        <v>940</v>
      </c>
      <c r="BY39" s="114">
        <v>0.70799999999999996</v>
      </c>
      <c r="BZ39" s="115">
        <v>388</v>
      </c>
      <c r="CA39" s="114">
        <v>0.29199999999999998</v>
      </c>
      <c r="CB39" s="115">
        <v>68</v>
      </c>
      <c r="CC39" s="114">
        <v>1.9E-2</v>
      </c>
      <c r="CD39" s="115">
        <v>52</v>
      </c>
      <c r="CE39" s="114">
        <v>0.76500000000000001</v>
      </c>
      <c r="CF39" s="115">
        <v>16</v>
      </c>
      <c r="CG39" s="114">
        <v>0.23499999999999999</v>
      </c>
      <c r="CH39" s="113">
        <v>5925</v>
      </c>
      <c r="CI39" s="114">
        <v>2.3E-2</v>
      </c>
      <c r="CJ39" s="113">
        <v>3617</v>
      </c>
      <c r="CK39" s="114">
        <v>0.61</v>
      </c>
      <c r="CL39" s="113">
        <v>2308</v>
      </c>
      <c r="CM39" s="114">
        <v>0.39</v>
      </c>
      <c r="CN39" s="115">
        <v>969</v>
      </c>
      <c r="CO39" s="114">
        <v>2.1999999999999999E-2</v>
      </c>
      <c r="CP39" s="115">
        <v>588</v>
      </c>
      <c r="CQ39" s="114">
        <v>0.60699999999999998</v>
      </c>
      <c r="CR39" s="115">
        <v>381</v>
      </c>
      <c r="CS39" s="114">
        <v>0.39300000000000002</v>
      </c>
      <c r="CT39" s="115">
        <v>293</v>
      </c>
      <c r="CU39" s="114">
        <v>2.1000000000000001E-2</v>
      </c>
      <c r="CV39" s="115">
        <v>129</v>
      </c>
      <c r="CW39" s="114">
        <v>0.44</v>
      </c>
      <c r="CX39" s="115">
        <v>164</v>
      </c>
      <c r="CY39" s="114">
        <v>0.56000000000000005</v>
      </c>
      <c r="CZ39" s="115">
        <v>158</v>
      </c>
      <c r="DA39" s="114">
        <v>2.7E-2</v>
      </c>
      <c r="DB39" s="115">
        <v>98</v>
      </c>
      <c r="DC39" s="114">
        <v>0.62</v>
      </c>
      <c r="DD39" s="115">
        <v>60</v>
      </c>
      <c r="DE39" s="114">
        <v>0.38</v>
      </c>
      <c r="DF39" s="113">
        <v>144633</v>
      </c>
      <c r="DG39" s="114">
        <v>5.3999999999999999E-2</v>
      </c>
      <c r="DH39" s="113">
        <v>73447</v>
      </c>
      <c r="DI39" s="114">
        <v>0.50800000000000001</v>
      </c>
      <c r="DJ39" s="113">
        <v>71186</v>
      </c>
      <c r="DK39" s="114">
        <v>0.49199999999999999</v>
      </c>
      <c r="DL39" s="115">
        <v>689</v>
      </c>
      <c r="DM39" s="114">
        <v>1.6E-2</v>
      </c>
      <c r="DN39" s="115">
        <v>419</v>
      </c>
      <c r="DO39" s="114">
        <v>0.60799999999999998</v>
      </c>
      <c r="DP39" s="115">
        <v>270</v>
      </c>
      <c r="DQ39" s="114">
        <v>0.39200000000000002</v>
      </c>
      <c r="DR39" s="113">
        <v>3442</v>
      </c>
      <c r="DS39" s="114">
        <v>5.7000000000000002E-2</v>
      </c>
      <c r="DT39" s="113">
        <v>1734</v>
      </c>
      <c r="DU39" s="114">
        <v>0.504</v>
      </c>
      <c r="DV39" s="113">
        <v>1708</v>
      </c>
      <c r="DW39" s="114">
        <v>0.496</v>
      </c>
      <c r="DX39" s="115">
        <v>160</v>
      </c>
      <c r="DY39" s="114">
        <v>5.5E-2</v>
      </c>
      <c r="DZ39" s="115">
        <v>108</v>
      </c>
      <c r="EA39" s="114">
        <v>0.67500000000000004</v>
      </c>
      <c r="EB39" s="115">
        <v>52</v>
      </c>
      <c r="EC39" s="114">
        <v>0.32500000000000001</v>
      </c>
      <c r="ED39" s="115">
        <v>560</v>
      </c>
      <c r="EE39" s="114">
        <v>2.8000000000000001E-2</v>
      </c>
      <c r="EF39" s="115">
        <v>320</v>
      </c>
      <c r="EG39" s="114">
        <v>0.57099999999999995</v>
      </c>
      <c r="EH39" s="115">
        <v>240</v>
      </c>
      <c r="EI39" s="114">
        <v>0.42899999999999999</v>
      </c>
      <c r="EJ39" s="113">
        <v>2038</v>
      </c>
      <c r="EK39" s="114">
        <v>2.4E-2</v>
      </c>
      <c r="EL39" s="113">
        <v>1759</v>
      </c>
      <c r="EM39" s="114">
        <v>0.86299999999999999</v>
      </c>
      <c r="EN39" s="115">
        <v>279</v>
      </c>
      <c r="EO39" s="114">
        <v>0.13700000000000001</v>
      </c>
      <c r="EP39" s="115">
        <v>65</v>
      </c>
      <c r="EQ39" s="114">
        <v>4.2000000000000003E-2</v>
      </c>
      <c r="ER39" s="115">
        <v>65</v>
      </c>
      <c r="ES39" s="114">
        <v>1</v>
      </c>
      <c r="ET39" s="115">
        <v>0</v>
      </c>
      <c r="EU39" s="114">
        <v>0</v>
      </c>
      <c r="EV39" s="115">
        <v>127</v>
      </c>
      <c r="EW39" s="114">
        <v>4.7E-2</v>
      </c>
      <c r="EX39" s="115">
        <v>118</v>
      </c>
      <c r="EY39" s="114">
        <v>0.92900000000000005</v>
      </c>
      <c r="EZ39" s="115">
        <v>9</v>
      </c>
      <c r="FA39" s="114">
        <v>7.0999999999999994E-2</v>
      </c>
      <c r="FB39" s="113">
        <v>4468</v>
      </c>
      <c r="FC39" s="114">
        <v>3.6999999999999998E-2</v>
      </c>
      <c r="FD39" s="113">
        <v>2348</v>
      </c>
      <c r="FE39" s="114">
        <v>0.52600000000000002</v>
      </c>
      <c r="FF39" s="113">
        <v>2120</v>
      </c>
      <c r="FG39" s="114">
        <v>0.47399999999999998</v>
      </c>
      <c r="FH39" s="113">
        <v>1405</v>
      </c>
      <c r="FI39" s="114">
        <v>4.1000000000000002E-2</v>
      </c>
      <c r="FJ39" s="115">
        <v>715</v>
      </c>
      <c r="FK39" s="114">
        <v>0.50900000000000001</v>
      </c>
      <c r="FL39" s="115">
        <v>690</v>
      </c>
      <c r="FM39" s="114">
        <v>0.49099999999999999</v>
      </c>
      <c r="FN39" s="115">
        <v>600</v>
      </c>
      <c r="FO39" s="114">
        <v>3.1E-2</v>
      </c>
      <c r="FP39" s="115">
        <v>279</v>
      </c>
      <c r="FQ39" s="114">
        <v>0.46500000000000002</v>
      </c>
      <c r="FR39" s="115">
        <v>321</v>
      </c>
      <c r="FS39" s="114">
        <v>0.53500000000000003</v>
      </c>
      <c r="FT39" s="113">
        <v>49279</v>
      </c>
      <c r="FU39" s="114">
        <v>5.7000000000000002E-2</v>
      </c>
      <c r="FV39" s="113">
        <v>28649</v>
      </c>
      <c r="FW39" s="114">
        <v>0.58099999999999996</v>
      </c>
      <c r="FX39" s="113">
        <v>20630</v>
      </c>
      <c r="FY39" s="114">
        <v>0.41899999999999998</v>
      </c>
      <c r="FZ39" s="113">
        <v>3898</v>
      </c>
      <c r="GA39" s="114">
        <v>4.1000000000000002E-2</v>
      </c>
      <c r="GB39" s="113">
        <v>2215</v>
      </c>
      <c r="GC39" s="114">
        <v>0.56799999999999995</v>
      </c>
      <c r="GD39" s="113">
        <v>1683</v>
      </c>
      <c r="GE39" s="114">
        <v>0.432</v>
      </c>
      <c r="GF39" s="115">
        <v>137</v>
      </c>
      <c r="GG39" s="114">
        <v>0.04</v>
      </c>
      <c r="GH39" s="115">
        <v>99</v>
      </c>
      <c r="GI39" s="114">
        <v>0.72299999999999998</v>
      </c>
      <c r="GJ39" s="115">
        <v>38</v>
      </c>
      <c r="GK39" s="114">
        <v>0.27700000000000002</v>
      </c>
      <c r="GL39" s="113">
        <v>24606</v>
      </c>
      <c r="GM39" s="114">
        <v>3.6999999999999998E-2</v>
      </c>
      <c r="GN39" s="113">
        <v>12297</v>
      </c>
      <c r="GO39" s="114">
        <v>0.5</v>
      </c>
      <c r="GP39" s="113">
        <v>12309</v>
      </c>
      <c r="GQ39" s="114">
        <v>0.5</v>
      </c>
      <c r="GR39" s="113">
        <v>17099</v>
      </c>
      <c r="GS39" s="114">
        <v>4.2999999999999997E-2</v>
      </c>
      <c r="GT39" s="113">
        <v>10513</v>
      </c>
      <c r="GU39" s="114">
        <v>0.61499999999999999</v>
      </c>
      <c r="GV39" s="113">
        <v>6586</v>
      </c>
      <c r="GW39" s="114">
        <v>0.38500000000000001</v>
      </c>
      <c r="GX39" s="115">
        <v>525</v>
      </c>
      <c r="GY39" s="114">
        <v>3.1E-2</v>
      </c>
      <c r="GZ39" s="115">
        <v>284</v>
      </c>
      <c r="HA39" s="114">
        <v>0.54100000000000004</v>
      </c>
      <c r="HB39" s="115">
        <v>241</v>
      </c>
      <c r="HC39" s="114">
        <v>0.45900000000000002</v>
      </c>
      <c r="HD39" s="113">
        <v>24378</v>
      </c>
      <c r="HE39" s="114">
        <v>3.9E-2</v>
      </c>
      <c r="HF39" s="113">
        <v>11216</v>
      </c>
      <c r="HG39" s="114">
        <v>0.46</v>
      </c>
      <c r="HH39" s="113">
        <v>13162</v>
      </c>
      <c r="HI39" s="114">
        <v>0.54</v>
      </c>
      <c r="HJ39" s="113">
        <v>52944</v>
      </c>
      <c r="HK39" s="114">
        <v>6.0999999999999999E-2</v>
      </c>
      <c r="HL39" s="113">
        <v>31086</v>
      </c>
      <c r="HM39" s="114">
        <v>0.58699999999999997</v>
      </c>
      <c r="HN39" s="113">
        <v>21858</v>
      </c>
      <c r="HO39" s="114">
        <v>0.41299999999999998</v>
      </c>
      <c r="HP39" s="113">
        <v>21742</v>
      </c>
      <c r="HQ39" s="114">
        <v>0.13300000000000001</v>
      </c>
      <c r="HR39" s="113">
        <v>12058</v>
      </c>
      <c r="HS39" s="114">
        <v>0.55500000000000005</v>
      </c>
      <c r="HT39" s="113">
        <v>9684</v>
      </c>
      <c r="HU39" s="114">
        <v>0.44500000000000001</v>
      </c>
      <c r="HV39" s="113">
        <v>5696</v>
      </c>
      <c r="HW39" s="114">
        <v>2.8000000000000001E-2</v>
      </c>
      <c r="HX39" s="113">
        <v>2670</v>
      </c>
      <c r="HY39" s="114">
        <v>0.46899999999999997</v>
      </c>
      <c r="HZ39" s="113">
        <v>3026</v>
      </c>
      <c r="IA39" s="114">
        <v>0.53100000000000003</v>
      </c>
      <c r="IB39" s="113">
        <v>2546</v>
      </c>
      <c r="IC39" s="114">
        <v>3.3000000000000002E-2</v>
      </c>
      <c r="ID39" s="113">
        <v>1803</v>
      </c>
      <c r="IE39" s="114">
        <v>0.70799999999999996</v>
      </c>
      <c r="IF39" s="115">
        <v>743</v>
      </c>
      <c r="IG39" s="114">
        <v>0.29199999999999998</v>
      </c>
      <c r="IH39" s="113">
        <v>11577</v>
      </c>
      <c r="II39" s="114">
        <v>6.3E-2</v>
      </c>
      <c r="IJ39" s="113">
        <v>5964</v>
      </c>
      <c r="IK39" s="114">
        <v>0.51500000000000001</v>
      </c>
      <c r="IL39" s="113">
        <v>5613</v>
      </c>
      <c r="IM39" s="114">
        <v>0.48499999999999999</v>
      </c>
      <c r="IN39" s="113">
        <v>6037</v>
      </c>
      <c r="IO39" s="114">
        <v>4.4999999999999998E-2</v>
      </c>
      <c r="IP39" s="113">
        <v>4687</v>
      </c>
      <c r="IQ39" s="114">
        <v>0.77600000000000002</v>
      </c>
      <c r="IR39" s="113">
        <v>1350</v>
      </c>
      <c r="IS39" s="114">
        <v>0.224</v>
      </c>
      <c r="IT39" s="113">
        <v>37712</v>
      </c>
      <c r="IU39" s="114">
        <v>7.3999999999999996E-2</v>
      </c>
      <c r="IV39" s="113">
        <v>18473</v>
      </c>
      <c r="IW39" s="114">
        <v>0.49</v>
      </c>
      <c r="IX39" s="113">
        <v>19239</v>
      </c>
      <c r="IY39" s="114">
        <v>0.51</v>
      </c>
      <c r="IZ39" s="113">
        <v>4537</v>
      </c>
      <c r="JA39" s="114">
        <v>5.7000000000000002E-2</v>
      </c>
      <c r="JB39" s="113">
        <v>3144</v>
      </c>
      <c r="JC39" s="114">
        <v>0.69299999999999995</v>
      </c>
      <c r="JD39" s="113">
        <v>1393</v>
      </c>
      <c r="JE39" s="114">
        <v>0.307</v>
      </c>
      <c r="JF39" s="113">
        <v>1974</v>
      </c>
      <c r="JG39" s="114">
        <v>4.8000000000000001E-2</v>
      </c>
      <c r="JH39" s="113">
        <v>1043</v>
      </c>
      <c r="JI39" s="114">
        <v>0.52800000000000002</v>
      </c>
      <c r="JJ39" s="115">
        <v>931</v>
      </c>
      <c r="JK39" s="114">
        <v>0.47199999999999998</v>
      </c>
      <c r="JL39" s="115">
        <v>14</v>
      </c>
      <c r="JM39" s="114">
        <v>2.9000000000000001E-2</v>
      </c>
      <c r="JN39" s="115">
        <v>0</v>
      </c>
      <c r="JO39" s="114">
        <v>0</v>
      </c>
      <c r="JP39" s="115">
        <v>14</v>
      </c>
      <c r="JQ39" s="114">
        <v>1</v>
      </c>
      <c r="JR39" s="115">
        <v>299</v>
      </c>
      <c r="JS39" s="114">
        <v>3.4000000000000002E-2</v>
      </c>
      <c r="JT39" s="115">
        <v>109</v>
      </c>
      <c r="JU39" s="114">
        <v>0.36499999999999999</v>
      </c>
      <c r="JV39" s="115">
        <v>190</v>
      </c>
      <c r="JW39" s="114">
        <v>0.63500000000000001</v>
      </c>
      <c r="JX39" s="113">
        <v>4441</v>
      </c>
      <c r="JY39" s="114">
        <v>4.1000000000000002E-2</v>
      </c>
      <c r="JZ39" s="113">
        <v>2051</v>
      </c>
      <c r="KA39" s="114">
        <v>0.46200000000000002</v>
      </c>
      <c r="KB39" s="113">
        <v>2390</v>
      </c>
      <c r="KC39" s="114">
        <v>0.53800000000000003</v>
      </c>
      <c r="KD39" s="113">
        <v>4895</v>
      </c>
      <c r="KE39" s="114">
        <v>4.1000000000000002E-2</v>
      </c>
      <c r="KF39" s="113">
        <v>3273</v>
      </c>
      <c r="KG39" s="114">
        <v>0.66900000000000004</v>
      </c>
      <c r="KH39" s="113">
        <v>1622</v>
      </c>
      <c r="KI39" s="114">
        <v>0.33100000000000002</v>
      </c>
      <c r="KJ39" s="113">
        <v>3569</v>
      </c>
      <c r="KK39" s="114">
        <v>2.3E-2</v>
      </c>
      <c r="KL39" s="113">
        <v>2106</v>
      </c>
      <c r="KM39" s="114">
        <v>0.59</v>
      </c>
      <c r="KN39" s="113">
        <v>1463</v>
      </c>
      <c r="KO39" s="114">
        <v>0.41</v>
      </c>
      <c r="KP39" s="115">
        <v>620</v>
      </c>
      <c r="KQ39" s="114">
        <v>2.4E-2</v>
      </c>
      <c r="KR39" s="115">
        <v>342</v>
      </c>
      <c r="KS39" s="114">
        <v>0.55200000000000005</v>
      </c>
      <c r="KT39" s="115">
        <v>278</v>
      </c>
      <c r="KU39" s="114">
        <v>0.44800000000000001</v>
      </c>
      <c r="KV39" s="115">
        <v>195</v>
      </c>
      <c r="KW39" s="114">
        <v>1.2999999999999999E-2</v>
      </c>
      <c r="KX39" s="115">
        <v>162</v>
      </c>
      <c r="KY39" s="114">
        <v>0.83099999999999996</v>
      </c>
      <c r="KZ39" s="115">
        <v>33</v>
      </c>
      <c r="LA39" s="114">
        <v>0.16900000000000001</v>
      </c>
      <c r="LB39" s="115">
        <v>54</v>
      </c>
      <c r="LC39" s="114">
        <v>2.5999999999999999E-2</v>
      </c>
      <c r="LD39" s="115">
        <v>53</v>
      </c>
      <c r="LE39" s="114">
        <v>0.98099999999999998</v>
      </c>
      <c r="LF39" s="115">
        <v>1</v>
      </c>
      <c r="LG39" s="114">
        <v>1.9E-2</v>
      </c>
      <c r="LH39" s="113">
        <v>3070</v>
      </c>
      <c r="LI39" s="114">
        <v>2.1999999999999999E-2</v>
      </c>
      <c r="LJ39" s="113">
        <v>1849</v>
      </c>
      <c r="LK39" s="114">
        <v>0.60199999999999998</v>
      </c>
      <c r="LL39" s="113">
        <v>1221</v>
      </c>
      <c r="LM39" s="114">
        <v>0.39800000000000002</v>
      </c>
      <c r="LN39" s="115">
        <v>377</v>
      </c>
      <c r="LO39" s="114">
        <v>3.6999999999999998E-2</v>
      </c>
      <c r="LP39" s="115">
        <v>276</v>
      </c>
      <c r="LQ39" s="114">
        <v>0.73199999999999998</v>
      </c>
      <c r="LR39" s="115">
        <v>101</v>
      </c>
      <c r="LS39" s="114">
        <v>0.26800000000000002</v>
      </c>
      <c r="LT39" s="113">
        <v>8208</v>
      </c>
      <c r="LU39" s="114">
        <v>3.6999999999999998E-2</v>
      </c>
      <c r="LV39" s="113">
        <v>4103</v>
      </c>
      <c r="LW39" s="114">
        <v>0.5</v>
      </c>
      <c r="LX39" s="113">
        <v>4105</v>
      </c>
      <c r="LY39" s="114">
        <v>0.5</v>
      </c>
      <c r="LZ39" s="113">
        <v>6809</v>
      </c>
      <c r="MA39" s="114">
        <v>8.5000000000000006E-2</v>
      </c>
      <c r="MB39" s="113">
        <v>5847</v>
      </c>
      <c r="MC39" s="114">
        <v>0.85899999999999999</v>
      </c>
      <c r="MD39" s="115">
        <v>962</v>
      </c>
      <c r="ME39" s="114">
        <v>0.14099999999999999</v>
      </c>
      <c r="MF39" s="115">
        <v>783</v>
      </c>
      <c r="MG39" s="114">
        <v>3.5999999999999997E-2</v>
      </c>
      <c r="MH39" s="115">
        <v>466</v>
      </c>
      <c r="MI39" s="114">
        <v>0.59499999999999997</v>
      </c>
      <c r="MJ39" s="115">
        <v>317</v>
      </c>
      <c r="MK39" s="114">
        <v>0.40500000000000003</v>
      </c>
    </row>
    <row r="40" spans="1:349">
      <c r="A40" s="112" t="s">
        <v>973</v>
      </c>
      <c r="B40" s="113">
        <v>140837</v>
      </c>
      <c r="C40" s="114">
        <v>0.33900000000000002</v>
      </c>
      <c r="D40" s="113">
        <v>119624</v>
      </c>
      <c r="E40" s="114">
        <v>0.84899999999999998</v>
      </c>
      <c r="F40" s="113">
        <v>21213</v>
      </c>
      <c r="G40" s="114">
        <v>0.151</v>
      </c>
      <c r="H40" s="115">
        <v>94</v>
      </c>
      <c r="I40" s="114">
        <v>0.29599999999999999</v>
      </c>
      <c r="J40" s="115">
        <v>86</v>
      </c>
      <c r="K40" s="114">
        <v>0.91500000000000004</v>
      </c>
      <c r="L40" s="115">
        <v>8</v>
      </c>
      <c r="M40" s="114">
        <v>8.5000000000000006E-2</v>
      </c>
      <c r="N40" s="113">
        <v>1661</v>
      </c>
      <c r="O40" s="114">
        <v>0.24299999999999999</v>
      </c>
      <c r="P40" s="113">
        <v>1277</v>
      </c>
      <c r="Q40" s="114">
        <v>0.76900000000000002</v>
      </c>
      <c r="R40" s="115">
        <v>384</v>
      </c>
      <c r="S40" s="114">
        <v>0.23100000000000001</v>
      </c>
      <c r="T40" s="113">
        <v>28812</v>
      </c>
      <c r="U40" s="114">
        <v>0.44</v>
      </c>
      <c r="V40" s="113">
        <v>26620</v>
      </c>
      <c r="W40" s="114">
        <v>0.92400000000000004</v>
      </c>
      <c r="X40" s="113">
        <v>2192</v>
      </c>
      <c r="Y40" s="114">
        <v>7.5999999999999998E-2</v>
      </c>
      <c r="Z40" s="113">
        <v>1862</v>
      </c>
      <c r="AA40" s="114">
        <v>0.23599999999999999</v>
      </c>
      <c r="AB40" s="113">
        <v>1422</v>
      </c>
      <c r="AC40" s="114">
        <v>0.76400000000000001</v>
      </c>
      <c r="AD40" s="115">
        <v>440</v>
      </c>
      <c r="AE40" s="114">
        <v>0.23599999999999999</v>
      </c>
      <c r="AF40" s="113">
        <v>1288</v>
      </c>
      <c r="AG40" s="114">
        <v>0.222</v>
      </c>
      <c r="AH40" s="113">
        <v>1150</v>
      </c>
      <c r="AI40" s="114">
        <v>0.89300000000000002</v>
      </c>
      <c r="AJ40" s="115">
        <v>138</v>
      </c>
      <c r="AK40" s="114">
        <v>0.107</v>
      </c>
      <c r="AL40" s="113">
        <v>79385</v>
      </c>
      <c r="AM40" s="114">
        <v>0.26800000000000002</v>
      </c>
      <c r="AN40" s="113">
        <v>62702</v>
      </c>
      <c r="AO40" s="114">
        <v>0.79</v>
      </c>
      <c r="AP40" s="113">
        <v>16683</v>
      </c>
      <c r="AQ40" s="114">
        <v>0.21</v>
      </c>
      <c r="AR40" s="113">
        <v>1073</v>
      </c>
      <c r="AS40" s="114">
        <v>0.17599999999999999</v>
      </c>
      <c r="AT40" s="115">
        <v>989</v>
      </c>
      <c r="AU40" s="114">
        <v>0.92200000000000004</v>
      </c>
      <c r="AV40" s="115">
        <v>84</v>
      </c>
      <c r="AW40" s="114">
        <v>7.8E-2</v>
      </c>
      <c r="AX40" s="113">
        <v>9483</v>
      </c>
      <c r="AY40" s="114">
        <v>0.22700000000000001</v>
      </c>
      <c r="AZ40" s="113">
        <v>8264</v>
      </c>
      <c r="BA40" s="114">
        <v>0.871</v>
      </c>
      <c r="BB40" s="113">
        <v>1219</v>
      </c>
      <c r="BC40" s="114">
        <v>0.129</v>
      </c>
      <c r="BD40" s="113">
        <v>72574</v>
      </c>
      <c r="BE40" s="114">
        <v>0.248</v>
      </c>
      <c r="BF40" s="113">
        <v>62472</v>
      </c>
      <c r="BG40" s="114">
        <v>0.86099999999999999</v>
      </c>
      <c r="BH40" s="113">
        <v>10102</v>
      </c>
      <c r="BI40" s="114">
        <v>0.13900000000000001</v>
      </c>
      <c r="BJ40" s="113">
        <v>1250</v>
      </c>
      <c r="BK40" s="114">
        <v>0.17899999999999999</v>
      </c>
      <c r="BL40" s="113">
        <v>1165</v>
      </c>
      <c r="BM40" s="114">
        <v>0.93200000000000005</v>
      </c>
      <c r="BN40" s="115">
        <v>85</v>
      </c>
      <c r="BO40" s="114">
        <v>6.8000000000000005E-2</v>
      </c>
      <c r="BP40" s="113">
        <v>14020</v>
      </c>
      <c r="BQ40" s="114">
        <v>0.4</v>
      </c>
      <c r="BR40" s="113">
        <v>13423</v>
      </c>
      <c r="BS40" s="114">
        <v>0.95699999999999996</v>
      </c>
      <c r="BT40" s="115">
        <v>597</v>
      </c>
      <c r="BU40" s="114">
        <v>4.2999999999999997E-2</v>
      </c>
      <c r="BV40" s="113">
        <v>12648</v>
      </c>
      <c r="BW40" s="114">
        <v>0.23200000000000001</v>
      </c>
      <c r="BX40" s="113">
        <v>11565</v>
      </c>
      <c r="BY40" s="114">
        <v>0.91400000000000003</v>
      </c>
      <c r="BZ40" s="113">
        <v>1083</v>
      </c>
      <c r="CA40" s="114">
        <v>8.5999999999999993E-2</v>
      </c>
      <c r="CB40" s="115">
        <v>565</v>
      </c>
      <c r="CC40" s="114">
        <v>0.158</v>
      </c>
      <c r="CD40" s="115">
        <v>471</v>
      </c>
      <c r="CE40" s="114">
        <v>0.83399999999999996</v>
      </c>
      <c r="CF40" s="115">
        <v>94</v>
      </c>
      <c r="CG40" s="114">
        <v>0.16600000000000001</v>
      </c>
      <c r="CH40" s="113">
        <v>55362</v>
      </c>
      <c r="CI40" s="114">
        <v>0.216</v>
      </c>
      <c r="CJ40" s="113">
        <v>44299</v>
      </c>
      <c r="CK40" s="114">
        <v>0.8</v>
      </c>
      <c r="CL40" s="113">
        <v>11063</v>
      </c>
      <c r="CM40" s="114">
        <v>0.2</v>
      </c>
      <c r="CN40" s="113">
        <v>9961</v>
      </c>
      <c r="CO40" s="114">
        <v>0.22700000000000001</v>
      </c>
      <c r="CP40" s="113">
        <v>7643</v>
      </c>
      <c r="CQ40" s="114">
        <v>0.76700000000000002</v>
      </c>
      <c r="CR40" s="113">
        <v>2318</v>
      </c>
      <c r="CS40" s="114">
        <v>0.23300000000000001</v>
      </c>
      <c r="CT40" s="113">
        <v>2847</v>
      </c>
      <c r="CU40" s="114">
        <v>0.20899999999999999</v>
      </c>
      <c r="CV40" s="113">
        <v>2272</v>
      </c>
      <c r="CW40" s="114">
        <v>0.79800000000000004</v>
      </c>
      <c r="CX40" s="115">
        <v>575</v>
      </c>
      <c r="CY40" s="114">
        <v>0.20200000000000001</v>
      </c>
      <c r="CZ40" s="113">
        <v>1237</v>
      </c>
      <c r="DA40" s="114">
        <v>0.21299999999999999</v>
      </c>
      <c r="DB40" s="115">
        <v>800</v>
      </c>
      <c r="DC40" s="114">
        <v>0.64700000000000002</v>
      </c>
      <c r="DD40" s="115">
        <v>437</v>
      </c>
      <c r="DE40" s="114">
        <v>0.35299999999999998</v>
      </c>
      <c r="DF40" s="113">
        <v>870262</v>
      </c>
      <c r="DG40" s="114">
        <v>0.32600000000000001</v>
      </c>
      <c r="DH40" s="113">
        <v>670844</v>
      </c>
      <c r="DI40" s="114">
        <v>0.77100000000000002</v>
      </c>
      <c r="DJ40" s="113">
        <v>199418</v>
      </c>
      <c r="DK40" s="114">
        <v>0.22900000000000001</v>
      </c>
      <c r="DL40" s="113">
        <v>8573</v>
      </c>
      <c r="DM40" s="114">
        <v>0.19900000000000001</v>
      </c>
      <c r="DN40" s="113">
        <v>7160</v>
      </c>
      <c r="DO40" s="114">
        <v>0.83499999999999996</v>
      </c>
      <c r="DP40" s="113">
        <v>1413</v>
      </c>
      <c r="DQ40" s="114">
        <v>0.16500000000000001</v>
      </c>
      <c r="DR40" s="113">
        <v>15043</v>
      </c>
      <c r="DS40" s="114">
        <v>0.249</v>
      </c>
      <c r="DT40" s="113">
        <v>10255</v>
      </c>
      <c r="DU40" s="114">
        <v>0.68200000000000005</v>
      </c>
      <c r="DV40" s="113">
        <v>4788</v>
      </c>
      <c r="DW40" s="114">
        <v>0.318</v>
      </c>
      <c r="DX40" s="115">
        <v>694</v>
      </c>
      <c r="DY40" s="114">
        <v>0.24</v>
      </c>
      <c r="DZ40" s="115">
        <v>609</v>
      </c>
      <c r="EA40" s="114">
        <v>0.878</v>
      </c>
      <c r="EB40" s="115">
        <v>85</v>
      </c>
      <c r="EC40" s="114">
        <v>0.122</v>
      </c>
      <c r="ED40" s="113">
        <v>4495</v>
      </c>
      <c r="EE40" s="114">
        <v>0.22800000000000001</v>
      </c>
      <c r="EF40" s="113">
        <v>3782</v>
      </c>
      <c r="EG40" s="114">
        <v>0.84099999999999997</v>
      </c>
      <c r="EH40" s="115">
        <v>713</v>
      </c>
      <c r="EI40" s="114">
        <v>0.159</v>
      </c>
      <c r="EJ40" s="113">
        <v>21780</v>
      </c>
      <c r="EK40" s="114">
        <v>0.254</v>
      </c>
      <c r="EL40" s="113">
        <v>20573</v>
      </c>
      <c r="EM40" s="114">
        <v>0.94499999999999995</v>
      </c>
      <c r="EN40" s="113">
        <v>1207</v>
      </c>
      <c r="EO40" s="114">
        <v>5.5E-2</v>
      </c>
      <c r="EP40" s="115">
        <v>144</v>
      </c>
      <c r="EQ40" s="114">
        <v>9.2999999999999999E-2</v>
      </c>
      <c r="ER40" s="115">
        <v>142</v>
      </c>
      <c r="ES40" s="114">
        <v>0.98599999999999999</v>
      </c>
      <c r="ET40" s="115">
        <v>2</v>
      </c>
      <c r="EU40" s="114">
        <v>1.4E-2</v>
      </c>
      <c r="EV40" s="115">
        <v>479</v>
      </c>
      <c r="EW40" s="114">
        <v>0.17699999999999999</v>
      </c>
      <c r="EX40" s="115">
        <v>459</v>
      </c>
      <c r="EY40" s="114">
        <v>0.95799999999999996</v>
      </c>
      <c r="EZ40" s="115">
        <v>20</v>
      </c>
      <c r="FA40" s="114">
        <v>4.2000000000000003E-2</v>
      </c>
      <c r="FB40" s="113">
        <v>33233</v>
      </c>
      <c r="FC40" s="114">
        <v>0.27300000000000002</v>
      </c>
      <c r="FD40" s="113">
        <v>28343</v>
      </c>
      <c r="FE40" s="114">
        <v>0.85299999999999998</v>
      </c>
      <c r="FF40" s="113">
        <v>4890</v>
      </c>
      <c r="FG40" s="114">
        <v>0.14699999999999999</v>
      </c>
      <c r="FH40" s="113">
        <v>9898</v>
      </c>
      <c r="FI40" s="114">
        <v>0.28899999999999998</v>
      </c>
      <c r="FJ40" s="113">
        <v>7194</v>
      </c>
      <c r="FK40" s="114">
        <v>0.72699999999999998</v>
      </c>
      <c r="FL40" s="113">
        <v>2704</v>
      </c>
      <c r="FM40" s="114">
        <v>0.27300000000000002</v>
      </c>
      <c r="FN40" s="113">
        <v>4975</v>
      </c>
      <c r="FO40" s="114">
        <v>0.26100000000000001</v>
      </c>
      <c r="FP40" s="113">
        <v>4178</v>
      </c>
      <c r="FQ40" s="114">
        <v>0.84</v>
      </c>
      <c r="FR40" s="115">
        <v>797</v>
      </c>
      <c r="FS40" s="114">
        <v>0.16</v>
      </c>
      <c r="FT40" s="113">
        <v>282366</v>
      </c>
      <c r="FU40" s="114">
        <v>0.32900000000000001</v>
      </c>
      <c r="FV40" s="113">
        <v>227407</v>
      </c>
      <c r="FW40" s="114">
        <v>0.80500000000000005</v>
      </c>
      <c r="FX40" s="113">
        <v>54959</v>
      </c>
      <c r="FY40" s="114">
        <v>0.19500000000000001</v>
      </c>
      <c r="FZ40" s="113">
        <v>24918</v>
      </c>
      <c r="GA40" s="114">
        <v>0.25900000000000001</v>
      </c>
      <c r="GB40" s="113">
        <v>19968</v>
      </c>
      <c r="GC40" s="114">
        <v>0.80100000000000005</v>
      </c>
      <c r="GD40" s="113">
        <v>4950</v>
      </c>
      <c r="GE40" s="114">
        <v>0.19900000000000001</v>
      </c>
      <c r="GF40" s="113">
        <v>1015</v>
      </c>
      <c r="GG40" s="114">
        <v>0.29499999999999998</v>
      </c>
      <c r="GH40" s="115">
        <v>799</v>
      </c>
      <c r="GI40" s="114">
        <v>0.78700000000000003</v>
      </c>
      <c r="GJ40" s="115">
        <v>216</v>
      </c>
      <c r="GK40" s="114">
        <v>0.21299999999999999</v>
      </c>
      <c r="GL40" s="113">
        <v>180704</v>
      </c>
      <c r="GM40" s="114">
        <v>0.26900000000000002</v>
      </c>
      <c r="GN40" s="113">
        <v>139779</v>
      </c>
      <c r="GO40" s="114">
        <v>0.77400000000000002</v>
      </c>
      <c r="GP40" s="113">
        <v>40925</v>
      </c>
      <c r="GQ40" s="114">
        <v>0.22600000000000001</v>
      </c>
      <c r="GR40" s="113">
        <v>114801</v>
      </c>
      <c r="GS40" s="114">
        <v>0.28699999999999998</v>
      </c>
      <c r="GT40" s="113">
        <v>98179</v>
      </c>
      <c r="GU40" s="114">
        <v>0.85499999999999998</v>
      </c>
      <c r="GV40" s="113">
        <v>16622</v>
      </c>
      <c r="GW40" s="114">
        <v>0.14499999999999999</v>
      </c>
      <c r="GX40" s="113">
        <v>4368</v>
      </c>
      <c r="GY40" s="114">
        <v>0.25700000000000001</v>
      </c>
      <c r="GZ40" s="113">
        <v>3830</v>
      </c>
      <c r="HA40" s="114">
        <v>0.877</v>
      </c>
      <c r="HB40" s="115">
        <v>538</v>
      </c>
      <c r="HC40" s="114">
        <v>0.123</v>
      </c>
      <c r="HD40" s="113">
        <v>165935</v>
      </c>
      <c r="HE40" s="114">
        <v>0.26800000000000002</v>
      </c>
      <c r="HF40" s="113">
        <v>128695</v>
      </c>
      <c r="HG40" s="114">
        <v>0.77600000000000002</v>
      </c>
      <c r="HH40" s="113">
        <v>37240</v>
      </c>
      <c r="HI40" s="114">
        <v>0.224</v>
      </c>
      <c r="HJ40" s="113">
        <v>296600</v>
      </c>
      <c r="HK40" s="114">
        <v>0.34</v>
      </c>
      <c r="HL40" s="113">
        <v>234835</v>
      </c>
      <c r="HM40" s="114">
        <v>0.79200000000000004</v>
      </c>
      <c r="HN40" s="113">
        <v>61765</v>
      </c>
      <c r="HO40" s="114">
        <v>0.20799999999999999</v>
      </c>
      <c r="HP40" s="113">
        <v>75399</v>
      </c>
      <c r="HQ40" s="114">
        <v>0.46</v>
      </c>
      <c r="HR40" s="113">
        <v>52822</v>
      </c>
      <c r="HS40" s="114">
        <v>0.70099999999999996</v>
      </c>
      <c r="HT40" s="113">
        <v>22577</v>
      </c>
      <c r="HU40" s="114">
        <v>0.29899999999999999</v>
      </c>
      <c r="HV40" s="113">
        <v>45390</v>
      </c>
      <c r="HW40" s="114">
        <v>0.219</v>
      </c>
      <c r="HX40" s="113">
        <v>33459</v>
      </c>
      <c r="HY40" s="114">
        <v>0.73699999999999999</v>
      </c>
      <c r="HZ40" s="113">
        <v>11931</v>
      </c>
      <c r="IA40" s="114">
        <v>0.26300000000000001</v>
      </c>
      <c r="IB40" s="113">
        <v>37170</v>
      </c>
      <c r="IC40" s="114">
        <v>0.48</v>
      </c>
      <c r="ID40" s="113">
        <v>35327</v>
      </c>
      <c r="IE40" s="114">
        <v>0.95</v>
      </c>
      <c r="IF40" s="113">
        <v>1843</v>
      </c>
      <c r="IG40" s="114">
        <v>0.05</v>
      </c>
      <c r="IH40" s="113">
        <v>54225</v>
      </c>
      <c r="II40" s="114">
        <v>0.29299999999999998</v>
      </c>
      <c r="IJ40" s="113">
        <v>41272</v>
      </c>
      <c r="IK40" s="114">
        <v>0.76100000000000001</v>
      </c>
      <c r="IL40" s="113">
        <v>12953</v>
      </c>
      <c r="IM40" s="114">
        <v>0.23899999999999999</v>
      </c>
      <c r="IN40" s="113">
        <v>57635</v>
      </c>
      <c r="IO40" s="114">
        <v>0.42599999999999999</v>
      </c>
      <c r="IP40" s="113">
        <v>52877</v>
      </c>
      <c r="IQ40" s="114">
        <v>0.91700000000000004</v>
      </c>
      <c r="IR40" s="113">
        <v>4758</v>
      </c>
      <c r="IS40" s="114">
        <v>8.3000000000000004E-2</v>
      </c>
      <c r="IT40" s="113">
        <v>161689</v>
      </c>
      <c r="IU40" s="114">
        <v>0.317</v>
      </c>
      <c r="IV40" s="113">
        <v>118148</v>
      </c>
      <c r="IW40" s="114">
        <v>0.73099999999999998</v>
      </c>
      <c r="IX40" s="113">
        <v>43541</v>
      </c>
      <c r="IY40" s="114">
        <v>0.26900000000000002</v>
      </c>
      <c r="IZ40" s="113">
        <v>36557</v>
      </c>
      <c r="JA40" s="114">
        <v>0.46</v>
      </c>
      <c r="JB40" s="113">
        <v>32347</v>
      </c>
      <c r="JC40" s="114">
        <v>0.88500000000000001</v>
      </c>
      <c r="JD40" s="113">
        <v>4210</v>
      </c>
      <c r="JE40" s="114">
        <v>0.115</v>
      </c>
      <c r="JF40" s="113">
        <v>10792</v>
      </c>
      <c r="JG40" s="114">
        <v>0.26100000000000001</v>
      </c>
      <c r="JH40" s="113">
        <v>8278</v>
      </c>
      <c r="JI40" s="114">
        <v>0.76700000000000002</v>
      </c>
      <c r="JJ40" s="113">
        <v>2514</v>
      </c>
      <c r="JK40" s="114">
        <v>0.23300000000000001</v>
      </c>
      <c r="JL40" s="115">
        <v>81</v>
      </c>
      <c r="JM40" s="114">
        <v>0.16900000000000001</v>
      </c>
      <c r="JN40" s="115">
        <v>59</v>
      </c>
      <c r="JO40" s="114">
        <v>0.72799999999999998</v>
      </c>
      <c r="JP40" s="115">
        <v>22</v>
      </c>
      <c r="JQ40" s="114">
        <v>0.27200000000000002</v>
      </c>
      <c r="JR40" s="113">
        <v>1932</v>
      </c>
      <c r="JS40" s="114">
        <v>0.219</v>
      </c>
      <c r="JT40" s="113">
        <v>1585</v>
      </c>
      <c r="JU40" s="114">
        <v>0.82</v>
      </c>
      <c r="JV40" s="115">
        <v>347</v>
      </c>
      <c r="JW40" s="114">
        <v>0.18</v>
      </c>
      <c r="JX40" s="113">
        <v>29828</v>
      </c>
      <c r="JY40" s="114">
        <v>0.27300000000000002</v>
      </c>
      <c r="JZ40" s="113">
        <v>23609</v>
      </c>
      <c r="KA40" s="114">
        <v>0.79200000000000004</v>
      </c>
      <c r="KB40" s="113">
        <v>6219</v>
      </c>
      <c r="KC40" s="114">
        <v>0.20799999999999999</v>
      </c>
      <c r="KD40" s="113">
        <v>37202</v>
      </c>
      <c r="KE40" s="114">
        <v>0.312</v>
      </c>
      <c r="KF40" s="113">
        <v>32859</v>
      </c>
      <c r="KG40" s="114">
        <v>0.88300000000000001</v>
      </c>
      <c r="KH40" s="113">
        <v>4343</v>
      </c>
      <c r="KI40" s="114">
        <v>0.11700000000000001</v>
      </c>
      <c r="KJ40" s="113">
        <v>36667</v>
      </c>
      <c r="KK40" s="114">
        <v>0.24</v>
      </c>
      <c r="KL40" s="113">
        <v>31689</v>
      </c>
      <c r="KM40" s="114">
        <v>0.86399999999999999</v>
      </c>
      <c r="KN40" s="113">
        <v>4978</v>
      </c>
      <c r="KO40" s="114">
        <v>0.13600000000000001</v>
      </c>
      <c r="KP40" s="113">
        <v>6153</v>
      </c>
      <c r="KQ40" s="114">
        <v>0.23499999999999999</v>
      </c>
      <c r="KR40" s="113">
        <v>5278</v>
      </c>
      <c r="KS40" s="114">
        <v>0.85799999999999998</v>
      </c>
      <c r="KT40" s="115">
        <v>875</v>
      </c>
      <c r="KU40" s="114">
        <v>0.14199999999999999</v>
      </c>
      <c r="KV40" s="113">
        <v>2766</v>
      </c>
      <c r="KW40" s="114">
        <v>0.17899999999999999</v>
      </c>
      <c r="KX40" s="113">
        <v>2467</v>
      </c>
      <c r="KY40" s="114">
        <v>0.89200000000000002</v>
      </c>
      <c r="KZ40" s="115">
        <v>299</v>
      </c>
      <c r="LA40" s="114">
        <v>0.108</v>
      </c>
      <c r="LB40" s="115">
        <v>351</v>
      </c>
      <c r="LC40" s="114">
        <v>0.16800000000000001</v>
      </c>
      <c r="LD40" s="115">
        <v>310</v>
      </c>
      <c r="LE40" s="114">
        <v>0.88300000000000001</v>
      </c>
      <c r="LF40" s="115">
        <v>41</v>
      </c>
      <c r="LG40" s="114">
        <v>0.11700000000000001</v>
      </c>
      <c r="LH40" s="113">
        <v>27844</v>
      </c>
      <c r="LI40" s="114">
        <v>0.2</v>
      </c>
      <c r="LJ40" s="113">
        <v>23504</v>
      </c>
      <c r="LK40" s="114">
        <v>0.84399999999999997</v>
      </c>
      <c r="LL40" s="113">
        <v>4340</v>
      </c>
      <c r="LM40" s="114">
        <v>0.156</v>
      </c>
      <c r="LN40" s="113">
        <v>2871</v>
      </c>
      <c r="LO40" s="114">
        <v>0.27900000000000003</v>
      </c>
      <c r="LP40" s="113">
        <v>2452</v>
      </c>
      <c r="LQ40" s="114">
        <v>0.85399999999999998</v>
      </c>
      <c r="LR40" s="115">
        <v>419</v>
      </c>
      <c r="LS40" s="114">
        <v>0.14599999999999999</v>
      </c>
      <c r="LT40" s="113">
        <v>61390</v>
      </c>
      <c r="LU40" s="114">
        <v>0.27300000000000002</v>
      </c>
      <c r="LV40" s="113">
        <v>48463</v>
      </c>
      <c r="LW40" s="114">
        <v>0.78900000000000003</v>
      </c>
      <c r="LX40" s="113">
        <v>12927</v>
      </c>
      <c r="LY40" s="114">
        <v>0.21099999999999999</v>
      </c>
      <c r="LZ40" s="113">
        <v>42483</v>
      </c>
      <c r="MA40" s="114">
        <v>0.53200000000000003</v>
      </c>
      <c r="MB40" s="113">
        <v>40010</v>
      </c>
      <c r="MC40" s="114">
        <v>0.94199999999999995</v>
      </c>
      <c r="MD40" s="113">
        <v>2473</v>
      </c>
      <c r="ME40" s="114">
        <v>5.8000000000000003E-2</v>
      </c>
      <c r="MF40" s="113">
        <v>5402</v>
      </c>
      <c r="MG40" s="114">
        <v>0.251</v>
      </c>
      <c r="MH40" s="113">
        <v>4323</v>
      </c>
      <c r="MI40" s="114">
        <v>0.8</v>
      </c>
      <c r="MJ40" s="113">
        <v>1079</v>
      </c>
      <c r="MK40" s="114">
        <v>0.2</v>
      </c>
    </row>
    <row r="41" spans="1:349">
      <c r="A41" s="112" t="s">
        <v>974</v>
      </c>
      <c r="B41" s="113">
        <v>64887</v>
      </c>
      <c r="C41" s="114">
        <v>0.316</v>
      </c>
      <c r="D41" s="113">
        <v>56400</v>
      </c>
      <c r="E41" s="114">
        <v>0.86899999999999999</v>
      </c>
      <c r="F41" s="113">
        <v>8487</v>
      </c>
      <c r="G41" s="114">
        <v>0.13100000000000001</v>
      </c>
      <c r="H41" s="115">
        <v>47</v>
      </c>
      <c r="I41" s="114">
        <v>0.28799999999999998</v>
      </c>
      <c r="J41" s="115">
        <v>40</v>
      </c>
      <c r="K41" s="114">
        <v>0.85099999999999998</v>
      </c>
      <c r="L41" s="115">
        <v>7</v>
      </c>
      <c r="M41" s="114">
        <v>0.14899999999999999</v>
      </c>
      <c r="N41" s="115">
        <v>979</v>
      </c>
      <c r="O41" s="114">
        <v>0.26400000000000001</v>
      </c>
      <c r="P41" s="115">
        <v>814</v>
      </c>
      <c r="Q41" s="114">
        <v>0.83099999999999996</v>
      </c>
      <c r="R41" s="115">
        <v>165</v>
      </c>
      <c r="S41" s="114">
        <v>0.16900000000000001</v>
      </c>
      <c r="T41" s="113">
        <v>13219</v>
      </c>
      <c r="U41" s="114">
        <v>0.41</v>
      </c>
      <c r="V41" s="113">
        <v>12294</v>
      </c>
      <c r="W41" s="114">
        <v>0.93</v>
      </c>
      <c r="X41" s="115">
        <v>925</v>
      </c>
      <c r="Y41" s="114">
        <v>7.0000000000000007E-2</v>
      </c>
      <c r="Z41" s="115">
        <v>663</v>
      </c>
      <c r="AA41" s="114">
        <v>0.17399999999999999</v>
      </c>
      <c r="AB41" s="115">
        <v>404</v>
      </c>
      <c r="AC41" s="114">
        <v>0.60899999999999999</v>
      </c>
      <c r="AD41" s="115">
        <v>259</v>
      </c>
      <c r="AE41" s="114">
        <v>0.39100000000000001</v>
      </c>
      <c r="AF41" s="115">
        <v>495</v>
      </c>
      <c r="AG41" s="114">
        <v>0.16700000000000001</v>
      </c>
      <c r="AH41" s="115">
        <v>418</v>
      </c>
      <c r="AI41" s="114">
        <v>0.84399999999999997</v>
      </c>
      <c r="AJ41" s="115">
        <v>77</v>
      </c>
      <c r="AK41" s="114">
        <v>0.156</v>
      </c>
      <c r="AL41" s="113">
        <v>35721</v>
      </c>
      <c r="AM41" s="114">
        <v>0.24399999999999999</v>
      </c>
      <c r="AN41" s="113">
        <v>29001</v>
      </c>
      <c r="AO41" s="114">
        <v>0.81200000000000006</v>
      </c>
      <c r="AP41" s="113">
        <v>6720</v>
      </c>
      <c r="AQ41" s="114">
        <v>0.188</v>
      </c>
      <c r="AR41" s="115">
        <v>406</v>
      </c>
      <c r="AS41" s="114">
        <v>0.14299999999999999</v>
      </c>
      <c r="AT41" s="115">
        <v>390</v>
      </c>
      <c r="AU41" s="114">
        <v>0.96099999999999997</v>
      </c>
      <c r="AV41" s="115">
        <v>16</v>
      </c>
      <c r="AW41" s="114">
        <v>3.9E-2</v>
      </c>
      <c r="AX41" s="113">
        <v>4291</v>
      </c>
      <c r="AY41" s="114">
        <v>0.20699999999999999</v>
      </c>
      <c r="AZ41" s="113">
        <v>3654</v>
      </c>
      <c r="BA41" s="114">
        <v>0.85199999999999998</v>
      </c>
      <c r="BB41" s="115">
        <v>637</v>
      </c>
      <c r="BC41" s="114">
        <v>0.14799999999999999</v>
      </c>
      <c r="BD41" s="113">
        <v>33384</v>
      </c>
      <c r="BE41" s="114">
        <v>0.22900000000000001</v>
      </c>
      <c r="BF41" s="113">
        <v>29140</v>
      </c>
      <c r="BG41" s="114">
        <v>0.873</v>
      </c>
      <c r="BH41" s="113">
        <v>4244</v>
      </c>
      <c r="BI41" s="114">
        <v>0.127</v>
      </c>
      <c r="BJ41" s="115">
        <v>527</v>
      </c>
      <c r="BK41" s="114">
        <v>0.15</v>
      </c>
      <c r="BL41" s="115">
        <v>492</v>
      </c>
      <c r="BM41" s="114">
        <v>0.93400000000000005</v>
      </c>
      <c r="BN41" s="115">
        <v>35</v>
      </c>
      <c r="BO41" s="114">
        <v>6.6000000000000003E-2</v>
      </c>
      <c r="BP41" s="113">
        <v>6343</v>
      </c>
      <c r="BQ41" s="114">
        <v>0.373</v>
      </c>
      <c r="BR41" s="113">
        <v>6086</v>
      </c>
      <c r="BS41" s="114">
        <v>0.95899999999999996</v>
      </c>
      <c r="BT41" s="115">
        <v>257</v>
      </c>
      <c r="BU41" s="114">
        <v>4.1000000000000002E-2</v>
      </c>
      <c r="BV41" s="113">
        <v>5855</v>
      </c>
      <c r="BW41" s="114">
        <v>0.214</v>
      </c>
      <c r="BX41" s="113">
        <v>5265</v>
      </c>
      <c r="BY41" s="114">
        <v>0.89900000000000002</v>
      </c>
      <c r="BZ41" s="115">
        <v>590</v>
      </c>
      <c r="CA41" s="114">
        <v>0.10100000000000001</v>
      </c>
      <c r="CB41" s="115">
        <v>230</v>
      </c>
      <c r="CC41" s="114">
        <v>0.13100000000000001</v>
      </c>
      <c r="CD41" s="115">
        <v>190</v>
      </c>
      <c r="CE41" s="114">
        <v>0.82599999999999996</v>
      </c>
      <c r="CF41" s="115">
        <v>40</v>
      </c>
      <c r="CG41" s="114">
        <v>0.17399999999999999</v>
      </c>
      <c r="CH41" s="113">
        <v>25095</v>
      </c>
      <c r="CI41" s="114">
        <v>0.19700000000000001</v>
      </c>
      <c r="CJ41" s="113">
        <v>19471</v>
      </c>
      <c r="CK41" s="114">
        <v>0.77600000000000002</v>
      </c>
      <c r="CL41" s="113">
        <v>5624</v>
      </c>
      <c r="CM41" s="114">
        <v>0.224</v>
      </c>
      <c r="CN41" s="113">
        <v>5007</v>
      </c>
      <c r="CO41" s="114">
        <v>0.215</v>
      </c>
      <c r="CP41" s="113">
        <v>3598</v>
      </c>
      <c r="CQ41" s="114">
        <v>0.71899999999999997</v>
      </c>
      <c r="CR41" s="113">
        <v>1409</v>
      </c>
      <c r="CS41" s="114">
        <v>0.28100000000000003</v>
      </c>
      <c r="CT41" s="113">
        <v>1192</v>
      </c>
      <c r="CU41" s="114">
        <v>0.18099999999999999</v>
      </c>
      <c r="CV41" s="115">
        <v>871</v>
      </c>
      <c r="CW41" s="114">
        <v>0.73099999999999998</v>
      </c>
      <c r="CX41" s="115">
        <v>321</v>
      </c>
      <c r="CY41" s="114">
        <v>0.26900000000000002</v>
      </c>
      <c r="CZ41" s="115">
        <v>767</v>
      </c>
      <c r="DA41" s="114">
        <v>0.219</v>
      </c>
      <c r="DB41" s="115">
        <v>386</v>
      </c>
      <c r="DC41" s="114">
        <v>0.503</v>
      </c>
      <c r="DD41" s="115">
        <v>381</v>
      </c>
      <c r="DE41" s="114">
        <v>0.497</v>
      </c>
      <c r="DF41" s="113">
        <v>396838</v>
      </c>
      <c r="DG41" s="114">
        <v>0.3</v>
      </c>
      <c r="DH41" s="113">
        <v>310352</v>
      </c>
      <c r="DI41" s="114">
        <v>0.78200000000000003</v>
      </c>
      <c r="DJ41" s="113">
        <v>86486</v>
      </c>
      <c r="DK41" s="114">
        <v>0.218</v>
      </c>
      <c r="DL41" s="113">
        <v>3478</v>
      </c>
      <c r="DM41" s="114">
        <v>0.16400000000000001</v>
      </c>
      <c r="DN41" s="113">
        <v>2962</v>
      </c>
      <c r="DO41" s="114">
        <v>0.85199999999999998</v>
      </c>
      <c r="DP41" s="115">
        <v>516</v>
      </c>
      <c r="DQ41" s="114">
        <v>0.14799999999999999</v>
      </c>
      <c r="DR41" s="113">
        <v>6722</v>
      </c>
      <c r="DS41" s="114">
        <v>0.222</v>
      </c>
      <c r="DT41" s="113">
        <v>4949</v>
      </c>
      <c r="DU41" s="114">
        <v>0.73599999999999999</v>
      </c>
      <c r="DV41" s="113">
        <v>1773</v>
      </c>
      <c r="DW41" s="114">
        <v>0.26400000000000001</v>
      </c>
      <c r="DX41" s="115">
        <v>303</v>
      </c>
      <c r="DY41" s="114">
        <v>0.216</v>
      </c>
      <c r="DZ41" s="115">
        <v>284</v>
      </c>
      <c r="EA41" s="114">
        <v>0.93700000000000006</v>
      </c>
      <c r="EB41" s="115">
        <v>19</v>
      </c>
      <c r="EC41" s="114">
        <v>6.3E-2</v>
      </c>
      <c r="ED41" s="113">
        <v>1737</v>
      </c>
      <c r="EE41" s="114">
        <v>0.182</v>
      </c>
      <c r="EF41" s="113">
        <v>1462</v>
      </c>
      <c r="EG41" s="114">
        <v>0.84199999999999997</v>
      </c>
      <c r="EH41" s="115">
        <v>275</v>
      </c>
      <c r="EI41" s="114">
        <v>0.158</v>
      </c>
      <c r="EJ41" s="113">
        <v>9258</v>
      </c>
      <c r="EK41" s="114">
        <v>0.22</v>
      </c>
      <c r="EL41" s="113">
        <v>8847</v>
      </c>
      <c r="EM41" s="114">
        <v>0.95599999999999996</v>
      </c>
      <c r="EN41" s="115">
        <v>411</v>
      </c>
      <c r="EO41" s="114">
        <v>4.3999999999999997E-2</v>
      </c>
      <c r="EP41" s="115">
        <v>13</v>
      </c>
      <c r="EQ41" s="114">
        <v>1.6E-2</v>
      </c>
      <c r="ER41" s="115">
        <v>13</v>
      </c>
      <c r="ES41" s="114">
        <v>1</v>
      </c>
      <c r="ET41" s="115">
        <v>0</v>
      </c>
      <c r="EU41" s="114">
        <v>0</v>
      </c>
      <c r="EV41" s="115">
        <v>251</v>
      </c>
      <c r="EW41" s="114">
        <v>0.183</v>
      </c>
      <c r="EX41" s="115">
        <v>243</v>
      </c>
      <c r="EY41" s="114">
        <v>0.96799999999999997</v>
      </c>
      <c r="EZ41" s="115">
        <v>8</v>
      </c>
      <c r="FA41" s="114">
        <v>3.2000000000000001E-2</v>
      </c>
      <c r="FB41" s="113">
        <v>14801</v>
      </c>
      <c r="FC41" s="114">
        <v>0.24399999999999999</v>
      </c>
      <c r="FD41" s="113">
        <v>11996</v>
      </c>
      <c r="FE41" s="114">
        <v>0.81</v>
      </c>
      <c r="FF41" s="113">
        <v>2805</v>
      </c>
      <c r="FG41" s="114">
        <v>0.19</v>
      </c>
      <c r="FH41" s="113">
        <v>4474</v>
      </c>
      <c r="FI41" s="114">
        <v>0.25800000000000001</v>
      </c>
      <c r="FJ41" s="113">
        <v>3066</v>
      </c>
      <c r="FK41" s="114">
        <v>0.68500000000000005</v>
      </c>
      <c r="FL41" s="113">
        <v>1408</v>
      </c>
      <c r="FM41" s="114">
        <v>0.315</v>
      </c>
      <c r="FN41" s="113">
        <v>2420</v>
      </c>
      <c r="FO41" s="114">
        <v>0.251</v>
      </c>
      <c r="FP41" s="113">
        <v>2081</v>
      </c>
      <c r="FQ41" s="114">
        <v>0.86</v>
      </c>
      <c r="FR41" s="115">
        <v>339</v>
      </c>
      <c r="FS41" s="114">
        <v>0.14000000000000001</v>
      </c>
      <c r="FT41" s="113">
        <v>133146</v>
      </c>
      <c r="FU41" s="114">
        <v>0.31</v>
      </c>
      <c r="FV41" s="113">
        <v>109816</v>
      </c>
      <c r="FW41" s="114">
        <v>0.82499999999999996</v>
      </c>
      <c r="FX41" s="113">
        <v>23330</v>
      </c>
      <c r="FY41" s="114">
        <v>0.17499999999999999</v>
      </c>
      <c r="FZ41" s="113">
        <v>11954</v>
      </c>
      <c r="GA41" s="114">
        <v>0.246</v>
      </c>
      <c r="GB41" s="113">
        <v>9770</v>
      </c>
      <c r="GC41" s="114">
        <v>0.81699999999999995</v>
      </c>
      <c r="GD41" s="113">
        <v>2184</v>
      </c>
      <c r="GE41" s="114">
        <v>0.183</v>
      </c>
      <c r="GF41" s="115">
        <v>425</v>
      </c>
      <c r="GG41" s="114">
        <v>0.245</v>
      </c>
      <c r="GH41" s="115">
        <v>285</v>
      </c>
      <c r="GI41" s="114">
        <v>0.67100000000000004</v>
      </c>
      <c r="GJ41" s="115">
        <v>140</v>
      </c>
      <c r="GK41" s="114">
        <v>0.32900000000000001</v>
      </c>
      <c r="GL41" s="113">
        <v>82013</v>
      </c>
      <c r="GM41" s="114">
        <v>0.246</v>
      </c>
      <c r="GN41" s="113">
        <v>64250</v>
      </c>
      <c r="GO41" s="114">
        <v>0.78300000000000003</v>
      </c>
      <c r="GP41" s="113">
        <v>17763</v>
      </c>
      <c r="GQ41" s="114">
        <v>0.217</v>
      </c>
      <c r="GR41" s="113">
        <v>50822</v>
      </c>
      <c r="GS41" s="114">
        <v>0.25900000000000001</v>
      </c>
      <c r="GT41" s="113">
        <v>43487</v>
      </c>
      <c r="GU41" s="114">
        <v>0.85599999999999998</v>
      </c>
      <c r="GV41" s="113">
        <v>7335</v>
      </c>
      <c r="GW41" s="114">
        <v>0.14399999999999999</v>
      </c>
      <c r="GX41" s="113">
        <v>1925</v>
      </c>
      <c r="GY41" s="114">
        <v>0.23</v>
      </c>
      <c r="GZ41" s="113">
        <v>1771</v>
      </c>
      <c r="HA41" s="114">
        <v>0.92</v>
      </c>
      <c r="HB41" s="115">
        <v>154</v>
      </c>
      <c r="HC41" s="114">
        <v>0.08</v>
      </c>
      <c r="HD41" s="113">
        <v>75376</v>
      </c>
      <c r="HE41" s="114">
        <v>0.245</v>
      </c>
      <c r="HF41" s="113">
        <v>59507</v>
      </c>
      <c r="HG41" s="114">
        <v>0.78900000000000003</v>
      </c>
      <c r="HH41" s="113">
        <v>15869</v>
      </c>
      <c r="HI41" s="114">
        <v>0.21099999999999999</v>
      </c>
      <c r="HJ41" s="113">
        <v>145421</v>
      </c>
      <c r="HK41" s="114">
        <v>0.33</v>
      </c>
      <c r="HL41" s="113">
        <v>116748</v>
      </c>
      <c r="HM41" s="114">
        <v>0.80300000000000005</v>
      </c>
      <c r="HN41" s="113">
        <v>28673</v>
      </c>
      <c r="HO41" s="114">
        <v>0.19700000000000001</v>
      </c>
      <c r="HP41" s="113">
        <v>34123</v>
      </c>
      <c r="HQ41" s="114">
        <v>0.42899999999999999</v>
      </c>
      <c r="HR41" s="113">
        <v>24706</v>
      </c>
      <c r="HS41" s="114">
        <v>0.72399999999999998</v>
      </c>
      <c r="HT41" s="113">
        <v>9417</v>
      </c>
      <c r="HU41" s="114">
        <v>0.27600000000000002</v>
      </c>
      <c r="HV41" s="113">
        <v>20419</v>
      </c>
      <c r="HW41" s="114">
        <v>0.19900000000000001</v>
      </c>
      <c r="HX41" s="113">
        <v>15207</v>
      </c>
      <c r="HY41" s="114">
        <v>0.745</v>
      </c>
      <c r="HZ41" s="113">
        <v>5212</v>
      </c>
      <c r="IA41" s="114">
        <v>0.255</v>
      </c>
      <c r="IB41" s="113">
        <v>19385</v>
      </c>
      <c r="IC41" s="114">
        <v>0.48599999999999999</v>
      </c>
      <c r="ID41" s="113">
        <v>18401</v>
      </c>
      <c r="IE41" s="114">
        <v>0.94899999999999995</v>
      </c>
      <c r="IF41" s="115">
        <v>984</v>
      </c>
      <c r="IG41" s="114">
        <v>5.0999999999999997E-2</v>
      </c>
      <c r="IH41" s="113">
        <v>25631</v>
      </c>
      <c r="II41" s="114">
        <v>0.27600000000000002</v>
      </c>
      <c r="IJ41" s="113">
        <v>19684</v>
      </c>
      <c r="IK41" s="114">
        <v>0.76800000000000002</v>
      </c>
      <c r="IL41" s="113">
        <v>5947</v>
      </c>
      <c r="IM41" s="114">
        <v>0.23200000000000001</v>
      </c>
      <c r="IN41" s="113">
        <v>27706</v>
      </c>
      <c r="IO41" s="114">
        <v>0.41199999999999998</v>
      </c>
      <c r="IP41" s="113">
        <v>25575</v>
      </c>
      <c r="IQ41" s="114">
        <v>0.92300000000000004</v>
      </c>
      <c r="IR41" s="113">
        <v>2131</v>
      </c>
      <c r="IS41" s="114">
        <v>7.6999999999999999E-2</v>
      </c>
      <c r="IT41" s="113">
        <v>79648</v>
      </c>
      <c r="IU41" s="114">
        <v>0.309</v>
      </c>
      <c r="IV41" s="113">
        <v>58808</v>
      </c>
      <c r="IW41" s="114">
        <v>0.73799999999999999</v>
      </c>
      <c r="IX41" s="113">
        <v>20840</v>
      </c>
      <c r="IY41" s="114">
        <v>0.26200000000000001</v>
      </c>
      <c r="IZ41" s="113">
        <v>16653</v>
      </c>
      <c r="JA41" s="114">
        <v>0.42799999999999999</v>
      </c>
      <c r="JB41" s="113">
        <v>15067</v>
      </c>
      <c r="JC41" s="114">
        <v>0.90500000000000003</v>
      </c>
      <c r="JD41" s="113">
        <v>1586</v>
      </c>
      <c r="JE41" s="114">
        <v>9.5000000000000001E-2</v>
      </c>
      <c r="JF41" s="113">
        <v>4916</v>
      </c>
      <c r="JG41" s="114">
        <v>0.23699999999999999</v>
      </c>
      <c r="JH41" s="113">
        <v>3894</v>
      </c>
      <c r="JI41" s="114">
        <v>0.79200000000000004</v>
      </c>
      <c r="JJ41" s="113">
        <v>1022</v>
      </c>
      <c r="JK41" s="114">
        <v>0.20799999999999999</v>
      </c>
      <c r="JL41" s="115">
        <v>5</v>
      </c>
      <c r="JM41" s="114">
        <v>0.02</v>
      </c>
      <c r="JN41" s="115">
        <v>0</v>
      </c>
      <c r="JO41" s="114">
        <v>0</v>
      </c>
      <c r="JP41" s="115">
        <v>5</v>
      </c>
      <c r="JQ41" s="114">
        <v>1</v>
      </c>
      <c r="JR41" s="115">
        <v>758</v>
      </c>
      <c r="JS41" s="114">
        <v>0.17499999999999999</v>
      </c>
      <c r="JT41" s="115">
        <v>616</v>
      </c>
      <c r="JU41" s="114">
        <v>0.81299999999999994</v>
      </c>
      <c r="JV41" s="115">
        <v>142</v>
      </c>
      <c r="JW41" s="114">
        <v>0.187</v>
      </c>
      <c r="JX41" s="113">
        <v>14387</v>
      </c>
      <c r="JY41" s="114">
        <v>0.26</v>
      </c>
      <c r="JZ41" s="113">
        <v>11483</v>
      </c>
      <c r="KA41" s="114">
        <v>0.79800000000000004</v>
      </c>
      <c r="KB41" s="113">
        <v>2904</v>
      </c>
      <c r="KC41" s="114">
        <v>0.20200000000000001</v>
      </c>
      <c r="KD41" s="113">
        <v>16679</v>
      </c>
      <c r="KE41" s="114">
        <v>0.28499999999999998</v>
      </c>
      <c r="KF41" s="113">
        <v>14891</v>
      </c>
      <c r="KG41" s="114">
        <v>0.89300000000000002</v>
      </c>
      <c r="KH41" s="113">
        <v>1788</v>
      </c>
      <c r="KI41" s="114">
        <v>0.107</v>
      </c>
      <c r="KJ41" s="113">
        <v>16237</v>
      </c>
      <c r="KK41" s="114">
        <v>0.215</v>
      </c>
      <c r="KL41" s="113">
        <v>14026</v>
      </c>
      <c r="KM41" s="114">
        <v>0.86399999999999999</v>
      </c>
      <c r="KN41" s="113">
        <v>2211</v>
      </c>
      <c r="KO41" s="114">
        <v>0.13600000000000001</v>
      </c>
      <c r="KP41" s="113">
        <v>2857</v>
      </c>
      <c r="KQ41" s="114">
        <v>0.217</v>
      </c>
      <c r="KR41" s="113">
        <v>2331</v>
      </c>
      <c r="KS41" s="114">
        <v>0.81599999999999995</v>
      </c>
      <c r="KT41" s="115">
        <v>526</v>
      </c>
      <c r="KU41" s="114">
        <v>0.184</v>
      </c>
      <c r="KV41" s="115">
        <v>968</v>
      </c>
      <c r="KW41" s="114">
        <v>0.13100000000000001</v>
      </c>
      <c r="KX41" s="115">
        <v>900</v>
      </c>
      <c r="KY41" s="114">
        <v>0.93</v>
      </c>
      <c r="KZ41" s="115">
        <v>68</v>
      </c>
      <c r="LA41" s="114">
        <v>7.0000000000000007E-2</v>
      </c>
      <c r="LB41" s="115">
        <v>187</v>
      </c>
      <c r="LC41" s="114">
        <v>0.16800000000000001</v>
      </c>
      <c r="LD41" s="115">
        <v>179</v>
      </c>
      <c r="LE41" s="114">
        <v>0.95699999999999996</v>
      </c>
      <c r="LF41" s="115">
        <v>8</v>
      </c>
      <c r="LG41" s="114">
        <v>4.2999999999999997E-2</v>
      </c>
      <c r="LH41" s="113">
        <v>11911</v>
      </c>
      <c r="LI41" s="114">
        <v>0.17299999999999999</v>
      </c>
      <c r="LJ41" s="113">
        <v>10317</v>
      </c>
      <c r="LK41" s="114">
        <v>0.86599999999999999</v>
      </c>
      <c r="LL41" s="113">
        <v>1594</v>
      </c>
      <c r="LM41" s="114">
        <v>0.13400000000000001</v>
      </c>
      <c r="LN41" s="113">
        <v>1459</v>
      </c>
      <c r="LO41" s="114">
        <v>0.26900000000000002</v>
      </c>
      <c r="LP41" s="113">
        <v>1301</v>
      </c>
      <c r="LQ41" s="114">
        <v>0.89200000000000002</v>
      </c>
      <c r="LR41" s="115">
        <v>158</v>
      </c>
      <c r="LS41" s="114">
        <v>0.108</v>
      </c>
      <c r="LT41" s="113">
        <v>28357</v>
      </c>
      <c r="LU41" s="114">
        <v>0.254</v>
      </c>
      <c r="LV41" s="113">
        <v>22442</v>
      </c>
      <c r="LW41" s="114">
        <v>0.79100000000000004</v>
      </c>
      <c r="LX41" s="113">
        <v>5915</v>
      </c>
      <c r="LY41" s="114">
        <v>0.20899999999999999</v>
      </c>
      <c r="LZ41" s="113">
        <v>19373</v>
      </c>
      <c r="MA41" s="114">
        <v>0.503</v>
      </c>
      <c r="MB41" s="113">
        <v>18331</v>
      </c>
      <c r="MC41" s="114">
        <v>0.94599999999999995</v>
      </c>
      <c r="MD41" s="113">
        <v>1042</v>
      </c>
      <c r="ME41" s="114">
        <v>5.3999999999999999E-2</v>
      </c>
      <c r="MF41" s="113">
        <v>2603</v>
      </c>
      <c r="MG41" s="114">
        <v>0.23699999999999999</v>
      </c>
      <c r="MH41" s="113">
        <v>1922</v>
      </c>
      <c r="MI41" s="114">
        <v>0.73799999999999999</v>
      </c>
      <c r="MJ41" s="115">
        <v>681</v>
      </c>
      <c r="MK41" s="114">
        <v>0.26200000000000001</v>
      </c>
    </row>
    <row r="42" spans="1:349">
      <c r="A42" s="112" t="s">
        <v>975</v>
      </c>
      <c r="B42" s="113">
        <v>75950</v>
      </c>
      <c r="C42" s="114">
        <v>0.36099999999999999</v>
      </c>
      <c r="D42" s="113">
        <v>63224</v>
      </c>
      <c r="E42" s="114">
        <v>0.83199999999999996</v>
      </c>
      <c r="F42" s="113">
        <v>12726</v>
      </c>
      <c r="G42" s="114">
        <v>0.16800000000000001</v>
      </c>
      <c r="H42" s="115">
        <v>47</v>
      </c>
      <c r="I42" s="114">
        <v>0.30299999999999999</v>
      </c>
      <c r="J42" s="115">
        <v>46</v>
      </c>
      <c r="K42" s="114">
        <v>0.97899999999999998</v>
      </c>
      <c r="L42" s="115">
        <v>1</v>
      </c>
      <c r="M42" s="114">
        <v>2.1000000000000001E-2</v>
      </c>
      <c r="N42" s="115">
        <v>682</v>
      </c>
      <c r="O42" s="114">
        <v>0.219</v>
      </c>
      <c r="P42" s="115">
        <v>463</v>
      </c>
      <c r="Q42" s="114">
        <v>0.67900000000000005</v>
      </c>
      <c r="R42" s="115">
        <v>219</v>
      </c>
      <c r="S42" s="114">
        <v>0.32100000000000001</v>
      </c>
      <c r="T42" s="113">
        <v>15593</v>
      </c>
      <c r="U42" s="114">
        <v>0.46899999999999997</v>
      </c>
      <c r="V42" s="113">
        <v>14326</v>
      </c>
      <c r="W42" s="114">
        <v>0.91900000000000004</v>
      </c>
      <c r="X42" s="113">
        <v>1267</v>
      </c>
      <c r="Y42" s="114">
        <v>8.1000000000000003E-2</v>
      </c>
      <c r="Z42" s="113">
        <v>1199</v>
      </c>
      <c r="AA42" s="114">
        <v>0.29299999999999998</v>
      </c>
      <c r="AB42" s="113">
        <v>1018</v>
      </c>
      <c r="AC42" s="114">
        <v>0.84899999999999998</v>
      </c>
      <c r="AD42" s="115">
        <v>181</v>
      </c>
      <c r="AE42" s="114">
        <v>0.151</v>
      </c>
      <c r="AF42" s="115">
        <v>793</v>
      </c>
      <c r="AG42" s="114">
        <v>0.27800000000000002</v>
      </c>
      <c r="AH42" s="115">
        <v>732</v>
      </c>
      <c r="AI42" s="114">
        <v>0.92300000000000004</v>
      </c>
      <c r="AJ42" s="115">
        <v>61</v>
      </c>
      <c r="AK42" s="114">
        <v>7.6999999999999999E-2</v>
      </c>
      <c r="AL42" s="113">
        <v>43664</v>
      </c>
      <c r="AM42" s="114">
        <v>0.29299999999999998</v>
      </c>
      <c r="AN42" s="113">
        <v>33701</v>
      </c>
      <c r="AO42" s="114">
        <v>0.77200000000000002</v>
      </c>
      <c r="AP42" s="113">
        <v>9963</v>
      </c>
      <c r="AQ42" s="114">
        <v>0.22800000000000001</v>
      </c>
      <c r="AR42" s="115">
        <v>667</v>
      </c>
      <c r="AS42" s="114">
        <v>0.20399999999999999</v>
      </c>
      <c r="AT42" s="115">
        <v>599</v>
      </c>
      <c r="AU42" s="114">
        <v>0.89800000000000002</v>
      </c>
      <c r="AV42" s="115">
        <v>68</v>
      </c>
      <c r="AW42" s="114">
        <v>0.10199999999999999</v>
      </c>
      <c r="AX42" s="113">
        <v>5192</v>
      </c>
      <c r="AY42" s="114">
        <v>0.247</v>
      </c>
      <c r="AZ42" s="113">
        <v>4610</v>
      </c>
      <c r="BA42" s="114">
        <v>0.88800000000000001</v>
      </c>
      <c r="BB42" s="115">
        <v>582</v>
      </c>
      <c r="BC42" s="114">
        <v>0.112</v>
      </c>
      <c r="BD42" s="113">
        <v>39190</v>
      </c>
      <c r="BE42" s="114">
        <v>0.26700000000000002</v>
      </c>
      <c r="BF42" s="113">
        <v>33332</v>
      </c>
      <c r="BG42" s="114">
        <v>0.85099999999999998</v>
      </c>
      <c r="BH42" s="113">
        <v>5858</v>
      </c>
      <c r="BI42" s="114">
        <v>0.14899999999999999</v>
      </c>
      <c r="BJ42" s="115">
        <v>723</v>
      </c>
      <c r="BK42" s="114">
        <v>0.20699999999999999</v>
      </c>
      <c r="BL42" s="115">
        <v>673</v>
      </c>
      <c r="BM42" s="114">
        <v>0.93100000000000005</v>
      </c>
      <c r="BN42" s="115">
        <v>50</v>
      </c>
      <c r="BO42" s="114">
        <v>6.9000000000000006E-2</v>
      </c>
      <c r="BP42" s="113">
        <v>7677</v>
      </c>
      <c r="BQ42" s="114">
        <v>0.42699999999999999</v>
      </c>
      <c r="BR42" s="113">
        <v>7337</v>
      </c>
      <c r="BS42" s="114">
        <v>0.95599999999999996</v>
      </c>
      <c r="BT42" s="115">
        <v>340</v>
      </c>
      <c r="BU42" s="114">
        <v>4.3999999999999997E-2</v>
      </c>
      <c r="BV42" s="113">
        <v>6793</v>
      </c>
      <c r="BW42" s="114">
        <v>0.251</v>
      </c>
      <c r="BX42" s="113">
        <v>6300</v>
      </c>
      <c r="BY42" s="114">
        <v>0.92700000000000005</v>
      </c>
      <c r="BZ42" s="115">
        <v>493</v>
      </c>
      <c r="CA42" s="114">
        <v>7.2999999999999995E-2</v>
      </c>
      <c r="CB42" s="115">
        <v>335</v>
      </c>
      <c r="CC42" s="114">
        <v>0.185</v>
      </c>
      <c r="CD42" s="115">
        <v>281</v>
      </c>
      <c r="CE42" s="114">
        <v>0.83899999999999997</v>
      </c>
      <c r="CF42" s="115">
        <v>54</v>
      </c>
      <c r="CG42" s="114">
        <v>0.161</v>
      </c>
      <c r="CH42" s="113">
        <v>30267</v>
      </c>
      <c r="CI42" s="114">
        <v>0.23499999999999999</v>
      </c>
      <c r="CJ42" s="113">
        <v>24828</v>
      </c>
      <c r="CK42" s="114">
        <v>0.82</v>
      </c>
      <c r="CL42" s="113">
        <v>5439</v>
      </c>
      <c r="CM42" s="114">
        <v>0.18</v>
      </c>
      <c r="CN42" s="113">
        <v>4954</v>
      </c>
      <c r="CO42" s="114">
        <v>0.24</v>
      </c>
      <c r="CP42" s="113">
        <v>4045</v>
      </c>
      <c r="CQ42" s="114">
        <v>0.81699999999999995</v>
      </c>
      <c r="CR42" s="115">
        <v>909</v>
      </c>
      <c r="CS42" s="114">
        <v>0.183</v>
      </c>
      <c r="CT42" s="113">
        <v>1655</v>
      </c>
      <c r="CU42" s="114">
        <v>0.23499999999999999</v>
      </c>
      <c r="CV42" s="113">
        <v>1401</v>
      </c>
      <c r="CW42" s="114">
        <v>0.84699999999999998</v>
      </c>
      <c r="CX42" s="115">
        <v>254</v>
      </c>
      <c r="CY42" s="114">
        <v>0.153</v>
      </c>
      <c r="CZ42" s="115">
        <v>470</v>
      </c>
      <c r="DA42" s="114">
        <v>0.20499999999999999</v>
      </c>
      <c r="DB42" s="115">
        <v>414</v>
      </c>
      <c r="DC42" s="114">
        <v>0.88100000000000001</v>
      </c>
      <c r="DD42" s="115">
        <v>56</v>
      </c>
      <c r="DE42" s="114">
        <v>0.11899999999999999</v>
      </c>
      <c r="DF42" s="113">
        <v>473424</v>
      </c>
      <c r="DG42" s="114">
        <v>0.35</v>
      </c>
      <c r="DH42" s="113">
        <v>360492</v>
      </c>
      <c r="DI42" s="114">
        <v>0.76100000000000001</v>
      </c>
      <c r="DJ42" s="113">
        <v>112932</v>
      </c>
      <c r="DK42" s="114">
        <v>0.23899999999999999</v>
      </c>
      <c r="DL42" s="113">
        <v>5095</v>
      </c>
      <c r="DM42" s="114">
        <v>0.23300000000000001</v>
      </c>
      <c r="DN42" s="113">
        <v>4198</v>
      </c>
      <c r="DO42" s="114">
        <v>0.82399999999999995</v>
      </c>
      <c r="DP42" s="115">
        <v>897</v>
      </c>
      <c r="DQ42" s="114">
        <v>0.17599999999999999</v>
      </c>
      <c r="DR42" s="113">
        <v>8321</v>
      </c>
      <c r="DS42" s="114">
        <v>0.27500000000000002</v>
      </c>
      <c r="DT42" s="113">
        <v>5306</v>
      </c>
      <c r="DU42" s="114">
        <v>0.63800000000000001</v>
      </c>
      <c r="DV42" s="113">
        <v>3015</v>
      </c>
      <c r="DW42" s="114">
        <v>0.36199999999999999</v>
      </c>
      <c r="DX42" s="115">
        <v>391</v>
      </c>
      <c r="DY42" s="114">
        <v>0.26200000000000001</v>
      </c>
      <c r="DZ42" s="115">
        <v>325</v>
      </c>
      <c r="EA42" s="114">
        <v>0.83099999999999996</v>
      </c>
      <c r="EB42" s="115">
        <v>66</v>
      </c>
      <c r="EC42" s="114">
        <v>0.16900000000000001</v>
      </c>
      <c r="ED42" s="113">
        <v>2758</v>
      </c>
      <c r="EE42" s="114">
        <v>0.27100000000000002</v>
      </c>
      <c r="EF42" s="113">
        <v>2320</v>
      </c>
      <c r="EG42" s="114">
        <v>0.84099999999999997</v>
      </c>
      <c r="EH42" s="115">
        <v>438</v>
      </c>
      <c r="EI42" s="114">
        <v>0.159</v>
      </c>
      <c r="EJ42" s="113">
        <v>12522</v>
      </c>
      <c r="EK42" s="114">
        <v>0.28599999999999998</v>
      </c>
      <c r="EL42" s="113">
        <v>11726</v>
      </c>
      <c r="EM42" s="114">
        <v>0.93600000000000005</v>
      </c>
      <c r="EN42" s="115">
        <v>796</v>
      </c>
      <c r="EO42" s="114">
        <v>6.4000000000000001E-2</v>
      </c>
      <c r="EP42" s="115">
        <v>131</v>
      </c>
      <c r="EQ42" s="114">
        <v>0.17799999999999999</v>
      </c>
      <c r="ER42" s="115">
        <v>129</v>
      </c>
      <c r="ES42" s="114">
        <v>0.98499999999999999</v>
      </c>
      <c r="ET42" s="115">
        <v>2</v>
      </c>
      <c r="EU42" s="114">
        <v>1.4999999999999999E-2</v>
      </c>
      <c r="EV42" s="115">
        <v>228</v>
      </c>
      <c r="EW42" s="114">
        <v>0.17</v>
      </c>
      <c r="EX42" s="115">
        <v>216</v>
      </c>
      <c r="EY42" s="114">
        <v>0.94699999999999995</v>
      </c>
      <c r="EZ42" s="115">
        <v>12</v>
      </c>
      <c r="FA42" s="114">
        <v>5.2999999999999999E-2</v>
      </c>
      <c r="FB42" s="113">
        <v>18432</v>
      </c>
      <c r="FC42" s="114">
        <v>0.30199999999999999</v>
      </c>
      <c r="FD42" s="113">
        <v>16347</v>
      </c>
      <c r="FE42" s="114">
        <v>0.88700000000000001</v>
      </c>
      <c r="FF42" s="113">
        <v>2085</v>
      </c>
      <c r="FG42" s="114">
        <v>0.113</v>
      </c>
      <c r="FH42" s="113">
        <v>5424</v>
      </c>
      <c r="FI42" s="114">
        <v>0.32</v>
      </c>
      <c r="FJ42" s="113">
        <v>4128</v>
      </c>
      <c r="FK42" s="114">
        <v>0.76100000000000001</v>
      </c>
      <c r="FL42" s="113">
        <v>1296</v>
      </c>
      <c r="FM42" s="114">
        <v>0.23899999999999999</v>
      </c>
      <c r="FN42" s="113">
        <v>2555</v>
      </c>
      <c r="FO42" s="114">
        <v>0.27100000000000002</v>
      </c>
      <c r="FP42" s="113">
        <v>2097</v>
      </c>
      <c r="FQ42" s="114">
        <v>0.82099999999999995</v>
      </c>
      <c r="FR42" s="115">
        <v>458</v>
      </c>
      <c r="FS42" s="114">
        <v>0.17899999999999999</v>
      </c>
      <c r="FT42" s="113">
        <v>149220</v>
      </c>
      <c r="FU42" s="114">
        <v>0.34699999999999998</v>
      </c>
      <c r="FV42" s="113">
        <v>117591</v>
      </c>
      <c r="FW42" s="114">
        <v>0.78800000000000003</v>
      </c>
      <c r="FX42" s="113">
        <v>31629</v>
      </c>
      <c r="FY42" s="114">
        <v>0.21199999999999999</v>
      </c>
      <c r="FZ42" s="113">
        <v>12964</v>
      </c>
      <c r="GA42" s="114">
        <v>0.27200000000000002</v>
      </c>
      <c r="GB42" s="113">
        <v>10198</v>
      </c>
      <c r="GC42" s="114">
        <v>0.78700000000000003</v>
      </c>
      <c r="GD42" s="113">
        <v>2766</v>
      </c>
      <c r="GE42" s="114">
        <v>0.21299999999999999</v>
      </c>
      <c r="GF42" s="115">
        <v>590</v>
      </c>
      <c r="GG42" s="114">
        <v>0.34699999999999998</v>
      </c>
      <c r="GH42" s="115">
        <v>514</v>
      </c>
      <c r="GI42" s="114">
        <v>0.871</v>
      </c>
      <c r="GJ42" s="115">
        <v>76</v>
      </c>
      <c r="GK42" s="114">
        <v>0.129</v>
      </c>
      <c r="GL42" s="113">
        <v>98691</v>
      </c>
      <c r="GM42" s="114">
        <v>0.29199999999999998</v>
      </c>
      <c r="GN42" s="113">
        <v>75529</v>
      </c>
      <c r="GO42" s="114">
        <v>0.76500000000000001</v>
      </c>
      <c r="GP42" s="113">
        <v>23162</v>
      </c>
      <c r="GQ42" s="114">
        <v>0.23499999999999999</v>
      </c>
      <c r="GR42" s="113">
        <v>63979</v>
      </c>
      <c r="GS42" s="114">
        <v>0.314</v>
      </c>
      <c r="GT42" s="113">
        <v>54692</v>
      </c>
      <c r="GU42" s="114">
        <v>0.85499999999999998</v>
      </c>
      <c r="GV42" s="113">
        <v>9287</v>
      </c>
      <c r="GW42" s="114">
        <v>0.14499999999999999</v>
      </c>
      <c r="GX42" s="113">
        <v>2443</v>
      </c>
      <c r="GY42" s="114">
        <v>0.28299999999999997</v>
      </c>
      <c r="GZ42" s="113">
        <v>2059</v>
      </c>
      <c r="HA42" s="114">
        <v>0.84299999999999997</v>
      </c>
      <c r="HB42" s="115">
        <v>384</v>
      </c>
      <c r="HC42" s="114">
        <v>0.157</v>
      </c>
      <c r="HD42" s="113">
        <v>90559</v>
      </c>
      <c r="HE42" s="114">
        <v>0.28999999999999998</v>
      </c>
      <c r="HF42" s="113">
        <v>69188</v>
      </c>
      <c r="HG42" s="114">
        <v>0.76400000000000001</v>
      </c>
      <c r="HH42" s="113">
        <v>21371</v>
      </c>
      <c r="HI42" s="114">
        <v>0.23599999999999999</v>
      </c>
      <c r="HJ42" s="113">
        <v>151179</v>
      </c>
      <c r="HK42" s="114">
        <v>0.35</v>
      </c>
      <c r="HL42" s="113">
        <v>118087</v>
      </c>
      <c r="HM42" s="114">
        <v>0.78100000000000003</v>
      </c>
      <c r="HN42" s="113">
        <v>33092</v>
      </c>
      <c r="HO42" s="114">
        <v>0.219</v>
      </c>
      <c r="HP42" s="113">
        <v>41276</v>
      </c>
      <c r="HQ42" s="114">
        <v>0.48899999999999999</v>
      </c>
      <c r="HR42" s="113">
        <v>28116</v>
      </c>
      <c r="HS42" s="114">
        <v>0.68100000000000005</v>
      </c>
      <c r="HT42" s="113">
        <v>13160</v>
      </c>
      <c r="HU42" s="114">
        <v>0.31900000000000001</v>
      </c>
      <c r="HV42" s="113">
        <v>24971</v>
      </c>
      <c r="HW42" s="114">
        <v>0.24</v>
      </c>
      <c r="HX42" s="113">
        <v>18252</v>
      </c>
      <c r="HY42" s="114">
        <v>0.73099999999999998</v>
      </c>
      <c r="HZ42" s="113">
        <v>6719</v>
      </c>
      <c r="IA42" s="114">
        <v>0.26900000000000002</v>
      </c>
      <c r="IB42" s="113">
        <v>17785</v>
      </c>
      <c r="IC42" s="114">
        <v>0.47299999999999998</v>
      </c>
      <c r="ID42" s="113">
        <v>16926</v>
      </c>
      <c r="IE42" s="114">
        <v>0.95199999999999996</v>
      </c>
      <c r="IF42" s="115">
        <v>859</v>
      </c>
      <c r="IG42" s="114">
        <v>4.8000000000000001E-2</v>
      </c>
      <c r="IH42" s="113">
        <v>28594</v>
      </c>
      <c r="II42" s="114">
        <v>0.309</v>
      </c>
      <c r="IJ42" s="113">
        <v>21588</v>
      </c>
      <c r="IK42" s="114">
        <v>0.755</v>
      </c>
      <c r="IL42" s="113">
        <v>7006</v>
      </c>
      <c r="IM42" s="114">
        <v>0.245</v>
      </c>
      <c r="IN42" s="113">
        <v>29929</v>
      </c>
      <c r="IO42" s="114">
        <v>0.441</v>
      </c>
      <c r="IP42" s="113">
        <v>27302</v>
      </c>
      <c r="IQ42" s="114">
        <v>0.91200000000000003</v>
      </c>
      <c r="IR42" s="113">
        <v>2627</v>
      </c>
      <c r="IS42" s="114">
        <v>8.7999999999999995E-2</v>
      </c>
      <c r="IT42" s="113">
        <v>82041</v>
      </c>
      <c r="IU42" s="114">
        <v>0.32500000000000001</v>
      </c>
      <c r="IV42" s="113">
        <v>59340</v>
      </c>
      <c r="IW42" s="114">
        <v>0.72299999999999998</v>
      </c>
      <c r="IX42" s="113">
        <v>22701</v>
      </c>
      <c r="IY42" s="114">
        <v>0.27700000000000002</v>
      </c>
      <c r="IZ42" s="113">
        <v>19904</v>
      </c>
      <c r="JA42" s="114">
        <v>0.49099999999999999</v>
      </c>
      <c r="JB42" s="113">
        <v>17280</v>
      </c>
      <c r="JC42" s="114">
        <v>0.86799999999999999</v>
      </c>
      <c r="JD42" s="113">
        <v>2624</v>
      </c>
      <c r="JE42" s="114">
        <v>0.13200000000000001</v>
      </c>
      <c r="JF42" s="113">
        <v>5876</v>
      </c>
      <c r="JG42" s="114">
        <v>0.28599999999999998</v>
      </c>
      <c r="JH42" s="113">
        <v>4384</v>
      </c>
      <c r="JI42" s="114">
        <v>0.746</v>
      </c>
      <c r="JJ42" s="113">
        <v>1492</v>
      </c>
      <c r="JK42" s="114">
        <v>0.254</v>
      </c>
      <c r="JL42" s="115">
        <v>76</v>
      </c>
      <c r="JM42" s="114">
        <v>0.32900000000000001</v>
      </c>
      <c r="JN42" s="115">
        <v>59</v>
      </c>
      <c r="JO42" s="114">
        <v>0.77600000000000002</v>
      </c>
      <c r="JP42" s="115">
        <v>17</v>
      </c>
      <c r="JQ42" s="114">
        <v>0.224</v>
      </c>
      <c r="JR42" s="113">
        <v>1174</v>
      </c>
      <c r="JS42" s="114">
        <v>0.26200000000000001</v>
      </c>
      <c r="JT42" s="115">
        <v>969</v>
      </c>
      <c r="JU42" s="114">
        <v>0.82499999999999996</v>
      </c>
      <c r="JV42" s="115">
        <v>205</v>
      </c>
      <c r="JW42" s="114">
        <v>0.17499999999999999</v>
      </c>
      <c r="JX42" s="113">
        <v>15441</v>
      </c>
      <c r="JY42" s="114">
        <v>0.28599999999999998</v>
      </c>
      <c r="JZ42" s="113">
        <v>12126</v>
      </c>
      <c r="KA42" s="114">
        <v>0.78500000000000003</v>
      </c>
      <c r="KB42" s="113">
        <v>3315</v>
      </c>
      <c r="KC42" s="114">
        <v>0.215</v>
      </c>
      <c r="KD42" s="113">
        <v>20523</v>
      </c>
      <c r="KE42" s="114">
        <v>0.33800000000000002</v>
      </c>
      <c r="KF42" s="113">
        <v>17968</v>
      </c>
      <c r="KG42" s="114">
        <v>0.876</v>
      </c>
      <c r="KH42" s="113">
        <v>2555</v>
      </c>
      <c r="KI42" s="114">
        <v>0.124</v>
      </c>
      <c r="KJ42" s="113">
        <v>20430</v>
      </c>
      <c r="KK42" s="114">
        <v>0.26500000000000001</v>
      </c>
      <c r="KL42" s="113">
        <v>17663</v>
      </c>
      <c r="KM42" s="114">
        <v>0.86499999999999999</v>
      </c>
      <c r="KN42" s="113">
        <v>2767</v>
      </c>
      <c r="KO42" s="114">
        <v>0.13500000000000001</v>
      </c>
      <c r="KP42" s="113">
        <v>3296</v>
      </c>
      <c r="KQ42" s="114">
        <v>0.253</v>
      </c>
      <c r="KR42" s="113">
        <v>2947</v>
      </c>
      <c r="KS42" s="114">
        <v>0.89400000000000002</v>
      </c>
      <c r="KT42" s="115">
        <v>349</v>
      </c>
      <c r="KU42" s="114">
        <v>0.106</v>
      </c>
      <c r="KV42" s="113">
        <v>1798</v>
      </c>
      <c r="KW42" s="114">
        <v>0.222</v>
      </c>
      <c r="KX42" s="113">
        <v>1567</v>
      </c>
      <c r="KY42" s="114">
        <v>0.872</v>
      </c>
      <c r="KZ42" s="115">
        <v>231</v>
      </c>
      <c r="LA42" s="114">
        <v>0.128</v>
      </c>
      <c r="LB42" s="115">
        <v>164</v>
      </c>
      <c r="LC42" s="114">
        <v>0.16800000000000001</v>
      </c>
      <c r="LD42" s="115">
        <v>131</v>
      </c>
      <c r="LE42" s="114">
        <v>0.79900000000000004</v>
      </c>
      <c r="LF42" s="115">
        <v>33</v>
      </c>
      <c r="LG42" s="114">
        <v>0.20100000000000001</v>
      </c>
      <c r="LH42" s="113">
        <v>15933</v>
      </c>
      <c r="LI42" s="114">
        <v>0.22600000000000001</v>
      </c>
      <c r="LJ42" s="113">
        <v>13187</v>
      </c>
      <c r="LK42" s="114">
        <v>0.82799999999999996</v>
      </c>
      <c r="LL42" s="113">
        <v>2746</v>
      </c>
      <c r="LM42" s="114">
        <v>0.17199999999999999</v>
      </c>
      <c r="LN42" s="113">
        <v>1412</v>
      </c>
      <c r="LO42" s="114">
        <v>0.29099999999999998</v>
      </c>
      <c r="LP42" s="113">
        <v>1151</v>
      </c>
      <c r="LQ42" s="114">
        <v>0.81499999999999995</v>
      </c>
      <c r="LR42" s="115">
        <v>261</v>
      </c>
      <c r="LS42" s="114">
        <v>0.185</v>
      </c>
      <c r="LT42" s="113">
        <v>33033</v>
      </c>
      <c r="LU42" s="114">
        <v>0.29299999999999998</v>
      </c>
      <c r="LV42" s="113">
        <v>26021</v>
      </c>
      <c r="LW42" s="114">
        <v>0.78800000000000003</v>
      </c>
      <c r="LX42" s="113">
        <v>7012</v>
      </c>
      <c r="LY42" s="114">
        <v>0.21199999999999999</v>
      </c>
      <c r="LZ42" s="113">
        <v>23110</v>
      </c>
      <c r="MA42" s="114">
        <v>0.56000000000000005</v>
      </c>
      <c r="MB42" s="113">
        <v>21679</v>
      </c>
      <c r="MC42" s="114">
        <v>0.93799999999999994</v>
      </c>
      <c r="MD42" s="113">
        <v>1431</v>
      </c>
      <c r="ME42" s="114">
        <v>6.2E-2</v>
      </c>
      <c r="MF42" s="113">
        <v>2799</v>
      </c>
      <c r="MG42" s="114">
        <v>0.26600000000000001</v>
      </c>
      <c r="MH42" s="113">
        <v>2401</v>
      </c>
      <c r="MI42" s="114">
        <v>0.85799999999999998</v>
      </c>
      <c r="MJ42" s="115">
        <v>398</v>
      </c>
      <c r="MK42" s="114">
        <v>0.14199999999999999</v>
      </c>
    </row>
    <row r="43" spans="1:349">
      <c r="A43" s="112" t="s">
        <v>976</v>
      </c>
      <c r="B43" s="113">
        <v>39749</v>
      </c>
      <c r="C43" s="115" t="s">
        <v>595</v>
      </c>
      <c r="D43" s="115" t="s">
        <v>595</v>
      </c>
      <c r="E43" s="115" t="s">
        <v>595</v>
      </c>
      <c r="F43" s="115" t="s">
        <v>595</v>
      </c>
      <c r="G43" s="115" t="s">
        <v>595</v>
      </c>
      <c r="H43" s="115">
        <v>23</v>
      </c>
      <c r="I43" s="115" t="s">
        <v>595</v>
      </c>
      <c r="J43" s="115" t="s">
        <v>595</v>
      </c>
      <c r="K43" s="115" t="s">
        <v>595</v>
      </c>
      <c r="L43" s="115" t="s">
        <v>595</v>
      </c>
      <c r="M43" s="115" t="s">
        <v>595</v>
      </c>
      <c r="N43" s="115">
        <v>582</v>
      </c>
      <c r="O43" s="115" t="s">
        <v>595</v>
      </c>
      <c r="P43" s="115" t="s">
        <v>595</v>
      </c>
      <c r="Q43" s="115" t="s">
        <v>595</v>
      </c>
      <c r="R43" s="115" t="s">
        <v>595</v>
      </c>
      <c r="S43" s="115" t="s">
        <v>595</v>
      </c>
      <c r="T43" s="113">
        <v>5117</v>
      </c>
      <c r="U43" s="115" t="s">
        <v>595</v>
      </c>
      <c r="V43" s="115" t="s">
        <v>595</v>
      </c>
      <c r="W43" s="115" t="s">
        <v>595</v>
      </c>
      <c r="X43" s="115" t="s">
        <v>595</v>
      </c>
      <c r="Y43" s="115" t="s">
        <v>595</v>
      </c>
      <c r="Z43" s="115">
        <v>667</v>
      </c>
      <c r="AA43" s="115" t="s">
        <v>595</v>
      </c>
      <c r="AB43" s="115" t="s">
        <v>595</v>
      </c>
      <c r="AC43" s="115" t="s">
        <v>595</v>
      </c>
      <c r="AD43" s="115" t="s">
        <v>595</v>
      </c>
      <c r="AE43" s="115" t="s">
        <v>595</v>
      </c>
      <c r="AF43" s="115">
        <v>605</v>
      </c>
      <c r="AG43" s="115" t="s">
        <v>595</v>
      </c>
      <c r="AH43" s="115" t="s">
        <v>595</v>
      </c>
      <c r="AI43" s="115" t="s">
        <v>595</v>
      </c>
      <c r="AJ43" s="115" t="s">
        <v>595</v>
      </c>
      <c r="AK43" s="115" t="s">
        <v>595</v>
      </c>
      <c r="AL43" s="113">
        <v>27985</v>
      </c>
      <c r="AM43" s="115" t="s">
        <v>595</v>
      </c>
      <c r="AN43" s="115" t="s">
        <v>595</v>
      </c>
      <c r="AO43" s="115" t="s">
        <v>595</v>
      </c>
      <c r="AP43" s="115" t="s">
        <v>595</v>
      </c>
      <c r="AQ43" s="115" t="s">
        <v>595</v>
      </c>
      <c r="AR43" s="115">
        <v>707</v>
      </c>
      <c r="AS43" s="115" t="s">
        <v>595</v>
      </c>
      <c r="AT43" s="115" t="s">
        <v>595</v>
      </c>
      <c r="AU43" s="115" t="s">
        <v>595</v>
      </c>
      <c r="AV43" s="115" t="s">
        <v>595</v>
      </c>
      <c r="AW43" s="115" t="s">
        <v>595</v>
      </c>
      <c r="AX43" s="113">
        <v>3760</v>
      </c>
      <c r="AY43" s="115" t="s">
        <v>595</v>
      </c>
      <c r="AZ43" s="115" t="s">
        <v>595</v>
      </c>
      <c r="BA43" s="115" t="s">
        <v>595</v>
      </c>
      <c r="BB43" s="115" t="s">
        <v>595</v>
      </c>
      <c r="BC43" s="115" t="s">
        <v>595</v>
      </c>
      <c r="BD43" s="113">
        <v>33594</v>
      </c>
      <c r="BE43" s="115" t="s">
        <v>595</v>
      </c>
      <c r="BF43" s="115" t="s">
        <v>595</v>
      </c>
      <c r="BG43" s="115" t="s">
        <v>595</v>
      </c>
      <c r="BH43" s="115" t="s">
        <v>595</v>
      </c>
      <c r="BI43" s="115" t="s">
        <v>595</v>
      </c>
      <c r="BJ43" s="115">
        <v>922</v>
      </c>
      <c r="BK43" s="115" t="s">
        <v>595</v>
      </c>
      <c r="BL43" s="115" t="s">
        <v>595</v>
      </c>
      <c r="BM43" s="115" t="s">
        <v>595</v>
      </c>
      <c r="BN43" s="115" t="s">
        <v>595</v>
      </c>
      <c r="BO43" s="115" t="s">
        <v>595</v>
      </c>
      <c r="BP43" s="113">
        <v>3066</v>
      </c>
      <c r="BQ43" s="115" t="s">
        <v>595</v>
      </c>
      <c r="BR43" s="115" t="s">
        <v>595</v>
      </c>
      <c r="BS43" s="115" t="s">
        <v>595</v>
      </c>
      <c r="BT43" s="115" t="s">
        <v>595</v>
      </c>
      <c r="BU43" s="115" t="s">
        <v>595</v>
      </c>
      <c r="BV43" s="113">
        <v>5969</v>
      </c>
      <c r="BW43" s="115" t="s">
        <v>595</v>
      </c>
      <c r="BX43" s="115" t="s">
        <v>595</v>
      </c>
      <c r="BY43" s="115" t="s">
        <v>595</v>
      </c>
      <c r="BZ43" s="115" t="s">
        <v>595</v>
      </c>
      <c r="CA43" s="115" t="s">
        <v>595</v>
      </c>
      <c r="CB43" s="115">
        <v>420</v>
      </c>
      <c r="CC43" s="115" t="s">
        <v>595</v>
      </c>
      <c r="CD43" s="115" t="s">
        <v>595</v>
      </c>
      <c r="CE43" s="115" t="s">
        <v>595</v>
      </c>
      <c r="CF43" s="115" t="s">
        <v>595</v>
      </c>
      <c r="CG43" s="115" t="s">
        <v>595</v>
      </c>
      <c r="CH43" s="113">
        <v>29663</v>
      </c>
      <c r="CI43" s="115" t="s">
        <v>595</v>
      </c>
      <c r="CJ43" s="115" t="s">
        <v>595</v>
      </c>
      <c r="CK43" s="115" t="s">
        <v>595</v>
      </c>
      <c r="CL43" s="115" t="s">
        <v>595</v>
      </c>
      <c r="CM43" s="115" t="s">
        <v>595</v>
      </c>
      <c r="CN43" s="113">
        <v>4891</v>
      </c>
      <c r="CO43" s="115" t="s">
        <v>595</v>
      </c>
      <c r="CP43" s="115" t="s">
        <v>595</v>
      </c>
      <c r="CQ43" s="115" t="s">
        <v>595</v>
      </c>
      <c r="CR43" s="115" t="s">
        <v>595</v>
      </c>
      <c r="CS43" s="115" t="s">
        <v>595</v>
      </c>
      <c r="CT43" s="113">
        <v>1720</v>
      </c>
      <c r="CU43" s="115" t="s">
        <v>595</v>
      </c>
      <c r="CV43" s="115" t="s">
        <v>595</v>
      </c>
      <c r="CW43" s="115" t="s">
        <v>595</v>
      </c>
      <c r="CX43" s="115" t="s">
        <v>595</v>
      </c>
      <c r="CY43" s="115" t="s">
        <v>595</v>
      </c>
      <c r="CZ43" s="115">
        <v>468</v>
      </c>
      <c r="DA43" s="115" t="s">
        <v>595</v>
      </c>
      <c r="DB43" s="115" t="s">
        <v>595</v>
      </c>
      <c r="DC43" s="115" t="s">
        <v>595</v>
      </c>
      <c r="DD43" s="115" t="s">
        <v>595</v>
      </c>
      <c r="DE43" s="115" t="s">
        <v>595</v>
      </c>
      <c r="DF43" s="113">
        <v>258574</v>
      </c>
      <c r="DG43" s="115" t="s">
        <v>595</v>
      </c>
      <c r="DH43" s="115" t="s">
        <v>595</v>
      </c>
      <c r="DI43" s="115" t="s">
        <v>595</v>
      </c>
      <c r="DJ43" s="115" t="s">
        <v>595</v>
      </c>
      <c r="DK43" s="115" t="s">
        <v>595</v>
      </c>
      <c r="DL43" s="113">
        <v>4678</v>
      </c>
      <c r="DM43" s="115" t="s">
        <v>595</v>
      </c>
      <c r="DN43" s="115" t="s">
        <v>595</v>
      </c>
      <c r="DO43" s="115" t="s">
        <v>595</v>
      </c>
      <c r="DP43" s="115" t="s">
        <v>595</v>
      </c>
      <c r="DQ43" s="115" t="s">
        <v>595</v>
      </c>
      <c r="DR43" s="113">
        <v>5146</v>
      </c>
      <c r="DS43" s="115" t="s">
        <v>595</v>
      </c>
      <c r="DT43" s="115" t="s">
        <v>595</v>
      </c>
      <c r="DU43" s="115" t="s">
        <v>595</v>
      </c>
      <c r="DV43" s="115" t="s">
        <v>595</v>
      </c>
      <c r="DW43" s="115" t="s">
        <v>595</v>
      </c>
      <c r="DX43" s="115">
        <v>197</v>
      </c>
      <c r="DY43" s="115" t="s">
        <v>595</v>
      </c>
      <c r="DZ43" s="115" t="s">
        <v>595</v>
      </c>
      <c r="EA43" s="115" t="s">
        <v>595</v>
      </c>
      <c r="EB43" s="115" t="s">
        <v>595</v>
      </c>
      <c r="EC43" s="115" t="s">
        <v>595</v>
      </c>
      <c r="ED43" s="113">
        <v>2025</v>
      </c>
      <c r="EE43" s="115" t="s">
        <v>595</v>
      </c>
      <c r="EF43" s="115" t="s">
        <v>595</v>
      </c>
      <c r="EG43" s="115" t="s">
        <v>595</v>
      </c>
      <c r="EH43" s="115" t="s">
        <v>595</v>
      </c>
      <c r="EI43" s="115" t="s">
        <v>595</v>
      </c>
      <c r="EJ43" s="113">
        <v>8992</v>
      </c>
      <c r="EK43" s="115" t="s">
        <v>595</v>
      </c>
      <c r="EL43" s="115" t="s">
        <v>595</v>
      </c>
      <c r="EM43" s="115" t="s">
        <v>595</v>
      </c>
      <c r="EN43" s="115" t="s">
        <v>595</v>
      </c>
      <c r="EO43" s="115" t="s">
        <v>595</v>
      </c>
      <c r="EP43" s="115">
        <v>168</v>
      </c>
      <c r="EQ43" s="115" t="s">
        <v>595</v>
      </c>
      <c r="ER43" s="115" t="s">
        <v>595</v>
      </c>
      <c r="ES43" s="115" t="s">
        <v>595</v>
      </c>
      <c r="ET43" s="115" t="s">
        <v>595</v>
      </c>
      <c r="EU43" s="115" t="s">
        <v>595</v>
      </c>
      <c r="EV43" s="115">
        <v>176</v>
      </c>
      <c r="EW43" s="115" t="s">
        <v>595</v>
      </c>
      <c r="EX43" s="115" t="s">
        <v>595</v>
      </c>
      <c r="EY43" s="115" t="s">
        <v>595</v>
      </c>
      <c r="EZ43" s="115" t="s">
        <v>595</v>
      </c>
      <c r="FA43" s="115" t="s">
        <v>595</v>
      </c>
      <c r="FB43" s="113">
        <v>13605</v>
      </c>
      <c r="FC43" s="115" t="s">
        <v>595</v>
      </c>
      <c r="FD43" s="115" t="s">
        <v>595</v>
      </c>
      <c r="FE43" s="115" t="s">
        <v>595</v>
      </c>
      <c r="FF43" s="115" t="s">
        <v>595</v>
      </c>
      <c r="FG43" s="115" t="s">
        <v>595</v>
      </c>
      <c r="FH43" s="113">
        <v>3139</v>
      </c>
      <c r="FI43" s="115" t="s">
        <v>595</v>
      </c>
      <c r="FJ43" s="115" t="s">
        <v>595</v>
      </c>
      <c r="FK43" s="115" t="s">
        <v>595</v>
      </c>
      <c r="FL43" s="115" t="s">
        <v>595</v>
      </c>
      <c r="FM43" s="115" t="s">
        <v>595</v>
      </c>
      <c r="FN43" s="113">
        <v>1653</v>
      </c>
      <c r="FO43" s="115" t="s">
        <v>595</v>
      </c>
      <c r="FP43" s="115" t="s">
        <v>595</v>
      </c>
      <c r="FQ43" s="115" t="s">
        <v>595</v>
      </c>
      <c r="FR43" s="115" t="s">
        <v>595</v>
      </c>
      <c r="FS43" s="115" t="s">
        <v>595</v>
      </c>
      <c r="FT43" s="113">
        <v>78288</v>
      </c>
      <c r="FU43" s="115" t="s">
        <v>595</v>
      </c>
      <c r="FV43" s="115" t="s">
        <v>595</v>
      </c>
      <c r="FW43" s="115" t="s">
        <v>595</v>
      </c>
      <c r="FX43" s="115" t="s">
        <v>595</v>
      </c>
      <c r="FY43" s="115" t="s">
        <v>595</v>
      </c>
      <c r="FZ43" s="113">
        <v>9114</v>
      </c>
      <c r="GA43" s="115" t="s">
        <v>595</v>
      </c>
      <c r="GB43" s="115" t="s">
        <v>595</v>
      </c>
      <c r="GC43" s="115" t="s">
        <v>595</v>
      </c>
      <c r="GD43" s="115" t="s">
        <v>595</v>
      </c>
      <c r="GE43" s="115" t="s">
        <v>595</v>
      </c>
      <c r="GF43" s="115">
        <v>509</v>
      </c>
      <c r="GG43" s="115" t="s">
        <v>595</v>
      </c>
      <c r="GH43" s="115" t="s">
        <v>595</v>
      </c>
      <c r="GI43" s="115" t="s">
        <v>595</v>
      </c>
      <c r="GJ43" s="115" t="s">
        <v>595</v>
      </c>
      <c r="GK43" s="115" t="s">
        <v>595</v>
      </c>
      <c r="GL43" s="113">
        <v>66472</v>
      </c>
      <c r="GM43" s="115" t="s">
        <v>595</v>
      </c>
      <c r="GN43" s="115" t="s">
        <v>595</v>
      </c>
      <c r="GO43" s="115" t="s">
        <v>595</v>
      </c>
      <c r="GP43" s="115" t="s">
        <v>595</v>
      </c>
      <c r="GQ43" s="115" t="s">
        <v>595</v>
      </c>
      <c r="GR43" s="113">
        <v>41005</v>
      </c>
      <c r="GS43" s="115" t="s">
        <v>595</v>
      </c>
      <c r="GT43" s="115" t="s">
        <v>595</v>
      </c>
      <c r="GU43" s="115" t="s">
        <v>595</v>
      </c>
      <c r="GV43" s="115" t="s">
        <v>595</v>
      </c>
      <c r="GW43" s="115" t="s">
        <v>595</v>
      </c>
      <c r="GX43" s="113">
        <v>1537</v>
      </c>
      <c r="GY43" s="115" t="s">
        <v>595</v>
      </c>
      <c r="GZ43" s="115" t="s">
        <v>595</v>
      </c>
      <c r="HA43" s="115" t="s">
        <v>595</v>
      </c>
      <c r="HB43" s="115" t="s">
        <v>595</v>
      </c>
      <c r="HC43" s="115" t="s">
        <v>595</v>
      </c>
      <c r="HD43" s="113">
        <v>64634</v>
      </c>
      <c r="HE43" s="115" t="s">
        <v>595</v>
      </c>
      <c r="HF43" s="115" t="s">
        <v>595</v>
      </c>
      <c r="HG43" s="115" t="s">
        <v>595</v>
      </c>
      <c r="HH43" s="115" t="s">
        <v>595</v>
      </c>
      <c r="HI43" s="115" t="s">
        <v>595</v>
      </c>
      <c r="HJ43" s="113">
        <v>86647</v>
      </c>
      <c r="HK43" s="115" t="s">
        <v>595</v>
      </c>
      <c r="HL43" s="115" t="s">
        <v>595</v>
      </c>
      <c r="HM43" s="115" t="s">
        <v>595</v>
      </c>
      <c r="HN43" s="115" t="s">
        <v>595</v>
      </c>
      <c r="HO43" s="115" t="s">
        <v>595</v>
      </c>
      <c r="HP43" s="113">
        <v>13999</v>
      </c>
      <c r="HQ43" s="115" t="s">
        <v>595</v>
      </c>
      <c r="HR43" s="115" t="s">
        <v>595</v>
      </c>
      <c r="HS43" s="115" t="s">
        <v>595</v>
      </c>
      <c r="HT43" s="115" t="s">
        <v>595</v>
      </c>
      <c r="HU43" s="115" t="s">
        <v>595</v>
      </c>
      <c r="HV43" s="113">
        <v>23028</v>
      </c>
      <c r="HW43" s="115" t="s">
        <v>595</v>
      </c>
      <c r="HX43" s="115" t="s">
        <v>595</v>
      </c>
      <c r="HY43" s="115" t="s">
        <v>595</v>
      </c>
      <c r="HZ43" s="115" t="s">
        <v>595</v>
      </c>
      <c r="IA43" s="115" t="s">
        <v>595</v>
      </c>
      <c r="IB43" s="113">
        <v>5812</v>
      </c>
      <c r="IC43" s="115" t="s">
        <v>595</v>
      </c>
      <c r="ID43" s="115" t="s">
        <v>595</v>
      </c>
      <c r="IE43" s="115" t="s">
        <v>595</v>
      </c>
      <c r="IF43" s="115" t="s">
        <v>595</v>
      </c>
      <c r="IG43" s="115" t="s">
        <v>595</v>
      </c>
      <c r="IH43" s="113">
        <v>18372</v>
      </c>
      <c r="II43" s="115" t="s">
        <v>595</v>
      </c>
      <c r="IJ43" s="115" t="s">
        <v>595</v>
      </c>
      <c r="IK43" s="115" t="s">
        <v>595</v>
      </c>
      <c r="IL43" s="115" t="s">
        <v>595</v>
      </c>
      <c r="IM43" s="115" t="s">
        <v>595</v>
      </c>
      <c r="IN43" s="113">
        <v>11470</v>
      </c>
      <c r="IO43" s="115" t="s">
        <v>595</v>
      </c>
      <c r="IP43" s="115" t="s">
        <v>595</v>
      </c>
      <c r="IQ43" s="115" t="s">
        <v>595</v>
      </c>
      <c r="IR43" s="115" t="s">
        <v>595</v>
      </c>
      <c r="IS43" s="115" t="s">
        <v>595</v>
      </c>
      <c r="IT43" s="113">
        <v>48848</v>
      </c>
      <c r="IU43" s="115" t="s">
        <v>595</v>
      </c>
      <c r="IV43" s="115" t="s">
        <v>595</v>
      </c>
      <c r="IW43" s="115" t="s">
        <v>595</v>
      </c>
      <c r="IX43" s="115" t="s">
        <v>595</v>
      </c>
      <c r="IY43" s="115" t="s">
        <v>595</v>
      </c>
      <c r="IZ43" s="113">
        <v>5974</v>
      </c>
      <c r="JA43" s="115" t="s">
        <v>595</v>
      </c>
      <c r="JB43" s="115" t="s">
        <v>595</v>
      </c>
      <c r="JC43" s="115" t="s">
        <v>595</v>
      </c>
      <c r="JD43" s="115" t="s">
        <v>595</v>
      </c>
      <c r="JE43" s="115" t="s">
        <v>595</v>
      </c>
      <c r="JF43" s="113">
        <v>4347</v>
      </c>
      <c r="JG43" s="115" t="s">
        <v>595</v>
      </c>
      <c r="JH43" s="115" t="s">
        <v>595</v>
      </c>
      <c r="JI43" s="115" t="s">
        <v>595</v>
      </c>
      <c r="JJ43" s="115" t="s">
        <v>595</v>
      </c>
      <c r="JK43" s="115" t="s">
        <v>595</v>
      </c>
      <c r="JL43" s="115">
        <v>29</v>
      </c>
      <c r="JM43" s="115" t="s">
        <v>595</v>
      </c>
      <c r="JN43" s="115" t="s">
        <v>595</v>
      </c>
      <c r="JO43" s="115" t="s">
        <v>595</v>
      </c>
      <c r="JP43" s="115" t="s">
        <v>595</v>
      </c>
      <c r="JQ43" s="115" t="s">
        <v>595</v>
      </c>
      <c r="JR43" s="115">
        <v>831</v>
      </c>
      <c r="JS43" s="115" t="s">
        <v>595</v>
      </c>
      <c r="JT43" s="115" t="s">
        <v>595</v>
      </c>
      <c r="JU43" s="115" t="s">
        <v>595</v>
      </c>
      <c r="JV43" s="115" t="s">
        <v>595</v>
      </c>
      <c r="JW43" s="115" t="s">
        <v>595</v>
      </c>
      <c r="JX43" s="113">
        <v>11618</v>
      </c>
      <c r="JY43" s="115" t="s">
        <v>595</v>
      </c>
      <c r="JZ43" s="115" t="s">
        <v>595</v>
      </c>
      <c r="KA43" s="115" t="s">
        <v>595</v>
      </c>
      <c r="KB43" s="115" t="s">
        <v>595</v>
      </c>
      <c r="KC43" s="115" t="s">
        <v>595</v>
      </c>
      <c r="KD43" s="113">
        <v>10955</v>
      </c>
      <c r="KE43" s="115" t="s">
        <v>595</v>
      </c>
      <c r="KF43" s="115" t="s">
        <v>595</v>
      </c>
      <c r="KG43" s="115" t="s">
        <v>595</v>
      </c>
      <c r="KH43" s="115" t="s">
        <v>595</v>
      </c>
      <c r="KI43" s="115" t="s">
        <v>595</v>
      </c>
      <c r="KJ43" s="113">
        <v>16181</v>
      </c>
      <c r="KK43" s="115" t="s">
        <v>595</v>
      </c>
      <c r="KL43" s="115" t="s">
        <v>595</v>
      </c>
      <c r="KM43" s="115" t="s">
        <v>595</v>
      </c>
      <c r="KN43" s="115" t="s">
        <v>595</v>
      </c>
      <c r="KO43" s="115" t="s">
        <v>595</v>
      </c>
      <c r="KP43" s="113">
        <v>2773</v>
      </c>
      <c r="KQ43" s="115" t="s">
        <v>595</v>
      </c>
      <c r="KR43" s="115" t="s">
        <v>595</v>
      </c>
      <c r="KS43" s="115" t="s">
        <v>595</v>
      </c>
      <c r="KT43" s="115" t="s">
        <v>595</v>
      </c>
      <c r="KU43" s="115" t="s">
        <v>595</v>
      </c>
      <c r="KV43" s="113">
        <v>1497</v>
      </c>
      <c r="KW43" s="115" t="s">
        <v>595</v>
      </c>
      <c r="KX43" s="115" t="s">
        <v>595</v>
      </c>
      <c r="KY43" s="115" t="s">
        <v>595</v>
      </c>
      <c r="KZ43" s="115" t="s">
        <v>595</v>
      </c>
      <c r="LA43" s="115" t="s">
        <v>595</v>
      </c>
      <c r="LB43" s="115">
        <v>247</v>
      </c>
      <c r="LC43" s="115" t="s">
        <v>595</v>
      </c>
      <c r="LD43" s="115" t="s">
        <v>595</v>
      </c>
      <c r="LE43" s="115" t="s">
        <v>595</v>
      </c>
      <c r="LF43" s="115" t="s">
        <v>595</v>
      </c>
      <c r="LG43" s="115" t="s">
        <v>595</v>
      </c>
      <c r="LH43" s="113">
        <v>16178</v>
      </c>
      <c r="LI43" s="115" t="s">
        <v>595</v>
      </c>
      <c r="LJ43" s="115" t="s">
        <v>595</v>
      </c>
      <c r="LK43" s="115" t="s">
        <v>595</v>
      </c>
      <c r="LL43" s="115" t="s">
        <v>595</v>
      </c>
      <c r="LM43" s="115" t="s">
        <v>595</v>
      </c>
      <c r="LN43" s="115">
        <v>967</v>
      </c>
      <c r="LO43" s="115" t="s">
        <v>595</v>
      </c>
      <c r="LP43" s="115" t="s">
        <v>595</v>
      </c>
      <c r="LQ43" s="115" t="s">
        <v>595</v>
      </c>
      <c r="LR43" s="115" t="s">
        <v>595</v>
      </c>
      <c r="LS43" s="115" t="s">
        <v>595</v>
      </c>
      <c r="LT43" s="113">
        <v>22198</v>
      </c>
      <c r="LU43" s="115" t="s">
        <v>595</v>
      </c>
      <c r="LV43" s="115" t="s">
        <v>595</v>
      </c>
      <c r="LW43" s="115" t="s">
        <v>595</v>
      </c>
      <c r="LX43" s="115" t="s">
        <v>595</v>
      </c>
      <c r="LY43" s="115" t="s">
        <v>595</v>
      </c>
      <c r="LZ43" s="113">
        <v>5344</v>
      </c>
      <c r="MA43" s="115" t="s">
        <v>595</v>
      </c>
      <c r="MB43" s="115" t="s">
        <v>595</v>
      </c>
      <c r="MC43" s="115" t="s">
        <v>595</v>
      </c>
      <c r="MD43" s="115" t="s">
        <v>595</v>
      </c>
      <c r="ME43" s="115" t="s">
        <v>595</v>
      </c>
      <c r="MF43" s="113">
        <v>2744</v>
      </c>
      <c r="MG43" s="115" t="s">
        <v>595</v>
      </c>
      <c r="MH43" s="115" t="s">
        <v>595</v>
      </c>
      <c r="MI43" s="115" t="s">
        <v>595</v>
      </c>
      <c r="MJ43" s="115" t="s">
        <v>595</v>
      </c>
      <c r="MK43" s="115" t="s">
        <v>595</v>
      </c>
    </row>
    <row r="44" spans="1:349">
      <c r="A44" s="112" t="s">
        <v>977</v>
      </c>
      <c r="B44" s="113">
        <v>22434</v>
      </c>
      <c r="C44" s="114">
        <v>0.56399999999999995</v>
      </c>
      <c r="D44" s="113">
        <v>9672</v>
      </c>
      <c r="E44" s="114">
        <v>0.43099999999999999</v>
      </c>
      <c r="F44" s="113">
        <v>12762</v>
      </c>
      <c r="G44" s="114">
        <v>0.56899999999999995</v>
      </c>
      <c r="H44" s="115">
        <v>12</v>
      </c>
      <c r="I44" s="114">
        <v>0.52200000000000002</v>
      </c>
      <c r="J44" s="115">
        <v>8</v>
      </c>
      <c r="K44" s="114">
        <v>0.66700000000000004</v>
      </c>
      <c r="L44" s="115">
        <v>4</v>
      </c>
      <c r="M44" s="114">
        <v>0.33300000000000002</v>
      </c>
      <c r="N44" s="115">
        <v>157</v>
      </c>
      <c r="O44" s="114">
        <v>0.27</v>
      </c>
      <c r="P44" s="115">
        <v>121</v>
      </c>
      <c r="Q44" s="114">
        <v>0.77100000000000002</v>
      </c>
      <c r="R44" s="115">
        <v>36</v>
      </c>
      <c r="S44" s="114">
        <v>0.22900000000000001</v>
      </c>
      <c r="T44" s="113">
        <v>2577</v>
      </c>
      <c r="U44" s="114">
        <v>0.504</v>
      </c>
      <c r="V44" s="113">
        <v>1624</v>
      </c>
      <c r="W44" s="114">
        <v>0.63</v>
      </c>
      <c r="X44" s="115">
        <v>953</v>
      </c>
      <c r="Y44" s="114">
        <v>0.37</v>
      </c>
      <c r="Z44" s="115">
        <v>258</v>
      </c>
      <c r="AA44" s="114">
        <v>0.38700000000000001</v>
      </c>
      <c r="AB44" s="115">
        <v>134</v>
      </c>
      <c r="AC44" s="114">
        <v>0.51900000000000002</v>
      </c>
      <c r="AD44" s="115">
        <v>124</v>
      </c>
      <c r="AE44" s="114">
        <v>0.48099999999999998</v>
      </c>
      <c r="AF44" s="115">
        <v>165</v>
      </c>
      <c r="AG44" s="114">
        <v>0.27300000000000002</v>
      </c>
      <c r="AH44" s="115">
        <v>137</v>
      </c>
      <c r="AI44" s="114">
        <v>0.83</v>
      </c>
      <c r="AJ44" s="115">
        <v>28</v>
      </c>
      <c r="AK44" s="114">
        <v>0.17</v>
      </c>
      <c r="AL44" s="113">
        <v>15149</v>
      </c>
      <c r="AM44" s="114">
        <v>0.54100000000000004</v>
      </c>
      <c r="AN44" s="113">
        <v>6277</v>
      </c>
      <c r="AO44" s="114">
        <v>0.41399999999999998</v>
      </c>
      <c r="AP44" s="113">
        <v>8872</v>
      </c>
      <c r="AQ44" s="114">
        <v>0.58599999999999997</v>
      </c>
      <c r="AR44" s="115">
        <v>276</v>
      </c>
      <c r="AS44" s="114">
        <v>0.39</v>
      </c>
      <c r="AT44" s="115">
        <v>242</v>
      </c>
      <c r="AU44" s="114">
        <v>0.877</v>
      </c>
      <c r="AV44" s="115">
        <v>34</v>
      </c>
      <c r="AW44" s="114">
        <v>0.123</v>
      </c>
      <c r="AX44" s="113">
        <v>1923</v>
      </c>
      <c r="AY44" s="114">
        <v>0.51100000000000001</v>
      </c>
      <c r="AZ44" s="113">
        <v>1106</v>
      </c>
      <c r="BA44" s="114">
        <v>0.57499999999999996</v>
      </c>
      <c r="BB44" s="115">
        <v>817</v>
      </c>
      <c r="BC44" s="114">
        <v>0.42499999999999999</v>
      </c>
      <c r="BD44" s="113">
        <v>13428</v>
      </c>
      <c r="BE44" s="114">
        <v>0.4</v>
      </c>
      <c r="BF44" s="113">
        <v>10580</v>
      </c>
      <c r="BG44" s="114">
        <v>0.78800000000000003</v>
      </c>
      <c r="BH44" s="113">
        <v>2848</v>
      </c>
      <c r="BI44" s="114">
        <v>0.21199999999999999</v>
      </c>
      <c r="BJ44" s="115">
        <v>217</v>
      </c>
      <c r="BK44" s="114">
        <v>0.23499999999999999</v>
      </c>
      <c r="BL44" s="115">
        <v>142</v>
      </c>
      <c r="BM44" s="114">
        <v>0.65400000000000003</v>
      </c>
      <c r="BN44" s="115">
        <v>75</v>
      </c>
      <c r="BO44" s="114">
        <v>0.34599999999999997</v>
      </c>
      <c r="BP44" s="113">
        <v>1761</v>
      </c>
      <c r="BQ44" s="114">
        <v>0.57399999999999995</v>
      </c>
      <c r="BR44" s="113">
        <v>1189</v>
      </c>
      <c r="BS44" s="114">
        <v>0.67500000000000004</v>
      </c>
      <c r="BT44" s="115">
        <v>572</v>
      </c>
      <c r="BU44" s="114">
        <v>0.32500000000000001</v>
      </c>
      <c r="BV44" s="113">
        <v>3015</v>
      </c>
      <c r="BW44" s="114">
        <v>0.505</v>
      </c>
      <c r="BX44" s="113">
        <v>2344</v>
      </c>
      <c r="BY44" s="114">
        <v>0.77700000000000002</v>
      </c>
      <c r="BZ44" s="115">
        <v>671</v>
      </c>
      <c r="CA44" s="114">
        <v>0.223</v>
      </c>
      <c r="CB44" s="115">
        <v>273</v>
      </c>
      <c r="CC44" s="114">
        <v>0.65</v>
      </c>
      <c r="CD44" s="115">
        <v>140</v>
      </c>
      <c r="CE44" s="114">
        <v>0.51300000000000001</v>
      </c>
      <c r="CF44" s="115">
        <v>133</v>
      </c>
      <c r="CG44" s="114">
        <v>0.48699999999999999</v>
      </c>
      <c r="CH44" s="113">
        <v>9720</v>
      </c>
      <c r="CI44" s="114">
        <v>0.32800000000000001</v>
      </c>
      <c r="CJ44" s="113">
        <v>7326</v>
      </c>
      <c r="CK44" s="114">
        <v>0.754</v>
      </c>
      <c r="CL44" s="113">
        <v>2394</v>
      </c>
      <c r="CM44" s="114">
        <v>0.246</v>
      </c>
      <c r="CN44" s="113">
        <v>1739</v>
      </c>
      <c r="CO44" s="114">
        <v>0.35599999999999998</v>
      </c>
      <c r="CP44" s="113">
        <v>1565</v>
      </c>
      <c r="CQ44" s="114">
        <v>0.9</v>
      </c>
      <c r="CR44" s="115">
        <v>174</v>
      </c>
      <c r="CS44" s="114">
        <v>0.1</v>
      </c>
      <c r="CT44" s="115">
        <v>752</v>
      </c>
      <c r="CU44" s="114">
        <v>0.437</v>
      </c>
      <c r="CV44" s="115">
        <v>570</v>
      </c>
      <c r="CW44" s="114">
        <v>0.75800000000000001</v>
      </c>
      <c r="CX44" s="115">
        <v>182</v>
      </c>
      <c r="CY44" s="114">
        <v>0.24199999999999999</v>
      </c>
      <c r="CZ44" s="115">
        <v>223</v>
      </c>
      <c r="DA44" s="114">
        <v>0.47599999999999998</v>
      </c>
      <c r="DB44" s="115">
        <v>169</v>
      </c>
      <c r="DC44" s="114">
        <v>0.75800000000000001</v>
      </c>
      <c r="DD44" s="115">
        <v>54</v>
      </c>
      <c r="DE44" s="114">
        <v>0.24199999999999999</v>
      </c>
      <c r="DF44" s="113">
        <v>140915</v>
      </c>
      <c r="DG44" s="114">
        <v>0.54500000000000004</v>
      </c>
      <c r="DH44" s="113">
        <v>87329</v>
      </c>
      <c r="DI44" s="114">
        <v>0.62</v>
      </c>
      <c r="DJ44" s="113">
        <v>53586</v>
      </c>
      <c r="DK44" s="114">
        <v>0.38</v>
      </c>
      <c r="DL44" s="113">
        <v>1724</v>
      </c>
      <c r="DM44" s="114">
        <v>0.36899999999999999</v>
      </c>
      <c r="DN44" s="113">
        <v>1376</v>
      </c>
      <c r="DO44" s="114">
        <v>0.79800000000000004</v>
      </c>
      <c r="DP44" s="115">
        <v>348</v>
      </c>
      <c r="DQ44" s="114">
        <v>0.20200000000000001</v>
      </c>
      <c r="DR44" s="113">
        <v>3561</v>
      </c>
      <c r="DS44" s="114">
        <v>0.69199999999999995</v>
      </c>
      <c r="DT44" s="113">
        <v>1324</v>
      </c>
      <c r="DU44" s="114">
        <v>0.372</v>
      </c>
      <c r="DV44" s="113">
        <v>2237</v>
      </c>
      <c r="DW44" s="114">
        <v>0.628</v>
      </c>
      <c r="DX44" s="115">
        <v>60</v>
      </c>
      <c r="DY44" s="114">
        <v>0.30499999999999999</v>
      </c>
      <c r="DZ44" s="115">
        <v>45</v>
      </c>
      <c r="EA44" s="114">
        <v>0.75</v>
      </c>
      <c r="EB44" s="115">
        <v>15</v>
      </c>
      <c r="EC44" s="114">
        <v>0.25</v>
      </c>
      <c r="ED44" s="115">
        <v>915</v>
      </c>
      <c r="EE44" s="114">
        <v>0.45200000000000001</v>
      </c>
      <c r="EF44" s="115">
        <v>649</v>
      </c>
      <c r="EG44" s="114">
        <v>0.70899999999999996</v>
      </c>
      <c r="EH44" s="115">
        <v>266</v>
      </c>
      <c r="EI44" s="114">
        <v>0.29099999999999998</v>
      </c>
      <c r="EJ44" s="113">
        <v>4055</v>
      </c>
      <c r="EK44" s="114">
        <v>0.45100000000000001</v>
      </c>
      <c r="EL44" s="113">
        <v>3489</v>
      </c>
      <c r="EM44" s="114">
        <v>0.86</v>
      </c>
      <c r="EN44" s="115">
        <v>566</v>
      </c>
      <c r="EO44" s="114">
        <v>0.14000000000000001</v>
      </c>
      <c r="EP44" s="115">
        <v>73</v>
      </c>
      <c r="EQ44" s="114">
        <v>0.435</v>
      </c>
      <c r="ER44" s="115">
        <v>48</v>
      </c>
      <c r="ES44" s="114">
        <v>0.65800000000000003</v>
      </c>
      <c r="ET44" s="115">
        <v>25</v>
      </c>
      <c r="EU44" s="114">
        <v>0.34200000000000003</v>
      </c>
      <c r="EV44" s="115">
        <v>97</v>
      </c>
      <c r="EW44" s="114">
        <v>0.55100000000000005</v>
      </c>
      <c r="EX44" s="115">
        <v>38</v>
      </c>
      <c r="EY44" s="114">
        <v>0.39200000000000002</v>
      </c>
      <c r="EZ44" s="115">
        <v>59</v>
      </c>
      <c r="FA44" s="114">
        <v>0.60799999999999998</v>
      </c>
      <c r="FB44" s="113">
        <v>4944</v>
      </c>
      <c r="FC44" s="114">
        <v>0.36299999999999999</v>
      </c>
      <c r="FD44" s="113">
        <v>3933</v>
      </c>
      <c r="FE44" s="114">
        <v>0.79600000000000004</v>
      </c>
      <c r="FF44" s="113">
        <v>1011</v>
      </c>
      <c r="FG44" s="114">
        <v>0.20399999999999999</v>
      </c>
      <c r="FH44" s="113">
        <v>1462</v>
      </c>
      <c r="FI44" s="114">
        <v>0.46600000000000003</v>
      </c>
      <c r="FJ44" s="115">
        <v>768</v>
      </c>
      <c r="FK44" s="114">
        <v>0.52500000000000002</v>
      </c>
      <c r="FL44" s="115">
        <v>694</v>
      </c>
      <c r="FM44" s="114">
        <v>0.47499999999999998</v>
      </c>
      <c r="FN44" s="115">
        <v>918</v>
      </c>
      <c r="FO44" s="114">
        <v>0.55500000000000005</v>
      </c>
      <c r="FP44" s="115">
        <v>684</v>
      </c>
      <c r="FQ44" s="114">
        <v>0.745</v>
      </c>
      <c r="FR44" s="115">
        <v>234</v>
      </c>
      <c r="FS44" s="114">
        <v>0.255</v>
      </c>
      <c r="FT44" s="113">
        <v>41334</v>
      </c>
      <c r="FU44" s="114">
        <v>0.52800000000000002</v>
      </c>
      <c r="FV44" s="113">
        <v>19564</v>
      </c>
      <c r="FW44" s="114">
        <v>0.47299999999999998</v>
      </c>
      <c r="FX44" s="113">
        <v>21770</v>
      </c>
      <c r="FY44" s="114">
        <v>0.52700000000000002</v>
      </c>
      <c r="FZ44" s="113">
        <v>5010</v>
      </c>
      <c r="GA44" s="114">
        <v>0.55000000000000004</v>
      </c>
      <c r="GB44" s="113">
        <v>2392</v>
      </c>
      <c r="GC44" s="114">
        <v>0.47699999999999998</v>
      </c>
      <c r="GD44" s="113">
        <v>2618</v>
      </c>
      <c r="GE44" s="114">
        <v>0.52300000000000002</v>
      </c>
      <c r="GF44" s="115">
        <v>224</v>
      </c>
      <c r="GG44" s="114">
        <v>0.44</v>
      </c>
      <c r="GH44" s="115">
        <v>125</v>
      </c>
      <c r="GI44" s="114">
        <v>0.55800000000000005</v>
      </c>
      <c r="GJ44" s="115">
        <v>99</v>
      </c>
      <c r="GK44" s="114">
        <v>0.442</v>
      </c>
      <c r="GL44" s="113">
        <v>24157</v>
      </c>
      <c r="GM44" s="114">
        <v>0.36299999999999999</v>
      </c>
      <c r="GN44" s="113">
        <v>15316</v>
      </c>
      <c r="GO44" s="114">
        <v>0.63400000000000001</v>
      </c>
      <c r="GP44" s="113">
        <v>8841</v>
      </c>
      <c r="GQ44" s="114">
        <v>0.36599999999999999</v>
      </c>
      <c r="GR44" s="113">
        <v>18261</v>
      </c>
      <c r="GS44" s="114">
        <v>0.44500000000000001</v>
      </c>
      <c r="GT44" s="113">
        <v>11815</v>
      </c>
      <c r="GU44" s="114">
        <v>0.64700000000000002</v>
      </c>
      <c r="GV44" s="113">
        <v>6446</v>
      </c>
      <c r="GW44" s="114">
        <v>0.35299999999999998</v>
      </c>
      <c r="GX44" s="115">
        <v>567</v>
      </c>
      <c r="GY44" s="114">
        <v>0.36899999999999999</v>
      </c>
      <c r="GZ44" s="115">
        <v>334</v>
      </c>
      <c r="HA44" s="114">
        <v>0.58899999999999997</v>
      </c>
      <c r="HB44" s="115">
        <v>233</v>
      </c>
      <c r="HC44" s="114">
        <v>0.41099999999999998</v>
      </c>
      <c r="HD44" s="113">
        <v>24727</v>
      </c>
      <c r="HE44" s="114">
        <v>0.38300000000000001</v>
      </c>
      <c r="HF44" s="113">
        <v>17330</v>
      </c>
      <c r="HG44" s="114">
        <v>0.70099999999999996</v>
      </c>
      <c r="HH44" s="113">
        <v>7397</v>
      </c>
      <c r="HI44" s="114">
        <v>0.29899999999999999</v>
      </c>
      <c r="HJ44" s="113">
        <v>44564</v>
      </c>
      <c r="HK44" s="114">
        <v>0.51400000000000001</v>
      </c>
      <c r="HL44" s="113">
        <v>23845</v>
      </c>
      <c r="HM44" s="114">
        <v>0.53500000000000003</v>
      </c>
      <c r="HN44" s="113">
        <v>20719</v>
      </c>
      <c r="HO44" s="114">
        <v>0.46500000000000002</v>
      </c>
      <c r="HP44" s="113">
        <v>10190</v>
      </c>
      <c r="HQ44" s="114">
        <v>0.72799999999999998</v>
      </c>
      <c r="HR44" s="113">
        <v>3898</v>
      </c>
      <c r="HS44" s="114">
        <v>0.38300000000000001</v>
      </c>
      <c r="HT44" s="113">
        <v>6292</v>
      </c>
      <c r="HU44" s="114">
        <v>0.61699999999999999</v>
      </c>
      <c r="HV44" s="113">
        <v>9709</v>
      </c>
      <c r="HW44" s="114">
        <v>0.42199999999999999</v>
      </c>
      <c r="HX44" s="113">
        <v>6275</v>
      </c>
      <c r="HY44" s="114">
        <v>0.64600000000000002</v>
      </c>
      <c r="HZ44" s="113">
        <v>3434</v>
      </c>
      <c r="IA44" s="114">
        <v>0.35399999999999998</v>
      </c>
      <c r="IB44" s="113">
        <v>2692</v>
      </c>
      <c r="IC44" s="114">
        <v>0.46300000000000002</v>
      </c>
      <c r="ID44" s="113">
        <v>1240</v>
      </c>
      <c r="IE44" s="114">
        <v>0.46100000000000002</v>
      </c>
      <c r="IF44" s="113">
        <v>1452</v>
      </c>
      <c r="IG44" s="114">
        <v>0.53900000000000003</v>
      </c>
      <c r="IH44" s="113">
        <v>12051</v>
      </c>
      <c r="II44" s="114">
        <v>0.65600000000000003</v>
      </c>
      <c r="IJ44" s="113">
        <v>4667</v>
      </c>
      <c r="IK44" s="114">
        <v>0.38700000000000001</v>
      </c>
      <c r="IL44" s="113">
        <v>7384</v>
      </c>
      <c r="IM44" s="114">
        <v>0.61299999999999999</v>
      </c>
      <c r="IN44" s="113">
        <v>5101</v>
      </c>
      <c r="IO44" s="114">
        <v>0.44500000000000001</v>
      </c>
      <c r="IP44" s="113">
        <v>3087</v>
      </c>
      <c r="IQ44" s="114">
        <v>0.60499999999999998</v>
      </c>
      <c r="IR44" s="113">
        <v>2014</v>
      </c>
      <c r="IS44" s="114">
        <v>0.39500000000000002</v>
      </c>
      <c r="IT44" s="113">
        <v>28486</v>
      </c>
      <c r="IU44" s="114">
        <v>0.58299999999999996</v>
      </c>
      <c r="IV44" s="113">
        <v>9781</v>
      </c>
      <c r="IW44" s="114">
        <v>0.34300000000000003</v>
      </c>
      <c r="IX44" s="113">
        <v>18705</v>
      </c>
      <c r="IY44" s="114">
        <v>0.65700000000000003</v>
      </c>
      <c r="IZ44" s="113">
        <v>2452</v>
      </c>
      <c r="JA44" s="114">
        <v>0.41</v>
      </c>
      <c r="JB44" s="113">
        <v>1234</v>
      </c>
      <c r="JC44" s="114">
        <v>0.503</v>
      </c>
      <c r="JD44" s="113">
        <v>1218</v>
      </c>
      <c r="JE44" s="114">
        <v>0.497</v>
      </c>
      <c r="JF44" s="113">
        <v>2162</v>
      </c>
      <c r="JG44" s="114">
        <v>0.497</v>
      </c>
      <c r="JH44" s="113">
        <v>1549</v>
      </c>
      <c r="JI44" s="114">
        <v>0.71599999999999997</v>
      </c>
      <c r="JJ44" s="115">
        <v>613</v>
      </c>
      <c r="JK44" s="114">
        <v>0.28399999999999997</v>
      </c>
      <c r="JL44" s="115">
        <v>6</v>
      </c>
      <c r="JM44" s="114">
        <v>0.20699999999999999</v>
      </c>
      <c r="JN44" s="115">
        <v>6</v>
      </c>
      <c r="JO44" s="114">
        <v>1</v>
      </c>
      <c r="JP44" s="115">
        <v>0</v>
      </c>
      <c r="JQ44" s="114">
        <v>0</v>
      </c>
      <c r="JR44" s="115">
        <v>286</v>
      </c>
      <c r="JS44" s="114">
        <v>0.34399999999999997</v>
      </c>
      <c r="JT44" s="115">
        <v>239</v>
      </c>
      <c r="JU44" s="114">
        <v>0.83599999999999997</v>
      </c>
      <c r="JV44" s="115">
        <v>47</v>
      </c>
      <c r="JW44" s="114">
        <v>0.16400000000000001</v>
      </c>
      <c r="JX44" s="113">
        <v>5259</v>
      </c>
      <c r="JY44" s="114">
        <v>0.45300000000000001</v>
      </c>
      <c r="JZ44" s="113">
        <v>2875</v>
      </c>
      <c r="KA44" s="114">
        <v>0.54700000000000004</v>
      </c>
      <c r="KB44" s="113">
        <v>2384</v>
      </c>
      <c r="KC44" s="114">
        <v>0.45300000000000001</v>
      </c>
      <c r="KD44" s="113">
        <v>5294</v>
      </c>
      <c r="KE44" s="114">
        <v>0.48299999999999998</v>
      </c>
      <c r="KF44" s="113">
        <v>2428</v>
      </c>
      <c r="KG44" s="114">
        <v>0.45900000000000002</v>
      </c>
      <c r="KH44" s="113">
        <v>2866</v>
      </c>
      <c r="KI44" s="114">
        <v>0.54100000000000004</v>
      </c>
      <c r="KJ44" s="113">
        <v>6566</v>
      </c>
      <c r="KK44" s="114">
        <v>0.40600000000000003</v>
      </c>
      <c r="KL44" s="113">
        <v>4758</v>
      </c>
      <c r="KM44" s="114">
        <v>0.72499999999999998</v>
      </c>
      <c r="KN44" s="113">
        <v>1808</v>
      </c>
      <c r="KO44" s="114">
        <v>0.27500000000000002</v>
      </c>
      <c r="KP44" s="113">
        <v>1268</v>
      </c>
      <c r="KQ44" s="114">
        <v>0.45700000000000002</v>
      </c>
      <c r="KR44" s="113">
        <v>1004</v>
      </c>
      <c r="KS44" s="114">
        <v>0.79200000000000004</v>
      </c>
      <c r="KT44" s="115">
        <v>264</v>
      </c>
      <c r="KU44" s="114">
        <v>0.20799999999999999</v>
      </c>
      <c r="KV44" s="115">
        <v>755</v>
      </c>
      <c r="KW44" s="114">
        <v>0.504</v>
      </c>
      <c r="KX44" s="115">
        <v>494</v>
      </c>
      <c r="KY44" s="114">
        <v>0.65400000000000003</v>
      </c>
      <c r="KZ44" s="115">
        <v>261</v>
      </c>
      <c r="LA44" s="114">
        <v>0.34599999999999997</v>
      </c>
      <c r="LB44" s="115">
        <v>92</v>
      </c>
      <c r="LC44" s="114">
        <v>0.372</v>
      </c>
      <c r="LD44" s="115">
        <v>92</v>
      </c>
      <c r="LE44" s="114">
        <v>1</v>
      </c>
      <c r="LF44" s="115">
        <v>0</v>
      </c>
      <c r="LG44" s="114">
        <v>0</v>
      </c>
      <c r="LH44" s="113">
        <v>5151</v>
      </c>
      <c r="LI44" s="114">
        <v>0.318</v>
      </c>
      <c r="LJ44" s="113">
        <v>4374</v>
      </c>
      <c r="LK44" s="114">
        <v>0.84899999999999998</v>
      </c>
      <c r="LL44" s="115">
        <v>777</v>
      </c>
      <c r="LM44" s="114">
        <v>0.151</v>
      </c>
      <c r="LN44" s="115">
        <v>438</v>
      </c>
      <c r="LO44" s="114">
        <v>0.45300000000000001</v>
      </c>
      <c r="LP44" s="115">
        <v>290</v>
      </c>
      <c r="LQ44" s="114">
        <v>0.66200000000000003</v>
      </c>
      <c r="LR44" s="115">
        <v>148</v>
      </c>
      <c r="LS44" s="114">
        <v>0.33800000000000002</v>
      </c>
      <c r="LT44" s="113">
        <v>11518</v>
      </c>
      <c r="LU44" s="114">
        <v>0.51900000000000002</v>
      </c>
      <c r="LV44" s="113">
        <v>5489</v>
      </c>
      <c r="LW44" s="114">
        <v>0.47699999999999998</v>
      </c>
      <c r="LX44" s="113">
        <v>6029</v>
      </c>
      <c r="LY44" s="114">
        <v>0.52300000000000002</v>
      </c>
      <c r="LZ44" s="113">
        <v>2748</v>
      </c>
      <c r="MA44" s="114">
        <v>0.51400000000000001</v>
      </c>
      <c r="MB44" s="113">
        <v>1501</v>
      </c>
      <c r="MC44" s="114">
        <v>0.54600000000000004</v>
      </c>
      <c r="MD44" s="113">
        <v>1247</v>
      </c>
      <c r="ME44" s="114">
        <v>0.45400000000000001</v>
      </c>
      <c r="MF44" s="113">
        <v>1153</v>
      </c>
      <c r="MG44" s="114">
        <v>0.42</v>
      </c>
      <c r="MH44" s="115">
        <v>896</v>
      </c>
      <c r="MI44" s="114">
        <v>0.77700000000000002</v>
      </c>
      <c r="MJ44" s="115">
        <v>257</v>
      </c>
      <c r="MK44" s="114">
        <v>0.223</v>
      </c>
    </row>
    <row r="45" spans="1:349">
      <c r="A45" s="112" t="s">
        <v>978</v>
      </c>
      <c r="B45" s="113">
        <v>96428</v>
      </c>
      <c r="C45" s="115" t="s">
        <v>595</v>
      </c>
      <c r="D45" s="115" t="s">
        <v>595</v>
      </c>
      <c r="E45" s="115" t="s">
        <v>595</v>
      </c>
      <c r="F45" s="115" t="s">
        <v>595</v>
      </c>
      <c r="G45" s="115" t="s">
        <v>595</v>
      </c>
      <c r="H45" s="115">
        <v>58</v>
      </c>
      <c r="I45" s="115" t="s">
        <v>595</v>
      </c>
      <c r="J45" s="115" t="s">
        <v>595</v>
      </c>
      <c r="K45" s="115" t="s">
        <v>595</v>
      </c>
      <c r="L45" s="115" t="s">
        <v>595</v>
      </c>
      <c r="M45" s="115" t="s">
        <v>595</v>
      </c>
      <c r="N45" s="113">
        <v>1540</v>
      </c>
      <c r="O45" s="115" t="s">
        <v>595</v>
      </c>
      <c r="P45" s="115" t="s">
        <v>595</v>
      </c>
      <c r="Q45" s="115" t="s">
        <v>595</v>
      </c>
      <c r="R45" s="115" t="s">
        <v>595</v>
      </c>
      <c r="S45" s="115" t="s">
        <v>595</v>
      </c>
      <c r="T45" s="113">
        <v>13858</v>
      </c>
      <c r="U45" s="115" t="s">
        <v>595</v>
      </c>
      <c r="V45" s="115" t="s">
        <v>595</v>
      </c>
      <c r="W45" s="115" t="s">
        <v>595</v>
      </c>
      <c r="X45" s="115" t="s">
        <v>595</v>
      </c>
      <c r="Y45" s="115" t="s">
        <v>595</v>
      </c>
      <c r="Z45" s="113">
        <v>2398</v>
      </c>
      <c r="AA45" s="115" t="s">
        <v>595</v>
      </c>
      <c r="AB45" s="115" t="s">
        <v>595</v>
      </c>
      <c r="AC45" s="115" t="s">
        <v>595</v>
      </c>
      <c r="AD45" s="115" t="s">
        <v>595</v>
      </c>
      <c r="AE45" s="115" t="s">
        <v>595</v>
      </c>
      <c r="AF45" s="113">
        <v>1708</v>
      </c>
      <c r="AG45" s="115" t="s">
        <v>595</v>
      </c>
      <c r="AH45" s="115" t="s">
        <v>595</v>
      </c>
      <c r="AI45" s="115" t="s">
        <v>595</v>
      </c>
      <c r="AJ45" s="115" t="s">
        <v>595</v>
      </c>
      <c r="AK45" s="115" t="s">
        <v>595</v>
      </c>
      <c r="AL45" s="113">
        <v>73025</v>
      </c>
      <c r="AM45" s="115" t="s">
        <v>595</v>
      </c>
      <c r="AN45" s="115" t="s">
        <v>595</v>
      </c>
      <c r="AO45" s="115" t="s">
        <v>595</v>
      </c>
      <c r="AP45" s="115" t="s">
        <v>595</v>
      </c>
      <c r="AQ45" s="115" t="s">
        <v>595</v>
      </c>
      <c r="AR45" s="113">
        <v>1547</v>
      </c>
      <c r="AS45" s="115" t="s">
        <v>595</v>
      </c>
      <c r="AT45" s="115" t="s">
        <v>595</v>
      </c>
      <c r="AU45" s="115" t="s">
        <v>595</v>
      </c>
      <c r="AV45" s="115" t="s">
        <v>595</v>
      </c>
      <c r="AW45" s="115" t="s">
        <v>595</v>
      </c>
      <c r="AX45" s="113">
        <v>10025</v>
      </c>
      <c r="AY45" s="115" t="s">
        <v>595</v>
      </c>
      <c r="AZ45" s="115" t="s">
        <v>595</v>
      </c>
      <c r="BA45" s="115" t="s">
        <v>595</v>
      </c>
      <c r="BB45" s="115" t="s">
        <v>595</v>
      </c>
      <c r="BC45" s="115" t="s">
        <v>595</v>
      </c>
      <c r="BD45" s="113">
        <v>78627</v>
      </c>
      <c r="BE45" s="115" t="s">
        <v>595</v>
      </c>
      <c r="BF45" s="115" t="s">
        <v>595</v>
      </c>
      <c r="BG45" s="115" t="s">
        <v>595</v>
      </c>
      <c r="BH45" s="115" t="s">
        <v>595</v>
      </c>
      <c r="BI45" s="115" t="s">
        <v>595</v>
      </c>
      <c r="BJ45" s="113">
        <v>1760</v>
      </c>
      <c r="BK45" s="115" t="s">
        <v>595</v>
      </c>
      <c r="BL45" s="115" t="s">
        <v>595</v>
      </c>
      <c r="BM45" s="115" t="s">
        <v>595</v>
      </c>
      <c r="BN45" s="115" t="s">
        <v>595</v>
      </c>
      <c r="BO45" s="115" t="s">
        <v>595</v>
      </c>
      <c r="BP45" s="113">
        <v>7787</v>
      </c>
      <c r="BQ45" s="115" t="s">
        <v>595</v>
      </c>
      <c r="BR45" s="115" t="s">
        <v>595</v>
      </c>
      <c r="BS45" s="115" t="s">
        <v>595</v>
      </c>
      <c r="BT45" s="115" t="s">
        <v>595</v>
      </c>
      <c r="BU45" s="115" t="s">
        <v>595</v>
      </c>
      <c r="BV45" s="113">
        <v>13588</v>
      </c>
      <c r="BW45" s="115" t="s">
        <v>595</v>
      </c>
      <c r="BX45" s="115" t="s">
        <v>595</v>
      </c>
      <c r="BY45" s="115" t="s">
        <v>595</v>
      </c>
      <c r="BZ45" s="115" t="s">
        <v>595</v>
      </c>
      <c r="CA45" s="115" t="s">
        <v>595</v>
      </c>
      <c r="CB45" s="113">
        <v>1108</v>
      </c>
      <c r="CC45" s="115" t="s">
        <v>595</v>
      </c>
      <c r="CD45" s="115" t="s">
        <v>595</v>
      </c>
      <c r="CE45" s="115" t="s">
        <v>595</v>
      </c>
      <c r="CF45" s="115" t="s">
        <v>595</v>
      </c>
      <c r="CG45" s="115" t="s">
        <v>595</v>
      </c>
      <c r="CH45" s="113">
        <v>72357</v>
      </c>
      <c r="CI45" s="115" t="s">
        <v>595</v>
      </c>
      <c r="CJ45" s="115" t="s">
        <v>595</v>
      </c>
      <c r="CK45" s="115" t="s">
        <v>595</v>
      </c>
      <c r="CL45" s="115" t="s">
        <v>595</v>
      </c>
      <c r="CM45" s="115" t="s">
        <v>595</v>
      </c>
      <c r="CN45" s="113">
        <v>11665</v>
      </c>
      <c r="CO45" s="115" t="s">
        <v>595</v>
      </c>
      <c r="CP45" s="115" t="s">
        <v>595</v>
      </c>
      <c r="CQ45" s="115" t="s">
        <v>595</v>
      </c>
      <c r="CR45" s="115" t="s">
        <v>595</v>
      </c>
      <c r="CS45" s="115" t="s">
        <v>595</v>
      </c>
      <c r="CT45" s="113">
        <v>3828</v>
      </c>
      <c r="CU45" s="115" t="s">
        <v>595</v>
      </c>
      <c r="CV45" s="115" t="s">
        <v>595</v>
      </c>
      <c r="CW45" s="115" t="s">
        <v>595</v>
      </c>
      <c r="CX45" s="115" t="s">
        <v>595</v>
      </c>
      <c r="CY45" s="115" t="s">
        <v>595</v>
      </c>
      <c r="CZ45" s="113">
        <v>1272</v>
      </c>
      <c r="DA45" s="115" t="s">
        <v>595</v>
      </c>
      <c r="DB45" s="115" t="s">
        <v>595</v>
      </c>
      <c r="DC45" s="115" t="s">
        <v>595</v>
      </c>
      <c r="DD45" s="115" t="s">
        <v>595</v>
      </c>
      <c r="DE45" s="115" t="s">
        <v>595</v>
      </c>
      <c r="DF45" s="113">
        <v>607905</v>
      </c>
      <c r="DG45" s="115" t="s">
        <v>595</v>
      </c>
      <c r="DH45" s="115" t="s">
        <v>595</v>
      </c>
      <c r="DI45" s="115" t="s">
        <v>595</v>
      </c>
      <c r="DJ45" s="115" t="s">
        <v>595</v>
      </c>
      <c r="DK45" s="115" t="s">
        <v>595</v>
      </c>
      <c r="DL45" s="113">
        <v>11847</v>
      </c>
      <c r="DM45" s="115" t="s">
        <v>595</v>
      </c>
      <c r="DN45" s="115" t="s">
        <v>595</v>
      </c>
      <c r="DO45" s="115" t="s">
        <v>595</v>
      </c>
      <c r="DP45" s="115" t="s">
        <v>595</v>
      </c>
      <c r="DQ45" s="115" t="s">
        <v>595</v>
      </c>
      <c r="DR45" s="113">
        <v>15188</v>
      </c>
      <c r="DS45" s="115" t="s">
        <v>595</v>
      </c>
      <c r="DT45" s="115" t="s">
        <v>595</v>
      </c>
      <c r="DU45" s="115" t="s">
        <v>595</v>
      </c>
      <c r="DV45" s="115" t="s">
        <v>595</v>
      </c>
      <c r="DW45" s="115" t="s">
        <v>595</v>
      </c>
      <c r="DX45" s="115">
        <v>761</v>
      </c>
      <c r="DY45" s="115" t="s">
        <v>595</v>
      </c>
      <c r="DZ45" s="115" t="s">
        <v>595</v>
      </c>
      <c r="EA45" s="115" t="s">
        <v>595</v>
      </c>
      <c r="EB45" s="115" t="s">
        <v>595</v>
      </c>
      <c r="EC45" s="115" t="s">
        <v>595</v>
      </c>
      <c r="ED45" s="113">
        <v>5838</v>
      </c>
      <c r="EE45" s="115" t="s">
        <v>595</v>
      </c>
      <c r="EF45" s="115" t="s">
        <v>595</v>
      </c>
      <c r="EG45" s="115" t="s">
        <v>595</v>
      </c>
      <c r="EH45" s="115" t="s">
        <v>595</v>
      </c>
      <c r="EI45" s="115" t="s">
        <v>595</v>
      </c>
      <c r="EJ45" s="113">
        <v>22886</v>
      </c>
      <c r="EK45" s="115" t="s">
        <v>595</v>
      </c>
      <c r="EL45" s="115" t="s">
        <v>595</v>
      </c>
      <c r="EM45" s="115" t="s">
        <v>595</v>
      </c>
      <c r="EN45" s="115" t="s">
        <v>595</v>
      </c>
      <c r="EO45" s="115" t="s">
        <v>595</v>
      </c>
      <c r="EP45" s="115">
        <v>556</v>
      </c>
      <c r="EQ45" s="115" t="s">
        <v>595</v>
      </c>
      <c r="ER45" s="115" t="s">
        <v>595</v>
      </c>
      <c r="ES45" s="115" t="s">
        <v>595</v>
      </c>
      <c r="ET45" s="115" t="s">
        <v>595</v>
      </c>
      <c r="EU45" s="115" t="s">
        <v>595</v>
      </c>
      <c r="EV45" s="115">
        <v>786</v>
      </c>
      <c r="EW45" s="115" t="s">
        <v>595</v>
      </c>
      <c r="EX45" s="115" t="s">
        <v>595</v>
      </c>
      <c r="EY45" s="115" t="s">
        <v>595</v>
      </c>
      <c r="EZ45" s="115" t="s">
        <v>595</v>
      </c>
      <c r="FA45" s="115" t="s">
        <v>595</v>
      </c>
      <c r="FB45" s="113">
        <v>31786</v>
      </c>
      <c r="FC45" s="115" t="s">
        <v>595</v>
      </c>
      <c r="FD45" s="115" t="s">
        <v>595</v>
      </c>
      <c r="FE45" s="115" t="s">
        <v>595</v>
      </c>
      <c r="FF45" s="115" t="s">
        <v>595</v>
      </c>
      <c r="FG45" s="115" t="s">
        <v>595</v>
      </c>
      <c r="FH45" s="113">
        <v>7449</v>
      </c>
      <c r="FI45" s="115" t="s">
        <v>595</v>
      </c>
      <c r="FJ45" s="115" t="s">
        <v>595</v>
      </c>
      <c r="FK45" s="115" t="s">
        <v>595</v>
      </c>
      <c r="FL45" s="115" t="s">
        <v>595</v>
      </c>
      <c r="FM45" s="115" t="s">
        <v>595</v>
      </c>
      <c r="FN45" s="113">
        <v>4656</v>
      </c>
      <c r="FO45" s="115" t="s">
        <v>595</v>
      </c>
      <c r="FP45" s="115" t="s">
        <v>595</v>
      </c>
      <c r="FQ45" s="115" t="s">
        <v>595</v>
      </c>
      <c r="FR45" s="115" t="s">
        <v>595</v>
      </c>
      <c r="FS45" s="115" t="s">
        <v>595</v>
      </c>
      <c r="FT45" s="113">
        <v>189548</v>
      </c>
      <c r="FU45" s="115" t="s">
        <v>595</v>
      </c>
      <c r="FV45" s="115" t="s">
        <v>595</v>
      </c>
      <c r="FW45" s="115" t="s">
        <v>595</v>
      </c>
      <c r="FX45" s="115" t="s">
        <v>595</v>
      </c>
      <c r="FY45" s="115" t="s">
        <v>595</v>
      </c>
      <c r="FZ45" s="113">
        <v>25051</v>
      </c>
      <c r="GA45" s="115" t="s">
        <v>595</v>
      </c>
      <c r="GB45" s="115" t="s">
        <v>595</v>
      </c>
      <c r="GC45" s="115" t="s">
        <v>595</v>
      </c>
      <c r="GD45" s="115" t="s">
        <v>595</v>
      </c>
      <c r="GE45" s="115" t="s">
        <v>595</v>
      </c>
      <c r="GF45" s="115">
        <v>893</v>
      </c>
      <c r="GG45" s="115" t="s">
        <v>595</v>
      </c>
      <c r="GH45" s="115" t="s">
        <v>595</v>
      </c>
      <c r="GI45" s="115" t="s">
        <v>595</v>
      </c>
      <c r="GJ45" s="115" t="s">
        <v>595</v>
      </c>
      <c r="GK45" s="115" t="s">
        <v>595</v>
      </c>
      <c r="GL45" s="113">
        <v>169403</v>
      </c>
      <c r="GM45" s="115" t="s">
        <v>595</v>
      </c>
      <c r="GN45" s="115" t="s">
        <v>595</v>
      </c>
      <c r="GO45" s="115" t="s">
        <v>595</v>
      </c>
      <c r="GP45" s="115" t="s">
        <v>595</v>
      </c>
      <c r="GQ45" s="115" t="s">
        <v>595</v>
      </c>
      <c r="GR45" s="113">
        <v>101293</v>
      </c>
      <c r="GS45" s="115" t="s">
        <v>595</v>
      </c>
      <c r="GT45" s="115" t="s">
        <v>595</v>
      </c>
      <c r="GU45" s="115" t="s">
        <v>595</v>
      </c>
      <c r="GV45" s="115" t="s">
        <v>595</v>
      </c>
      <c r="GW45" s="115" t="s">
        <v>595</v>
      </c>
      <c r="GX45" s="113">
        <v>4187</v>
      </c>
      <c r="GY45" s="115" t="s">
        <v>595</v>
      </c>
      <c r="GZ45" s="115" t="s">
        <v>595</v>
      </c>
      <c r="HA45" s="115" t="s">
        <v>595</v>
      </c>
      <c r="HB45" s="115" t="s">
        <v>595</v>
      </c>
      <c r="HC45" s="115" t="s">
        <v>595</v>
      </c>
      <c r="HD45" s="113">
        <v>159351</v>
      </c>
      <c r="HE45" s="115" t="s">
        <v>595</v>
      </c>
      <c r="HF45" s="115" t="s">
        <v>595</v>
      </c>
      <c r="HG45" s="115" t="s">
        <v>595</v>
      </c>
      <c r="HH45" s="115" t="s">
        <v>595</v>
      </c>
      <c r="HI45" s="115" t="s">
        <v>595</v>
      </c>
      <c r="HJ45" s="113">
        <v>198148</v>
      </c>
      <c r="HK45" s="115" t="s">
        <v>595</v>
      </c>
      <c r="HL45" s="115" t="s">
        <v>595</v>
      </c>
      <c r="HM45" s="115" t="s">
        <v>595</v>
      </c>
      <c r="HN45" s="115" t="s">
        <v>595</v>
      </c>
      <c r="HO45" s="115" t="s">
        <v>595</v>
      </c>
      <c r="HP45" s="113">
        <v>31072</v>
      </c>
      <c r="HQ45" s="115" t="s">
        <v>595</v>
      </c>
      <c r="HR45" s="115" t="s">
        <v>595</v>
      </c>
      <c r="HS45" s="115" t="s">
        <v>595</v>
      </c>
      <c r="HT45" s="115" t="s">
        <v>595</v>
      </c>
      <c r="HU45" s="115" t="s">
        <v>595</v>
      </c>
      <c r="HV45" s="113">
        <v>57384</v>
      </c>
      <c r="HW45" s="115" t="s">
        <v>595</v>
      </c>
      <c r="HX45" s="115" t="s">
        <v>595</v>
      </c>
      <c r="HY45" s="115" t="s">
        <v>595</v>
      </c>
      <c r="HZ45" s="115" t="s">
        <v>595</v>
      </c>
      <c r="IA45" s="115" t="s">
        <v>595</v>
      </c>
      <c r="IB45" s="113">
        <v>14079</v>
      </c>
      <c r="IC45" s="115" t="s">
        <v>595</v>
      </c>
      <c r="ID45" s="115" t="s">
        <v>595</v>
      </c>
      <c r="IE45" s="115" t="s">
        <v>595</v>
      </c>
      <c r="IF45" s="115" t="s">
        <v>595</v>
      </c>
      <c r="IG45" s="115" t="s">
        <v>595</v>
      </c>
      <c r="IH45" s="113">
        <v>46334</v>
      </c>
      <c r="II45" s="115" t="s">
        <v>595</v>
      </c>
      <c r="IJ45" s="115" t="s">
        <v>595</v>
      </c>
      <c r="IK45" s="115" t="s">
        <v>595</v>
      </c>
      <c r="IL45" s="115" t="s">
        <v>595</v>
      </c>
      <c r="IM45" s="115" t="s">
        <v>595</v>
      </c>
      <c r="IN45" s="113">
        <v>27457</v>
      </c>
      <c r="IO45" s="115" t="s">
        <v>595</v>
      </c>
      <c r="IP45" s="115" t="s">
        <v>595</v>
      </c>
      <c r="IQ45" s="115" t="s">
        <v>595</v>
      </c>
      <c r="IR45" s="115" t="s">
        <v>595</v>
      </c>
      <c r="IS45" s="115" t="s">
        <v>595</v>
      </c>
      <c r="IT45" s="113">
        <v>119462</v>
      </c>
      <c r="IU45" s="115" t="s">
        <v>595</v>
      </c>
      <c r="IV45" s="115" t="s">
        <v>595</v>
      </c>
      <c r="IW45" s="115" t="s">
        <v>595</v>
      </c>
      <c r="IX45" s="115" t="s">
        <v>595</v>
      </c>
      <c r="IY45" s="115" t="s">
        <v>595</v>
      </c>
      <c r="IZ45" s="113">
        <v>14511</v>
      </c>
      <c r="JA45" s="115" t="s">
        <v>595</v>
      </c>
      <c r="JB45" s="115" t="s">
        <v>595</v>
      </c>
      <c r="JC45" s="115" t="s">
        <v>595</v>
      </c>
      <c r="JD45" s="115" t="s">
        <v>595</v>
      </c>
      <c r="JE45" s="115" t="s">
        <v>595</v>
      </c>
      <c r="JF45" s="113">
        <v>10893</v>
      </c>
      <c r="JG45" s="115" t="s">
        <v>595</v>
      </c>
      <c r="JH45" s="115" t="s">
        <v>595</v>
      </c>
      <c r="JI45" s="115" t="s">
        <v>595</v>
      </c>
      <c r="JJ45" s="115" t="s">
        <v>595</v>
      </c>
      <c r="JK45" s="115" t="s">
        <v>595</v>
      </c>
      <c r="JL45" s="115">
        <v>111</v>
      </c>
      <c r="JM45" s="115" t="s">
        <v>595</v>
      </c>
      <c r="JN45" s="115" t="s">
        <v>595</v>
      </c>
      <c r="JO45" s="115" t="s">
        <v>595</v>
      </c>
      <c r="JP45" s="115" t="s">
        <v>595</v>
      </c>
      <c r="JQ45" s="115" t="s">
        <v>595</v>
      </c>
      <c r="JR45" s="113">
        <v>2695</v>
      </c>
      <c r="JS45" s="115" t="s">
        <v>595</v>
      </c>
      <c r="JT45" s="115" t="s">
        <v>595</v>
      </c>
      <c r="JU45" s="115" t="s">
        <v>595</v>
      </c>
      <c r="JV45" s="115" t="s">
        <v>595</v>
      </c>
      <c r="JW45" s="115" t="s">
        <v>595</v>
      </c>
      <c r="JX45" s="113">
        <v>27649</v>
      </c>
      <c r="JY45" s="115" t="s">
        <v>595</v>
      </c>
      <c r="JZ45" s="115" t="s">
        <v>595</v>
      </c>
      <c r="KA45" s="115" t="s">
        <v>595</v>
      </c>
      <c r="KB45" s="115" t="s">
        <v>595</v>
      </c>
      <c r="KC45" s="115" t="s">
        <v>595</v>
      </c>
      <c r="KD45" s="113">
        <v>28607</v>
      </c>
      <c r="KE45" s="115" t="s">
        <v>595</v>
      </c>
      <c r="KF45" s="115" t="s">
        <v>595</v>
      </c>
      <c r="KG45" s="115" t="s">
        <v>595</v>
      </c>
      <c r="KH45" s="115" t="s">
        <v>595</v>
      </c>
      <c r="KI45" s="115" t="s">
        <v>595</v>
      </c>
      <c r="KJ45" s="113">
        <v>41234</v>
      </c>
      <c r="KK45" s="115" t="s">
        <v>595</v>
      </c>
      <c r="KL45" s="115" t="s">
        <v>595</v>
      </c>
      <c r="KM45" s="115" t="s">
        <v>595</v>
      </c>
      <c r="KN45" s="115" t="s">
        <v>595</v>
      </c>
      <c r="KO45" s="115" t="s">
        <v>595</v>
      </c>
      <c r="KP45" s="113">
        <v>7219</v>
      </c>
      <c r="KQ45" s="115" t="s">
        <v>595</v>
      </c>
      <c r="KR45" s="115" t="s">
        <v>595</v>
      </c>
      <c r="KS45" s="115" t="s">
        <v>595</v>
      </c>
      <c r="KT45" s="115" t="s">
        <v>595</v>
      </c>
      <c r="KU45" s="115" t="s">
        <v>595</v>
      </c>
      <c r="KV45" s="113">
        <v>4283</v>
      </c>
      <c r="KW45" s="115" t="s">
        <v>595</v>
      </c>
      <c r="KX45" s="115" t="s">
        <v>595</v>
      </c>
      <c r="KY45" s="115" t="s">
        <v>595</v>
      </c>
      <c r="KZ45" s="115" t="s">
        <v>595</v>
      </c>
      <c r="LA45" s="115" t="s">
        <v>595</v>
      </c>
      <c r="LB45" s="115">
        <v>646</v>
      </c>
      <c r="LC45" s="115" t="s">
        <v>595</v>
      </c>
      <c r="LD45" s="115" t="s">
        <v>595</v>
      </c>
      <c r="LE45" s="115" t="s">
        <v>595</v>
      </c>
      <c r="LF45" s="115" t="s">
        <v>595</v>
      </c>
      <c r="LG45" s="115" t="s">
        <v>595</v>
      </c>
      <c r="LH45" s="113">
        <v>40849</v>
      </c>
      <c r="LI45" s="115" t="s">
        <v>595</v>
      </c>
      <c r="LJ45" s="115" t="s">
        <v>595</v>
      </c>
      <c r="LK45" s="115" t="s">
        <v>595</v>
      </c>
      <c r="LL45" s="115" t="s">
        <v>595</v>
      </c>
      <c r="LM45" s="115" t="s">
        <v>595</v>
      </c>
      <c r="LN45" s="113">
        <v>2833</v>
      </c>
      <c r="LO45" s="115" t="s">
        <v>595</v>
      </c>
      <c r="LP45" s="115" t="s">
        <v>595</v>
      </c>
      <c r="LQ45" s="115" t="s">
        <v>595</v>
      </c>
      <c r="LR45" s="115" t="s">
        <v>595</v>
      </c>
      <c r="LS45" s="115" t="s">
        <v>595</v>
      </c>
      <c r="LT45" s="113">
        <v>53476</v>
      </c>
      <c r="LU45" s="115" t="s">
        <v>595</v>
      </c>
      <c r="LV45" s="115" t="s">
        <v>595</v>
      </c>
      <c r="LW45" s="115" t="s">
        <v>595</v>
      </c>
      <c r="LX45" s="115" t="s">
        <v>595</v>
      </c>
      <c r="LY45" s="115" t="s">
        <v>595</v>
      </c>
      <c r="LZ45" s="113">
        <v>12618</v>
      </c>
      <c r="MA45" s="115" t="s">
        <v>595</v>
      </c>
      <c r="MB45" s="115" t="s">
        <v>595</v>
      </c>
      <c r="MC45" s="115" t="s">
        <v>595</v>
      </c>
      <c r="MD45" s="115" t="s">
        <v>595</v>
      </c>
      <c r="ME45" s="115" t="s">
        <v>595</v>
      </c>
      <c r="MF45" s="113">
        <v>5796</v>
      </c>
      <c r="MG45" s="115" t="s">
        <v>595</v>
      </c>
      <c r="MH45" s="115" t="s">
        <v>595</v>
      </c>
      <c r="MI45" s="115" t="s">
        <v>595</v>
      </c>
      <c r="MJ45" s="115" t="s">
        <v>595</v>
      </c>
      <c r="MK45" s="115" t="s">
        <v>595</v>
      </c>
    </row>
    <row r="46" spans="1:349">
      <c r="A46" s="112" t="s">
        <v>979</v>
      </c>
      <c r="B46" s="113">
        <v>93544</v>
      </c>
      <c r="C46" s="114">
        <v>0.97</v>
      </c>
      <c r="D46" s="113">
        <v>81860</v>
      </c>
      <c r="E46" s="114">
        <v>0.875</v>
      </c>
      <c r="F46" s="113">
        <v>11684</v>
      </c>
      <c r="G46" s="114">
        <v>0.125</v>
      </c>
      <c r="H46" s="115">
        <v>55</v>
      </c>
      <c r="I46" s="114">
        <v>0.94799999999999995</v>
      </c>
      <c r="J46" s="115">
        <v>48</v>
      </c>
      <c r="K46" s="114">
        <v>0.873</v>
      </c>
      <c r="L46" s="115">
        <v>7</v>
      </c>
      <c r="M46" s="114">
        <v>0.127</v>
      </c>
      <c r="N46" s="113">
        <v>1498</v>
      </c>
      <c r="O46" s="114">
        <v>0.97299999999999998</v>
      </c>
      <c r="P46" s="113">
        <v>1388</v>
      </c>
      <c r="Q46" s="114">
        <v>0.92700000000000005</v>
      </c>
      <c r="R46" s="115">
        <v>110</v>
      </c>
      <c r="S46" s="114">
        <v>7.2999999999999995E-2</v>
      </c>
      <c r="T46" s="113">
        <v>13364</v>
      </c>
      <c r="U46" s="114">
        <v>0.96399999999999997</v>
      </c>
      <c r="V46" s="113">
        <v>12149</v>
      </c>
      <c r="W46" s="114">
        <v>0.90900000000000003</v>
      </c>
      <c r="X46" s="113">
        <v>1215</v>
      </c>
      <c r="Y46" s="114">
        <v>9.0999999999999998E-2</v>
      </c>
      <c r="Z46" s="113">
        <v>2205</v>
      </c>
      <c r="AA46" s="114">
        <v>0.92</v>
      </c>
      <c r="AB46" s="113">
        <v>2081</v>
      </c>
      <c r="AC46" s="114">
        <v>0.94399999999999995</v>
      </c>
      <c r="AD46" s="115">
        <v>124</v>
      </c>
      <c r="AE46" s="114">
        <v>5.6000000000000001E-2</v>
      </c>
      <c r="AF46" s="113">
        <v>1634</v>
      </c>
      <c r="AG46" s="114">
        <v>0.95699999999999996</v>
      </c>
      <c r="AH46" s="113">
        <v>1603</v>
      </c>
      <c r="AI46" s="114">
        <v>0.98099999999999998</v>
      </c>
      <c r="AJ46" s="115">
        <v>31</v>
      </c>
      <c r="AK46" s="114">
        <v>1.9E-2</v>
      </c>
      <c r="AL46" s="113">
        <v>70675</v>
      </c>
      <c r="AM46" s="114">
        <v>0.96799999999999997</v>
      </c>
      <c r="AN46" s="113">
        <v>61338</v>
      </c>
      <c r="AO46" s="114">
        <v>0.86799999999999999</v>
      </c>
      <c r="AP46" s="113">
        <v>9337</v>
      </c>
      <c r="AQ46" s="114">
        <v>0.13200000000000001</v>
      </c>
      <c r="AR46" s="113">
        <v>1493</v>
      </c>
      <c r="AS46" s="114">
        <v>0.96499999999999997</v>
      </c>
      <c r="AT46" s="113">
        <v>1429</v>
      </c>
      <c r="AU46" s="114">
        <v>0.95699999999999996</v>
      </c>
      <c r="AV46" s="115">
        <v>64</v>
      </c>
      <c r="AW46" s="114">
        <v>4.2999999999999997E-2</v>
      </c>
      <c r="AX46" s="113">
        <v>9710</v>
      </c>
      <c r="AY46" s="114">
        <v>0.96899999999999997</v>
      </c>
      <c r="AZ46" s="113">
        <v>8479</v>
      </c>
      <c r="BA46" s="114">
        <v>0.873</v>
      </c>
      <c r="BB46" s="113">
        <v>1231</v>
      </c>
      <c r="BC46" s="114">
        <v>0.127</v>
      </c>
      <c r="BD46" s="113">
        <v>76027</v>
      </c>
      <c r="BE46" s="114">
        <v>0.96699999999999997</v>
      </c>
      <c r="BF46" s="113">
        <v>72268</v>
      </c>
      <c r="BG46" s="114">
        <v>0.95099999999999996</v>
      </c>
      <c r="BH46" s="113">
        <v>3759</v>
      </c>
      <c r="BI46" s="114">
        <v>4.9000000000000002E-2</v>
      </c>
      <c r="BJ46" s="113">
        <v>1690</v>
      </c>
      <c r="BK46" s="114">
        <v>0.96</v>
      </c>
      <c r="BL46" s="113">
        <v>1449</v>
      </c>
      <c r="BM46" s="114">
        <v>0.85699999999999998</v>
      </c>
      <c r="BN46" s="115">
        <v>241</v>
      </c>
      <c r="BO46" s="114">
        <v>0.14299999999999999</v>
      </c>
      <c r="BP46" s="113">
        <v>7424</v>
      </c>
      <c r="BQ46" s="114">
        <v>0.95299999999999996</v>
      </c>
      <c r="BR46" s="113">
        <v>6908</v>
      </c>
      <c r="BS46" s="114">
        <v>0.93</v>
      </c>
      <c r="BT46" s="115">
        <v>516</v>
      </c>
      <c r="BU46" s="114">
        <v>7.0000000000000007E-2</v>
      </c>
      <c r="BV46" s="113">
        <v>13302</v>
      </c>
      <c r="BW46" s="114">
        <v>0.97899999999999998</v>
      </c>
      <c r="BX46" s="113">
        <v>12625</v>
      </c>
      <c r="BY46" s="114">
        <v>0.94899999999999995</v>
      </c>
      <c r="BZ46" s="115">
        <v>677</v>
      </c>
      <c r="CA46" s="114">
        <v>5.0999999999999997E-2</v>
      </c>
      <c r="CB46" s="113">
        <v>1074</v>
      </c>
      <c r="CC46" s="114">
        <v>0.96899999999999997</v>
      </c>
      <c r="CD46" s="113">
        <v>1013</v>
      </c>
      <c r="CE46" s="114">
        <v>0.94299999999999995</v>
      </c>
      <c r="CF46" s="115">
        <v>61</v>
      </c>
      <c r="CG46" s="114">
        <v>5.7000000000000002E-2</v>
      </c>
      <c r="CH46" s="113">
        <v>69000</v>
      </c>
      <c r="CI46" s="114">
        <v>0.95399999999999996</v>
      </c>
      <c r="CJ46" s="113">
        <v>65615</v>
      </c>
      <c r="CK46" s="114">
        <v>0.95099999999999996</v>
      </c>
      <c r="CL46" s="113">
        <v>3385</v>
      </c>
      <c r="CM46" s="114">
        <v>4.9000000000000002E-2</v>
      </c>
      <c r="CN46" s="113">
        <v>11263</v>
      </c>
      <c r="CO46" s="114">
        <v>0.96599999999999997</v>
      </c>
      <c r="CP46" s="113">
        <v>10847</v>
      </c>
      <c r="CQ46" s="114">
        <v>0.96299999999999997</v>
      </c>
      <c r="CR46" s="115">
        <v>416</v>
      </c>
      <c r="CS46" s="114">
        <v>3.6999999999999998E-2</v>
      </c>
      <c r="CT46" s="113">
        <v>3671</v>
      </c>
      <c r="CU46" s="114">
        <v>0.95899999999999996</v>
      </c>
      <c r="CV46" s="113">
        <v>3482</v>
      </c>
      <c r="CW46" s="114">
        <v>0.94899999999999995</v>
      </c>
      <c r="CX46" s="115">
        <v>189</v>
      </c>
      <c r="CY46" s="114">
        <v>5.0999999999999997E-2</v>
      </c>
      <c r="CZ46" s="113">
        <v>1209</v>
      </c>
      <c r="DA46" s="114">
        <v>0.95</v>
      </c>
      <c r="DB46" s="113">
        <v>1162</v>
      </c>
      <c r="DC46" s="114">
        <v>0.96099999999999997</v>
      </c>
      <c r="DD46" s="115">
        <v>47</v>
      </c>
      <c r="DE46" s="114">
        <v>3.9E-2</v>
      </c>
      <c r="DF46" s="113">
        <v>586453</v>
      </c>
      <c r="DG46" s="114">
        <v>0.96499999999999997</v>
      </c>
      <c r="DH46" s="113">
        <v>526484</v>
      </c>
      <c r="DI46" s="114">
        <v>0.89800000000000002</v>
      </c>
      <c r="DJ46" s="113">
        <v>59969</v>
      </c>
      <c r="DK46" s="114">
        <v>0.10199999999999999</v>
      </c>
      <c r="DL46" s="113">
        <v>11491</v>
      </c>
      <c r="DM46" s="114">
        <v>0.97</v>
      </c>
      <c r="DN46" s="113">
        <v>11086</v>
      </c>
      <c r="DO46" s="114">
        <v>0.96499999999999997</v>
      </c>
      <c r="DP46" s="115">
        <v>405</v>
      </c>
      <c r="DQ46" s="114">
        <v>3.5000000000000003E-2</v>
      </c>
      <c r="DR46" s="113">
        <v>14666</v>
      </c>
      <c r="DS46" s="114">
        <v>0.96599999999999997</v>
      </c>
      <c r="DT46" s="113">
        <v>11963</v>
      </c>
      <c r="DU46" s="114">
        <v>0.81599999999999995</v>
      </c>
      <c r="DV46" s="113">
        <v>2703</v>
      </c>
      <c r="DW46" s="114">
        <v>0.184</v>
      </c>
      <c r="DX46" s="115">
        <v>717</v>
      </c>
      <c r="DY46" s="114">
        <v>0.94199999999999995</v>
      </c>
      <c r="DZ46" s="115">
        <v>661</v>
      </c>
      <c r="EA46" s="114">
        <v>0.92200000000000004</v>
      </c>
      <c r="EB46" s="115">
        <v>56</v>
      </c>
      <c r="EC46" s="114">
        <v>7.8E-2</v>
      </c>
      <c r="ED46" s="113">
        <v>5717</v>
      </c>
      <c r="EE46" s="114">
        <v>0.97899999999999998</v>
      </c>
      <c r="EF46" s="113">
        <v>5359</v>
      </c>
      <c r="EG46" s="114">
        <v>0.93700000000000006</v>
      </c>
      <c r="EH46" s="115">
        <v>358</v>
      </c>
      <c r="EI46" s="114">
        <v>6.3E-2</v>
      </c>
      <c r="EJ46" s="113">
        <v>22066</v>
      </c>
      <c r="EK46" s="114">
        <v>0.96399999999999997</v>
      </c>
      <c r="EL46" s="113">
        <v>21360</v>
      </c>
      <c r="EM46" s="114">
        <v>0.96799999999999997</v>
      </c>
      <c r="EN46" s="115">
        <v>706</v>
      </c>
      <c r="EO46" s="114">
        <v>3.2000000000000001E-2</v>
      </c>
      <c r="EP46" s="115">
        <v>504</v>
      </c>
      <c r="EQ46" s="114">
        <v>0.90600000000000003</v>
      </c>
      <c r="ER46" s="115">
        <v>429</v>
      </c>
      <c r="ES46" s="114">
        <v>0.85099999999999998</v>
      </c>
      <c r="ET46" s="115">
        <v>75</v>
      </c>
      <c r="EU46" s="114">
        <v>0.14899999999999999</v>
      </c>
      <c r="EV46" s="115">
        <v>726</v>
      </c>
      <c r="EW46" s="114">
        <v>0.92400000000000004</v>
      </c>
      <c r="EX46" s="115">
        <v>720</v>
      </c>
      <c r="EY46" s="114">
        <v>0.99199999999999999</v>
      </c>
      <c r="EZ46" s="115">
        <v>6</v>
      </c>
      <c r="FA46" s="114">
        <v>8.0000000000000002E-3</v>
      </c>
      <c r="FB46" s="113">
        <v>30235</v>
      </c>
      <c r="FC46" s="114">
        <v>0.95099999999999996</v>
      </c>
      <c r="FD46" s="113">
        <v>28896</v>
      </c>
      <c r="FE46" s="114">
        <v>0.95599999999999996</v>
      </c>
      <c r="FF46" s="113">
        <v>1339</v>
      </c>
      <c r="FG46" s="114">
        <v>4.3999999999999997E-2</v>
      </c>
      <c r="FH46" s="113">
        <v>7130</v>
      </c>
      <c r="FI46" s="114">
        <v>0.95699999999999996</v>
      </c>
      <c r="FJ46" s="113">
        <v>6130</v>
      </c>
      <c r="FK46" s="114">
        <v>0.86</v>
      </c>
      <c r="FL46" s="113">
        <v>1000</v>
      </c>
      <c r="FM46" s="114">
        <v>0.14000000000000001</v>
      </c>
      <c r="FN46" s="113">
        <v>4380</v>
      </c>
      <c r="FO46" s="114">
        <v>0.94099999999999995</v>
      </c>
      <c r="FP46" s="113">
        <v>4028</v>
      </c>
      <c r="FQ46" s="114">
        <v>0.92</v>
      </c>
      <c r="FR46" s="115">
        <v>352</v>
      </c>
      <c r="FS46" s="114">
        <v>0.08</v>
      </c>
      <c r="FT46" s="113">
        <v>182363</v>
      </c>
      <c r="FU46" s="114">
        <v>0.96199999999999997</v>
      </c>
      <c r="FV46" s="113">
        <v>160164</v>
      </c>
      <c r="FW46" s="114">
        <v>0.878</v>
      </c>
      <c r="FX46" s="113">
        <v>22199</v>
      </c>
      <c r="FY46" s="114">
        <v>0.122</v>
      </c>
      <c r="FZ46" s="113">
        <v>24200</v>
      </c>
      <c r="GA46" s="114">
        <v>0.96599999999999997</v>
      </c>
      <c r="GB46" s="113">
        <v>21801</v>
      </c>
      <c r="GC46" s="114">
        <v>0.90100000000000002</v>
      </c>
      <c r="GD46" s="113">
        <v>2399</v>
      </c>
      <c r="GE46" s="114">
        <v>9.9000000000000005E-2</v>
      </c>
      <c r="GF46" s="115">
        <v>759</v>
      </c>
      <c r="GG46" s="114">
        <v>0.85</v>
      </c>
      <c r="GH46" s="115">
        <v>684</v>
      </c>
      <c r="GI46" s="114">
        <v>0.90100000000000002</v>
      </c>
      <c r="GJ46" s="115">
        <v>75</v>
      </c>
      <c r="GK46" s="114">
        <v>9.9000000000000005E-2</v>
      </c>
      <c r="GL46" s="113">
        <v>161927</v>
      </c>
      <c r="GM46" s="114">
        <v>0.95599999999999996</v>
      </c>
      <c r="GN46" s="113">
        <v>149739</v>
      </c>
      <c r="GO46" s="114">
        <v>0.92500000000000004</v>
      </c>
      <c r="GP46" s="113">
        <v>12188</v>
      </c>
      <c r="GQ46" s="114">
        <v>7.4999999999999997E-2</v>
      </c>
      <c r="GR46" s="113">
        <v>96945</v>
      </c>
      <c r="GS46" s="114">
        <v>0.95699999999999996</v>
      </c>
      <c r="GT46" s="113">
        <v>88347</v>
      </c>
      <c r="GU46" s="114">
        <v>0.91100000000000003</v>
      </c>
      <c r="GV46" s="113">
        <v>8598</v>
      </c>
      <c r="GW46" s="114">
        <v>8.8999999999999996E-2</v>
      </c>
      <c r="GX46" s="113">
        <v>4121</v>
      </c>
      <c r="GY46" s="114">
        <v>0.98399999999999999</v>
      </c>
      <c r="GZ46" s="113">
        <v>3885</v>
      </c>
      <c r="HA46" s="114">
        <v>0.94299999999999995</v>
      </c>
      <c r="HB46" s="115">
        <v>236</v>
      </c>
      <c r="HC46" s="114">
        <v>5.7000000000000002E-2</v>
      </c>
      <c r="HD46" s="113">
        <v>152595</v>
      </c>
      <c r="HE46" s="114">
        <v>0.95799999999999996</v>
      </c>
      <c r="HF46" s="113">
        <v>143085</v>
      </c>
      <c r="HG46" s="114">
        <v>0.93799999999999994</v>
      </c>
      <c r="HH46" s="113">
        <v>9510</v>
      </c>
      <c r="HI46" s="114">
        <v>6.2E-2</v>
      </c>
      <c r="HJ46" s="113">
        <v>191244</v>
      </c>
      <c r="HK46" s="114">
        <v>0.96499999999999997</v>
      </c>
      <c r="HL46" s="113">
        <v>173446</v>
      </c>
      <c r="HM46" s="114">
        <v>0.90700000000000003</v>
      </c>
      <c r="HN46" s="113">
        <v>17798</v>
      </c>
      <c r="HO46" s="114">
        <v>9.2999999999999999E-2</v>
      </c>
      <c r="HP46" s="113">
        <v>30212</v>
      </c>
      <c r="HQ46" s="114">
        <v>0.97199999999999998</v>
      </c>
      <c r="HR46" s="113">
        <v>21078</v>
      </c>
      <c r="HS46" s="114">
        <v>0.69799999999999995</v>
      </c>
      <c r="HT46" s="113">
        <v>9134</v>
      </c>
      <c r="HU46" s="114">
        <v>0.30199999999999999</v>
      </c>
      <c r="HV46" s="113">
        <v>55287</v>
      </c>
      <c r="HW46" s="114">
        <v>0.96299999999999997</v>
      </c>
      <c r="HX46" s="113">
        <v>51701</v>
      </c>
      <c r="HY46" s="114">
        <v>0.93500000000000005</v>
      </c>
      <c r="HZ46" s="113">
        <v>3586</v>
      </c>
      <c r="IA46" s="114">
        <v>6.5000000000000002E-2</v>
      </c>
      <c r="IB46" s="113">
        <v>13602</v>
      </c>
      <c r="IC46" s="114">
        <v>0.96599999999999997</v>
      </c>
      <c r="ID46" s="113">
        <v>12387</v>
      </c>
      <c r="IE46" s="114">
        <v>0.91100000000000003</v>
      </c>
      <c r="IF46" s="113">
        <v>1215</v>
      </c>
      <c r="IG46" s="114">
        <v>8.8999999999999996E-2</v>
      </c>
      <c r="IH46" s="113">
        <v>45014</v>
      </c>
      <c r="II46" s="114">
        <v>0.97199999999999998</v>
      </c>
      <c r="IJ46" s="113">
        <v>36157</v>
      </c>
      <c r="IK46" s="114">
        <v>0.80300000000000005</v>
      </c>
      <c r="IL46" s="113">
        <v>8857</v>
      </c>
      <c r="IM46" s="114">
        <v>0.19700000000000001</v>
      </c>
      <c r="IN46" s="113">
        <v>26492</v>
      </c>
      <c r="IO46" s="114">
        <v>0.96499999999999997</v>
      </c>
      <c r="IP46" s="113">
        <v>23981</v>
      </c>
      <c r="IQ46" s="114">
        <v>0.90500000000000003</v>
      </c>
      <c r="IR46" s="113">
        <v>2511</v>
      </c>
      <c r="IS46" s="114">
        <v>9.5000000000000001E-2</v>
      </c>
      <c r="IT46" s="113">
        <v>116102</v>
      </c>
      <c r="IU46" s="114">
        <v>0.97199999999999998</v>
      </c>
      <c r="IV46" s="113">
        <v>95649</v>
      </c>
      <c r="IW46" s="114">
        <v>0.82399999999999995</v>
      </c>
      <c r="IX46" s="113">
        <v>20453</v>
      </c>
      <c r="IY46" s="114">
        <v>0.17599999999999999</v>
      </c>
      <c r="IZ46" s="113">
        <v>13735</v>
      </c>
      <c r="JA46" s="114">
        <v>0.94699999999999995</v>
      </c>
      <c r="JB46" s="113">
        <v>11993</v>
      </c>
      <c r="JC46" s="114">
        <v>0.873</v>
      </c>
      <c r="JD46" s="113">
        <v>1742</v>
      </c>
      <c r="JE46" s="114">
        <v>0.127</v>
      </c>
      <c r="JF46" s="113">
        <v>10524</v>
      </c>
      <c r="JG46" s="114">
        <v>0.96599999999999997</v>
      </c>
      <c r="JH46" s="113">
        <v>9246</v>
      </c>
      <c r="JI46" s="114">
        <v>0.879</v>
      </c>
      <c r="JJ46" s="113">
        <v>1278</v>
      </c>
      <c r="JK46" s="114">
        <v>0.121</v>
      </c>
      <c r="JL46" s="115">
        <v>111</v>
      </c>
      <c r="JM46" s="114">
        <v>1</v>
      </c>
      <c r="JN46" s="115">
        <v>96</v>
      </c>
      <c r="JO46" s="114">
        <v>0.86499999999999999</v>
      </c>
      <c r="JP46" s="115">
        <v>15</v>
      </c>
      <c r="JQ46" s="114">
        <v>0.13500000000000001</v>
      </c>
      <c r="JR46" s="113">
        <v>2472</v>
      </c>
      <c r="JS46" s="114">
        <v>0.91700000000000004</v>
      </c>
      <c r="JT46" s="113">
        <v>2254</v>
      </c>
      <c r="JU46" s="114">
        <v>0.91200000000000003</v>
      </c>
      <c r="JV46" s="115">
        <v>218</v>
      </c>
      <c r="JW46" s="114">
        <v>8.7999999999999995E-2</v>
      </c>
      <c r="JX46" s="113">
        <v>26552</v>
      </c>
      <c r="JY46" s="114">
        <v>0.96</v>
      </c>
      <c r="JZ46" s="113">
        <v>23972</v>
      </c>
      <c r="KA46" s="114">
        <v>0.90300000000000002</v>
      </c>
      <c r="KB46" s="113">
        <v>2580</v>
      </c>
      <c r="KC46" s="114">
        <v>9.7000000000000003E-2</v>
      </c>
      <c r="KD46" s="113">
        <v>27536</v>
      </c>
      <c r="KE46" s="114">
        <v>0.96299999999999997</v>
      </c>
      <c r="KF46" s="113">
        <v>25054</v>
      </c>
      <c r="KG46" s="114">
        <v>0.91</v>
      </c>
      <c r="KH46" s="113">
        <v>2482</v>
      </c>
      <c r="KI46" s="114">
        <v>0.09</v>
      </c>
      <c r="KJ46" s="113">
        <v>39636</v>
      </c>
      <c r="KK46" s="114">
        <v>0.96099999999999997</v>
      </c>
      <c r="KL46" s="113">
        <v>37512</v>
      </c>
      <c r="KM46" s="114">
        <v>0.94599999999999995</v>
      </c>
      <c r="KN46" s="113">
        <v>2124</v>
      </c>
      <c r="KO46" s="114">
        <v>5.3999999999999999E-2</v>
      </c>
      <c r="KP46" s="113">
        <v>6828</v>
      </c>
      <c r="KQ46" s="114">
        <v>0.94599999999999995</v>
      </c>
      <c r="KR46" s="113">
        <v>6323</v>
      </c>
      <c r="KS46" s="114">
        <v>0.92600000000000005</v>
      </c>
      <c r="KT46" s="115">
        <v>505</v>
      </c>
      <c r="KU46" s="114">
        <v>7.3999999999999996E-2</v>
      </c>
      <c r="KV46" s="113">
        <v>4244</v>
      </c>
      <c r="KW46" s="114">
        <v>0.99099999999999999</v>
      </c>
      <c r="KX46" s="113">
        <v>4049</v>
      </c>
      <c r="KY46" s="114">
        <v>0.95399999999999996</v>
      </c>
      <c r="KZ46" s="115">
        <v>195</v>
      </c>
      <c r="LA46" s="114">
        <v>4.5999999999999999E-2</v>
      </c>
      <c r="LB46" s="115">
        <v>634</v>
      </c>
      <c r="LC46" s="114">
        <v>0.98099999999999998</v>
      </c>
      <c r="LD46" s="115">
        <v>610</v>
      </c>
      <c r="LE46" s="114">
        <v>0.96199999999999997</v>
      </c>
      <c r="LF46" s="115">
        <v>24</v>
      </c>
      <c r="LG46" s="114">
        <v>3.7999999999999999E-2</v>
      </c>
      <c r="LH46" s="113">
        <v>38982</v>
      </c>
      <c r="LI46" s="114">
        <v>0.95399999999999996</v>
      </c>
      <c r="LJ46" s="113">
        <v>37392</v>
      </c>
      <c r="LK46" s="114">
        <v>0.95899999999999996</v>
      </c>
      <c r="LL46" s="113">
        <v>1590</v>
      </c>
      <c r="LM46" s="114">
        <v>4.1000000000000002E-2</v>
      </c>
      <c r="LN46" s="113">
        <v>2669</v>
      </c>
      <c r="LO46" s="114">
        <v>0.94199999999999995</v>
      </c>
      <c r="LP46" s="113">
        <v>2425</v>
      </c>
      <c r="LQ46" s="114">
        <v>0.90900000000000003</v>
      </c>
      <c r="LR46" s="115">
        <v>244</v>
      </c>
      <c r="LS46" s="114">
        <v>9.0999999999999998E-2</v>
      </c>
      <c r="LT46" s="113">
        <v>51829</v>
      </c>
      <c r="LU46" s="114">
        <v>0.96899999999999997</v>
      </c>
      <c r="LV46" s="113">
        <v>46574</v>
      </c>
      <c r="LW46" s="114">
        <v>0.89900000000000002</v>
      </c>
      <c r="LX46" s="113">
        <v>5255</v>
      </c>
      <c r="LY46" s="114">
        <v>0.10100000000000001</v>
      </c>
      <c r="LZ46" s="113">
        <v>12214</v>
      </c>
      <c r="MA46" s="114">
        <v>0.96799999999999997</v>
      </c>
      <c r="MB46" s="113">
        <v>11121</v>
      </c>
      <c r="MC46" s="114">
        <v>0.91100000000000003</v>
      </c>
      <c r="MD46" s="113">
        <v>1093</v>
      </c>
      <c r="ME46" s="114">
        <v>8.8999999999999996E-2</v>
      </c>
      <c r="MF46" s="113">
        <v>5566</v>
      </c>
      <c r="MG46" s="114">
        <v>0.96</v>
      </c>
      <c r="MH46" s="113">
        <v>5285</v>
      </c>
      <c r="MI46" s="114">
        <v>0.95</v>
      </c>
      <c r="MJ46" s="115">
        <v>281</v>
      </c>
      <c r="MK46" s="114">
        <v>0.05</v>
      </c>
    </row>
    <row r="47" spans="1:349">
      <c r="A47" s="112" t="s">
        <v>980</v>
      </c>
      <c r="B47" s="113">
        <v>95792</v>
      </c>
      <c r="C47" s="115" t="s">
        <v>595</v>
      </c>
      <c r="D47" s="115" t="s">
        <v>595</v>
      </c>
      <c r="E47" s="115" t="s">
        <v>595</v>
      </c>
      <c r="F47" s="115" t="s">
        <v>595</v>
      </c>
      <c r="G47" s="115" t="s">
        <v>595</v>
      </c>
      <c r="H47" s="115">
        <v>79</v>
      </c>
      <c r="I47" s="115" t="s">
        <v>595</v>
      </c>
      <c r="J47" s="115" t="s">
        <v>595</v>
      </c>
      <c r="K47" s="115" t="s">
        <v>595</v>
      </c>
      <c r="L47" s="115" t="s">
        <v>595</v>
      </c>
      <c r="M47" s="115" t="s">
        <v>595</v>
      </c>
      <c r="N47" s="113">
        <v>1727</v>
      </c>
      <c r="O47" s="115" t="s">
        <v>595</v>
      </c>
      <c r="P47" s="115" t="s">
        <v>595</v>
      </c>
      <c r="Q47" s="115" t="s">
        <v>595</v>
      </c>
      <c r="R47" s="115" t="s">
        <v>595</v>
      </c>
      <c r="S47" s="115" t="s">
        <v>595</v>
      </c>
      <c r="T47" s="113">
        <v>11572</v>
      </c>
      <c r="U47" s="115" t="s">
        <v>595</v>
      </c>
      <c r="V47" s="115" t="s">
        <v>595</v>
      </c>
      <c r="W47" s="115" t="s">
        <v>595</v>
      </c>
      <c r="X47" s="115" t="s">
        <v>595</v>
      </c>
      <c r="Y47" s="115" t="s">
        <v>595</v>
      </c>
      <c r="Z47" s="113">
        <v>1926</v>
      </c>
      <c r="AA47" s="115" t="s">
        <v>595</v>
      </c>
      <c r="AB47" s="115" t="s">
        <v>595</v>
      </c>
      <c r="AC47" s="115" t="s">
        <v>595</v>
      </c>
      <c r="AD47" s="115" t="s">
        <v>595</v>
      </c>
      <c r="AE47" s="115" t="s">
        <v>595</v>
      </c>
      <c r="AF47" s="113">
        <v>1639</v>
      </c>
      <c r="AG47" s="115" t="s">
        <v>595</v>
      </c>
      <c r="AH47" s="115" t="s">
        <v>595</v>
      </c>
      <c r="AI47" s="115" t="s">
        <v>595</v>
      </c>
      <c r="AJ47" s="115" t="s">
        <v>595</v>
      </c>
      <c r="AK47" s="115" t="s">
        <v>595</v>
      </c>
      <c r="AL47" s="113">
        <v>76328</v>
      </c>
      <c r="AM47" s="115" t="s">
        <v>595</v>
      </c>
      <c r="AN47" s="115" t="s">
        <v>595</v>
      </c>
      <c r="AO47" s="115" t="s">
        <v>595</v>
      </c>
      <c r="AP47" s="115" t="s">
        <v>595</v>
      </c>
      <c r="AQ47" s="115" t="s">
        <v>595</v>
      </c>
      <c r="AR47" s="113">
        <v>1849</v>
      </c>
      <c r="AS47" s="115" t="s">
        <v>595</v>
      </c>
      <c r="AT47" s="115" t="s">
        <v>595</v>
      </c>
      <c r="AU47" s="115" t="s">
        <v>595</v>
      </c>
      <c r="AV47" s="115" t="s">
        <v>595</v>
      </c>
      <c r="AW47" s="115" t="s">
        <v>595</v>
      </c>
      <c r="AX47" s="113">
        <v>11954</v>
      </c>
      <c r="AY47" s="115" t="s">
        <v>595</v>
      </c>
      <c r="AZ47" s="115" t="s">
        <v>595</v>
      </c>
      <c r="BA47" s="115" t="s">
        <v>595</v>
      </c>
      <c r="BB47" s="115" t="s">
        <v>595</v>
      </c>
      <c r="BC47" s="115" t="s">
        <v>595</v>
      </c>
      <c r="BD47" s="113">
        <v>78151</v>
      </c>
      <c r="BE47" s="115" t="s">
        <v>595</v>
      </c>
      <c r="BF47" s="115" t="s">
        <v>595</v>
      </c>
      <c r="BG47" s="115" t="s">
        <v>595</v>
      </c>
      <c r="BH47" s="115" t="s">
        <v>595</v>
      </c>
      <c r="BI47" s="115" t="s">
        <v>595</v>
      </c>
      <c r="BJ47" s="113">
        <v>2347</v>
      </c>
      <c r="BK47" s="115" t="s">
        <v>595</v>
      </c>
      <c r="BL47" s="115" t="s">
        <v>595</v>
      </c>
      <c r="BM47" s="115" t="s">
        <v>595</v>
      </c>
      <c r="BN47" s="115" t="s">
        <v>595</v>
      </c>
      <c r="BO47" s="115" t="s">
        <v>595</v>
      </c>
      <c r="BP47" s="113">
        <v>6803</v>
      </c>
      <c r="BQ47" s="115" t="s">
        <v>595</v>
      </c>
      <c r="BR47" s="115" t="s">
        <v>595</v>
      </c>
      <c r="BS47" s="115" t="s">
        <v>595</v>
      </c>
      <c r="BT47" s="115" t="s">
        <v>595</v>
      </c>
      <c r="BU47" s="115" t="s">
        <v>595</v>
      </c>
      <c r="BV47" s="113">
        <v>14616</v>
      </c>
      <c r="BW47" s="115" t="s">
        <v>595</v>
      </c>
      <c r="BX47" s="115" t="s">
        <v>595</v>
      </c>
      <c r="BY47" s="115" t="s">
        <v>595</v>
      </c>
      <c r="BZ47" s="115" t="s">
        <v>595</v>
      </c>
      <c r="CA47" s="115" t="s">
        <v>595</v>
      </c>
      <c r="CB47" s="115">
        <v>888</v>
      </c>
      <c r="CC47" s="115" t="s">
        <v>595</v>
      </c>
      <c r="CD47" s="115" t="s">
        <v>595</v>
      </c>
      <c r="CE47" s="115" t="s">
        <v>595</v>
      </c>
      <c r="CF47" s="115" t="s">
        <v>595</v>
      </c>
      <c r="CG47" s="115" t="s">
        <v>595</v>
      </c>
      <c r="CH47" s="113">
        <v>72906</v>
      </c>
      <c r="CI47" s="115" t="s">
        <v>595</v>
      </c>
      <c r="CJ47" s="115" t="s">
        <v>595</v>
      </c>
      <c r="CK47" s="115" t="s">
        <v>595</v>
      </c>
      <c r="CL47" s="115" t="s">
        <v>595</v>
      </c>
      <c r="CM47" s="115" t="s">
        <v>595</v>
      </c>
      <c r="CN47" s="113">
        <v>11255</v>
      </c>
      <c r="CO47" s="115" t="s">
        <v>595</v>
      </c>
      <c r="CP47" s="115" t="s">
        <v>595</v>
      </c>
      <c r="CQ47" s="115" t="s">
        <v>595</v>
      </c>
      <c r="CR47" s="115" t="s">
        <v>595</v>
      </c>
      <c r="CS47" s="115" t="s">
        <v>595</v>
      </c>
      <c r="CT47" s="113">
        <v>3496</v>
      </c>
      <c r="CU47" s="115" t="s">
        <v>595</v>
      </c>
      <c r="CV47" s="115" t="s">
        <v>595</v>
      </c>
      <c r="CW47" s="115" t="s">
        <v>595</v>
      </c>
      <c r="CX47" s="115" t="s">
        <v>595</v>
      </c>
      <c r="CY47" s="115" t="s">
        <v>595</v>
      </c>
      <c r="CZ47" s="113">
        <v>1477</v>
      </c>
      <c r="DA47" s="115" t="s">
        <v>595</v>
      </c>
      <c r="DB47" s="115" t="s">
        <v>595</v>
      </c>
      <c r="DC47" s="115" t="s">
        <v>595</v>
      </c>
      <c r="DD47" s="115" t="s">
        <v>595</v>
      </c>
      <c r="DE47" s="115" t="s">
        <v>595</v>
      </c>
      <c r="DF47" s="113">
        <v>626594</v>
      </c>
      <c r="DG47" s="115" t="s">
        <v>595</v>
      </c>
      <c r="DH47" s="115" t="s">
        <v>595</v>
      </c>
      <c r="DI47" s="115" t="s">
        <v>595</v>
      </c>
      <c r="DJ47" s="115" t="s">
        <v>595</v>
      </c>
      <c r="DK47" s="115" t="s">
        <v>595</v>
      </c>
      <c r="DL47" s="113">
        <v>12193</v>
      </c>
      <c r="DM47" s="115" t="s">
        <v>595</v>
      </c>
      <c r="DN47" s="115" t="s">
        <v>595</v>
      </c>
      <c r="DO47" s="115" t="s">
        <v>595</v>
      </c>
      <c r="DP47" s="115" t="s">
        <v>595</v>
      </c>
      <c r="DQ47" s="115" t="s">
        <v>595</v>
      </c>
      <c r="DR47" s="113">
        <v>16044</v>
      </c>
      <c r="DS47" s="115" t="s">
        <v>595</v>
      </c>
      <c r="DT47" s="115" t="s">
        <v>595</v>
      </c>
      <c r="DU47" s="115" t="s">
        <v>595</v>
      </c>
      <c r="DV47" s="115" t="s">
        <v>595</v>
      </c>
      <c r="DW47" s="115" t="s">
        <v>595</v>
      </c>
      <c r="DX47" s="115">
        <v>751</v>
      </c>
      <c r="DY47" s="115" t="s">
        <v>595</v>
      </c>
      <c r="DZ47" s="115" t="s">
        <v>595</v>
      </c>
      <c r="EA47" s="115" t="s">
        <v>595</v>
      </c>
      <c r="EB47" s="115" t="s">
        <v>595</v>
      </c>
      <c r="EC47" s="115" t="s">
        <v>595</v>
      </c>
      <c r="ED47" s="113">
        <v>4704</v>
      </c>
      <c r="EE47" s="115" t="s">
        <v>595</v>
      </c>
      <c r="EF47" s="115" t="s">
        <v>595</v>
      </c>
      <c r="EG47" s="115" t="s">
        <v>595</v>
      </c>
      <c r="EH47" s="115" t="s">
        <v>595</v>
      </c>
      <c r="EI47" s="115" t="s">
        <v>595</v>
      </c>
      <c r="EJ47" s="113">
        <v>22499</v>
      </c>
      <c r="EK47" s="115" t="s">
        <v>595</v>
      </c>
      <c r="EL47" s="115" t="s">
        <v>595</v>
      </c>
      <c r="EM47" s="115" t="s">
        <v>595</v>
      </c>
      <c r="EN47" s="115" t="s">
        <v>595</v>
      </c>
      <c r="EO47" s="115" t="s">
        <v>595</v>
      </c>
      <c r="EP47" s="115">
        <v>464</v>
      </c>
      <c r="EQ47" s="115" t="s">
        <v>595</v>
      </c>
      <c r="ER47" s="115" t="s">
        <v>595</v>
      </c>
      <c r="ES47" s="115" t="s">
        <v>595</v>
      </c>
      <c r="ET47" s="115" t="s">
        <v>595</v>
      </c>
      <c r="EU47" s="115" t="s">
        <v>595</v>
      </c>
      <c r="EV47" s="115">
        <v>911</v>
      </c>
      <c r="EW47" s="115" t="s">
        <v>595</v>
      </c>
      <c r="EX47" s="115" t="s">
        <v>595</v>
      </c>
      <c r="EY47" s="115" t="s">
        <v>595</v>
      </c>
      <c r="EZ47" s="115" t="s">
        <v>595</v>
      </c>
      <c r="FA47" s="115" t="s">
        <v>595</v>
      </c>
      <c r="FB47" s="113">
        <v>32230</v>
      </c>
      <c r="FC47" s="115" t="s">
        <v>595</v>
      </c>
      <c r="FD47" s="115" t="s">
        <v>595</v>
      </c>
      <c r="FE47" s="115" t="s">
        <v>595</v>
      </c>
      <c r="FF47" s="115" t="s">
        <v>595</v>
      </c>
      <c r="FG47" s="115" t="s">
        <v>595</v>
      </c>
      <c r="FH47" s="113">
        <v>9619</v>
      </c>
      <c r="FI47" s="115" t="s">
        <v>595</v>
      </c>
      <c r="FJ47" s="115" t="s">
        <v>595</v>
      </c>
      <c r="FK47" s="115" t="s">
        <v>595</v>
      </c>
      <c r="FL47" s="115" t="s">
        <v>595</v>
      </c>
      <c r="FM47" s="115" t="s">
        <v>595</v>
      </c>
      <c r="FN47" s="113">
        <v>5063</v>
      </c>
      <c r="FO47" s="115" t="s">
        <v>595</v>
      </c>
      <c r="FP47" s="115" t="s">
        <v>595</v>
      </c>
      <c r="FQ47" s="115" t="s">
        <v>595</v>
      </c>
      <c r="FR47" s="115" t="s">
        <v>595</v>
      </c>
      <c r="FS47" s="115" t="s">
        <v>595</v>
      </c>
      <c r="FT47" s="113">
        <v>206380</v>
      </c>
      <c r="FU47" s="115" t="s">
        <v>595</v>
      </c>
      <c r="FV47" s="115" t="s">
        <v>595</v>
      </c>
      <c r="FW47" s="115" t="s">
        <v>595</v>
      </c>
      <c r="FX47" s="115" t="s">
        <v>595</v>
      </c>
      <c r="FY47" s="115" t="s">
        <v>595</v>
      </c>
      <c r="FZ47" s="113">
        <v>24540</v>
      </c>
      <c r="GA47" s="115" t="s">
        <v>595</v>
      </c>
      <c r="GB47" s="115" t="s">
        <v>595</v>
      </c>
      <c r="GC47" s="115" t="s">
        <v>595</v>
      </c>
      <c r="GD47" s="115" t="s">
        <v>595</v>
      </c>
      <c r="GE47" s="115" t="s">
        <v>595</v>
      </c>
      <c r="GF47" s="115">
        <v>827</v>
      </c>
      <c r="GG47" s="115" t="s">
        <v>595</v>
      </c>
      <c r="GH47" s="115" t="s">
        <v>595</v>
      </c>
      <c r="GI47" s="115" t="s">
        <v>595</v>
      </c>
      <c r="GJ47" s="115" t="s">
        <v>595</v>
      </c>
      <c r="GK47" s="115" t="s">
        <v>595</v>
      </c>
      <c r="GL47" s="113">
        <v>177796</v>
      </c>
      <c r="GM47" s="115" t="s">
        <v>595</v>
      </c>
      <c r="GN47" s="115" t="s">
        <v>595</v>
      </c>
      <c r="GO47" s="115" t="s">
        <v>595</v>
      </c>
      <c r="GP47" s="115" t="s">
        <v>595</v>
      </c>
      <c r="GQ47" s="115" t="s">
        <v>595</v>
      </c>
      <c r="GR47" s="113">
        <v>102000</v>
      </c>
      <c r="GS47" s="115" t="s">
        <v>595</v>
      </c>
      <c r="GT47" s="115" t="s">
        <v>595</v>
      </c>
      <c r="GU47" s="115" t="s">
        <v>595</v>
      </c>
      <c r="GV47" s="115" t="s">
        <v>595</v>
      </c>
      <c r="GW47" s="115" t="s">
        <v>595</v>
      </c>
      <c r="GX47" s="113">
        <v>4678</v>
      </c>
      <c r="GY47" s="115" t="s">
        <v>595</v>
      </c>
      <c r="GZ47" s="115" t="s">
        <v>595</v>
      </c>
      <c r="HA47" s="115" t="s">
        <v>595</v>
      </c>
      <c r="HB47" s="115" t="s">
        <v>595</v>
      </c>
      <c r="HC47" s="115" t="s">
        <v>595</v>
      </c>
      <c r="HD47" s="113">
        <v>160376</v>
      </c>
      <c r="HE47" s="115" t="s">
        <v>595</v>
      </c>
      <c r="HF47" s="115" t="s">
        <v>595</v>
      </c>
      <c r="HG47" s="115" t="s">
        <v>595</v>
      </c>
      <c r="HH47" s="115" t="s">
        <v>595</v>
      </c>
      <c r="HI47" s="115" t="s">
        <v>595</v>
      </c>
      <c r="HJ47" s="113">
        <v>197726</v>
      </c>
      <c r="HK47" s="115" t="s">
        <v>595</v>
      </c>
      <c r="HL47" s="115" t="s">
        <v>595</v>
      </c>
      <c r="HM47" s="115" t="s">
        <v>595</v>
      </c>
      <c r="HN47" s="115" t="s">
        <v>595</v>
      </c>
      <c r="HO47" s="115" t="s">
        <v>595</v>
      </c>
      <c r="HP47" s="113">
        <v>29588</v>
      </c>
      <c r="HQ47" s="115" t="s">
        <v>595</v>
      </c>
      <c r="HR47" s="115" t="s">
        <v>595</v>
      </c>
      <c r="HS47" s="115" t="s">
        <v>595</v>
      </c>
      <c r="HT47" s="115" t="s">
        <v>595</v>
      </c>
      <c r="HU47" s="115" t="s">
        <v>595</v>
      </c>
      <c r="HV47" s="113">
        <v>56988</v>
      </c>
      <c r="HW47" s="115" t="s">
        <v>595</v>
      </c>
      <c r="HX47" s="115" t="s">
        <v>595</v>
      </c>
      <c r="HY47" s="115" t="s">
        <v>595</v>
      </c>
      <c r="HZ47" s="115" t="s">
        <v>595</v>
      </c>
      <c r="IA47" s="115" t="s">
        <v>595</v>
      </c>
      <c r="IB47" s="113">
        <v>14326</v>
      </c>
      <c r="IC47" s="115" t="s">
        <v>595</v>
      </c>
      <c r="ID47" s="115" t="s">
        <v>595</v>
      </c>
      <c r="IE47" s="115" t="s">
        <v>595</v>
      </c>
      <c r="IF47" s="115" t="s">
        <v>595</v>
      </c>
      <c r="IG47" s="115" t="s">
        <v>595</v>
      </c>
      <c r="IH47" s="113">
        <v>43978</v>
      </c>
      <c r="II47" s="115" t="s">
        <v>595</v>
      </c>
      <c r="IJ47" s="115" t="s">
        <v>595</v>
      </c>
      <c r="IK47" s="115" t="s">
        <v>595</v>
      </c>
      <c r="IL47" s="115" t="s">
        <v>595</v>
      </c>
      <c r="IM47" s="115" t="s">
        <v>595</v>
      </c>
      <c r="IN47" s="113">
        <v>27240</v>
      </c>
      <c r="IO47" s="115" t="s">
        <v>595</v>
      </c>
      <c r="IP47" s="115" t="s">
        <v>595</v>
      </c>
      <c r="IQ47" s="115" t="s">
        <v>595</v>
      </c>
      <c r="IR47" s="115" t="s">
        <v>595</v>
      </c>
      <c r="IS47" s="115" t="s">
        <v>595</v>
      </c>
      <c r="IT47" s="113">
        <v>124678</v>
      </c>
      <c r="IU47" s="115" t="s">
        <v>595</v>
      </c>
      <c r="IV47" s="115" t="s">
        <v>595</v>
      </c>
      <c r="IW47" s="115" t="s">
        <v>595</v>
      </c>
      <c r="IX47" s="115" t="s">
        <v>595</v>
      </c>
      <c r="IY47" s="115" t="s">
        <v>595</v>
      </c>
      <c r="IZ47" s="113">
        <v>15516</v>
      </c>
      <c r="JA47" s="115" t="s">
        <v>595</v>
      </c>
      <c r="JB47" s="115" t="s">
        <v>595</v>
      </c>
      <c r="JC47" s="115" t="s">
        <v>595</v>
      </c>
      <c r="JD47" s="115" t="s">
        <v>595</v>
      </c>
      <c r="JE47" s="115" t="s">
        <v>595</v>
      </c>
      <c r="JF47" s="113">
        <v>10500</v>
      </c>
      <c r="JG47" s="115" t="s">
        <v>595</v>
      </c>
      <c r="JH47" s="115" t="s">
        <v>595</v>
      </c>
      <c r="JI47" s="115" t="s">
        <v>595</v>
      </c>
      <c r="JJ47" s="115" t="s">
        <v>595</v>
      </c>
      <c r="JK47" s="115" t="s">
        <v>595</v>
      </c>
      <c r="JL47" s="115">
        <v>153</v>
      </c>
      <c r="JM47" s="115" t="s">
        <v>595</v>
      </c>
      <c r="JN47" s="115" t="s">
        <v>595</v>
      </c>
      <c r="JO47" s="115" t="s">
        <v>595</v>
      </c>
      <c r="JP47" s="115" t="s">
        <v>595</v>
      </c>
      <c r="JQ47" s="115" t="s">
        <v>595</v>
      </c>
      <c r="JR47" s="113">
        <v>2309</v>
      </c>
      <c r="JS47" s="115" t="s">
        <v>595</v>
      </c>
      <c r="JT47" s="115" t="s">
        <v>595</v>
      </c>
      <c r="JU47" s="115" t="s">
        <v>595</v>
      </c>
      <c r="JV47" s="115" t="s">
        <v>595</v>
      </c>
      <c r="JW47" s="115" t="s">
        <v>595</v>
      </c>
      <c r="JX47" s="113">
        <v>27594</v>
      </c>
      <c r="JY47" s="115" t="s">
        <v>595</v>
      </c>
      <c r="JZ47" s="115" t="s">
        <v>595</v>
      </c>
      <c r="KA47" s="115" t="s">
        <v>595</v>
      </c>
      <c r="KB47" s="115" t="s">
        <v>595</v>
      </c>
      <c r="KC47" s="115" t="s">
        <v>595</v>
      </c>
      <c r="KD47" s="113">
        <v>28944</v>
      </c>
      <c r="KE47" s="115" t="s">
        <v>595</v>
      </c>
      <c r="KF47" s="115" t="s">
        <v>595</v>
      </c>
      <c r="KG47" s="115" t="s">
        <v>595</v>
      </c>
      <c r="KH47" s="115" t="s">
        <v>595</v>
      </c>
      <c r="KI47" s="115" t="s">
        <v>595</v>
      </c>
      <c r="KJ47" s="113">
        <v>41604</v>
      </c>
      <c r="KK47" s="115" t="s">
        <v>595</v>
      </c>
      <c r="KL47" s="115" t="s">
        <v>595</v>
      </c>
      <c r="KM47" s="115" t="s">
        <v>595</v>
      </c>
      <c r="KN47" s="115" t="s">
        <v>595</v>
      </c>
      <c r="KO47" s="115" t="s">
        <v>595</v>
      </c>
      <c r="KP47" s="113">
        <v>7031</v>
      </c>
      <c r="KQ47" s="115" t="s">
        <v>595</v>
      </c>
      <c r="KR47" s="115" t="s">
        <v>595</v>
      </c>
      <c r="KS47" s="115" t="s">
        <v>595</v>
      </c>
      <c r="KT47" s="115" t="s">
        <v>595</v>
      </c>
      <c r="KU47" s="115" t="s">
        <v>595</v>
      </c>
      <c r="KV47" s="113">
        <v>4463</v>
      </c>
      <c r="KW47" s="115" t="s">
        <v>595</v>
      </c>
      <c r="KX47" s="115" t="s">
        <v>595</v>
      </c>
      <c r="KY47" s="115" t="s">
        <v>595</v>
      </c>
      <c r="KZ47" s="115" t="s">
        <v>595</v>
      </c>
      <c r="LA47" s="115" t="s">
        <v>595</v>
      </c>
      <c r="LB47" s="115">
        <v>523</v>
      </c>
      <c r="LC47" s="115" t="s">
        <v>595</v>
      </c>
      <c r="LD47" s="115" t="s">
        <v>595</v>
      </c>
      <c r="LE47" s="115" t="s">
        <v>595</v>
      </c>
      <c r="LF47" s="115" t="s">
        <v>595</v>
      </c>
      <c r="LG47" s="115" t="s">
        <v>595</v>
      </c>
      <c r="LH47" s="113">
        <v>40772</v>
      </c>
      <c r="LI47" s="115" t="s">
        <v>595</v>
      </c>
      <c r="LJ47" s="115" t="s">
        <v>595</v>
      </c>
      <c r="LK47" s="115" t="s">
        <v>595</v>
      </c>
      <c r="LL47" s="115" t="s">
        <v>595</v>
      </c>
      <c r="LM47" s="115" t="s">
        <v>595</v>
      </c>
      <c r="LN47" s="113">
        <v>2220</v>
      </c>
      <c r="LO47" s="115" t="s">
        <v>595</v>
      </c>
      <c r="LP47" s="115" t="s">
        <v>595</v>
      </c>
      <c r="LQ47" s="115" t="s">
        <v>595</v>
      </c>
      <c r="LR47" s="115" t="s">
        <v>595</v>
      </c>
      <c r="LS47" s="115" t="s">
        <v>595</v>
      </c>
      <c r="LT47" s="113">
        <v>59175</v>
      </c>
      <c r="LU47" s="115" t="s">
        <v>595</v>
      </c>
      <c r="LV47" s="115" t="s">
        <v>595</v>
      </c>
      <c r="LW47" s="115" t="s">
        <v>595</v>
      </c>
      <c r="LX47" s="115" t="s">
        <v>595</v>
      </c>
      <c r="LY47" s="115" t="s">
        <v>595</v>
      </c>
      <c r="LZ47" s="113">
        <v>13052</v>
      </c>
      <c r="MA47" s="115" t="s">
        <v>595</v>
      </c>
      <c r="MB47" s="115" t="s">
        <v>595</v>
      </c>
      <c r="MC47" s="115" t="s">
        <v>595</v>
      </c>
      <c r="MD47" s="115" t="s">
        <v>595</v>
      </c>
      <c r="ME47" s="115" t="s">
        <v>595</v>
      </c>
      <c r="MF47" s="113">
        <v>5815</v>
      </c>
      <c r="MG47" s="115" t="s">
        <v>595</v>
      </c>
      <c r="MH47" s="115" t="s">
        <v>595</v>
      </c>
      <c r="MI47" s="115" t="s">
        <v>595</v>
      </c>
      <c r="MJ47" s="115" t="s">
        <v>595</v>
      </c>
      <c r="MK47" s="115" t="s">
        <v>595</v>
      </c>
    </row>
    <row r="48" spans="1:349">
      <c r="A48" s="112" t="s">
        <v>981</v>
      </c>
      <c r="B48" s="113">
        <v>94786</v>
      </c>
      <c r="C48" s="114">
        <v>0.98899999999999999</v>
      </c>
      <c r="D48" s="113">
        <v>85203</v>
      </c>
      <c r="E48" s="114">
        <v>0.89900000000000002</v>
      </c>
      <c r="F48" s="113">
        <v>9583</v>
      </c>
      <c r="G48" s="114">
        <v>0.10100000000000001</v>
      </c>
      <c r="H48" s="115">
        <v>79</v>
      </c>
      <c r="I48" s="114">
        <v>1</v>
      </c>
      <c r="J48" s="115">
        <v>64</v>
      </c>
      <c r="K48" s="114">
        <v>0.81</v>
      </c>
      <c r="L48" s="115">
        <v>15</v>
      </c>
      <c r="M48" s="114">
        <v>0.19</v>
      </c>
      <c r="N48" s="113">
        <v>1697</v>
      </c>
      <c r="O48" s="114">
        <v>0.98299999999999998</v>
      </c>
      <c r="P48" s="113">
        <v>1594</v>
      </c>
      <c r="Q48" s="114">
        <v>0.93899999999999995</v>
      </c>
      <c r="R48" s="115">
        <v>103</v>
      </c>
      <c r="S48" s="114">
        <v>6.0999999999999999E-2</v>
      </c>
      <c r="T48" s="113">
        <v>11447</v>
      </c>
      <c r="U48" s="114">
        <v>0.98899999999999999</v>
      </c>
      <c r="V48" s="113">
        <v>10773</v>
      </c>
      <c r="W48" s="114">
        <v>0.94099999999999995</v>
      </c>
      <c r="X48" s="115">
        <v>674</v>
      </c>
      <c r="Y48" s="114">
        <v>5.8999999999999997E-2</v>
      </c>
      <c r="Z48" s="113">
        <v>1862</v>
      </c>
      <c r="AA48" s="114">
        <v>0.96699999999999997</v>
      </c>
      <c r="AB48" s="113">
        <v>1785</v>
      </c>
      <c r="AC48" s="114">
        <v>0.95899999999999996</v>
      </c>
      <c r="AD48" s="115">
        <v>77</v>
      </c>
      <c r="AE48" s="114">
        <v>4.1000000000000002E-2</v>
      </c>
      <c r="AF48" s="113">
        <v>1639</v>
      </c>
      <c r="AG48" s="114">
        <v>1</v>
      </c>
      <c r="AH48" s="113">
        <v>1484</v>
      </c>
      <c r="AI48" s="114">
        <v>0.90500000000000003</v>
      </c>
      <c r="AJ48" s="115">
        <v>155</v>
      </c>
      <c r="AK48" s="114">
        <v>9.5000000000000001E-2</v>
      </c>
      <c r="AL48" s="113">
        <v>75717</v>
      </c>
      <c r="AM48" s="114">
        <v>0.99199999999999999</v>
      </c>
      <c r="AN48" s="113">
        <v>68252</v>
      </c>
      <c r="AO48" s="114">
        <v>0.90100000000000002</v>
      </c>
      <c r="AP48" s="113">
        <v>7465</v>
      </c>
      <c r="AQ48" s="114">
        <v>9.9000000000000005E-2</v>
      </c>
      <c r="AR48" s="113">
        <v>1841</v>
      </c>
      <c r="AS48" s="114">
        <v>0.996</v>
      </c>
      <c r="AT48" s="113">
        <v>1745</v>
      </c>
      <c r="AU48" s="114">
        <v>0.94799999999999995</v>
      </c>
      <c r="AV48" s="115">
        <v>96</v>
      </c>
      <c r="AW48" s="114">
        <v>5.1999999999999998E-2</v>
      </c>
      <c r="AX48" s="113">
        <v>11840</v>
      </c>
      <c r="AY48" s="114">
        <v>0.99</v>
      </c>
      <c r="AZ48" s="113">
        <v>10873</v>
      </c>
      <c r="BA48" s="114">
        <v>0.91800000000000004</v>
      </c>
      <c r="BB48" s="115">
        <v>967</v>
      </c>
      <c r="BC48" s="114">
        <v>8.2000000000000003E-2</v>
      </c>
      <c r="BD48" s="113">
        <v>77135</v>
      </c>
      <c r="BE48" s="114">
        <v>0.98699999999999999</v>
      </c>
      <c r="BF48" s="113">
        <v>73456</v>
      </c>
      <c r="BG48" s="114">
        <v>0.95199999999999996</v>
      </c>
      <c r="BH48" s="113">
        <v>3679</v>
      </c>
      <c r="BI48" s="114">
        <v>4.8000000000000001E-2</v>
      </c>
      <c r="BJ48" s="113">
        <v>2316</v>
      </c>
      <c r="BK48" s="114">
        <v>0.98699999999999999</v>
      </c>
      <c r="BL48" s="113">
        <v>2101</v>
      </c>
      <c r="BM48" s="114">
        <v>0.90700000000000003</v>
      </c>
      <c r="BN48" s="115">
        <v>215</v>
      </c>
      <c r="BO48" s="114">
        <v>9.2999999999999999E-2</v>
      </c>
      <c r="BP48" s="113">
        <v>6744</v>
      </c>
      <c r="BQ48" s="114">
        <v>0.99099999999999999</v>
      </c>
      <c r="BR48" s="113">
        <v>6088</v>
      </c>
      <c r="BS48" s="114">
        <v>0.90300000000000002</v>
      </c>
      <c r="BT48" s="115">
        <v>656</v>
      </c>
      <c r="BU48" s="114">
        <v>9.7000000000000003E-2</v>
      </c>
      <c r="BV48" s="113">
        <v>14459</v>
      </c>
      <c r="BW48" s="114">
        <v>0.98899999999999999</v>
      </c>
      <c r="BX48" s="113">
        <v>13988</v>
      </c>
      <c r="BY48" s="114">
        <v>0.96699999999999997</v>
      </c>
      <c r="BZ48" s="115">
        <v>471</v>
      </c>
      <c r="CA48" s="114">
        <v>3.3000000000000002E-2</v>
      </c>
      <c r="CB48" s="115">
        <v>879</v>
      </c>
      <c r="CC48" s="114">
        <v>0.99</v>
      </c>
      <c r="CD48" s="115">
        <v>782</v>
      </c>
      <c r="CE48" s="114">
        <v>0.89</v>
      </c>
      <c r="CF48" s="115">
        <v>97</v>
      </c>
      <c r="CG48" s="114">
        <v>0.11</v>
      </c>
      <c r="CH48" s="113">
        <v>71711</v>
      </c>
      <c r="CI48" s="114">
        <v>0.98399999999999999</v>
      </c>
      <c r="CJ48" s="113">
        <v>68535</v>
      </c>
      <c r="CK48" s="114">
        <v>0.95599999999999996</v>
      </c>
      <c r="CL48" s="113">
        <v>3176</v>
      </c>
      <c r="CM48" s="114">
        <v>4.3999999999999997E-2</v>
      </c>
      <c r="CN48" s="113">
        <v>11206</v>
      </c>
      <c r="CO48" s="114">
        <v>0.996</v>
      </c>
      <c r="CP48" s="113">
        <v>10616</v>
      </c>
      <c r="CQ48" s="114">
        <v>0.94699999999999995</v>
      </c>
      <c r="CR48" s="115">
        <v>590</v>
      </c>
      <c r="CS48" s="114">
        <v>5.2999999999999999E-2</v>
      </c>
      <c r="CT48" s="113">
        <v>3460</v>
      </c>
      <c r="CU48" s="114">
        <v>0.99</v>
      </c>
      <c r="CV48" s="113">
        <v>3310</v>
      </c>
      <c r="CW48" s="114">
        <v>0.95699999999999996</v>
      </c>
      <c r="CX48" s="115">
        <v>150</v>
      </c>
      <c r="CY48" s="114">
        <v>4.2999999999999997E-2</v>
      </c>
      <c r="CZ48" s="113">
        <v>1444</v>
      </c>
      <c r="DA48" s="114">
        <v>0.97799999999999998</v>
      </c>
      <c r="DB48" s="113">
        <v>1388</v>
      </c>
      <c r="DC48" s="114">
        <v>0.96099999999999997</v>
      </c>
      <c r="DD48" s="115">
        <v>56</v>
      </c>
      <c r="DE48" s="114">
        <v>3.9E-2</v>
      </c>
      <c r="DF48" s="113">
        <v>613535</v>
      </c>
      <c r="DG48" s="114">
        <v>0.97899999999999998</v>
      </c>
      <c r="DH48" s="113">
        <v>558487</v>
      </c>
      <c r="DI48" s="114">
        <v>0.91</v>
      </c>
      <c r="DJ48" s="113">
        <v>55048</v>
      </c>
      <c r="DK48" s="114">
        <v>0.09</v>
      </c>
      <c r="DL48" s="113">
        <v>12020</v>
      </c>
      <c r="DM48" s="114">
        <v>0.98599999999999999</v>
      </c>
      <c r="DN48" s="113">
        <v>11613</v>
      </c>
      <c r="DO48" s="114">
        <v>0.96599999999999997</v>
      </c>
      <c r="DP48" s="115">
        <v>407</v>
      </c>
      <c r="DQ48" s="114">
        <v>3.4000000000000002E-2</v>
      </c>
      <c r="DR48" s="113">
        <v>15886</v>
      </c>
      <c r="DS48" s="114">
        <v>0.99</v>
      </c>
      <c r="DT48" s="113">
        <v>13190</v>
      </c>
      <c r="DU48" s="114">
        <v>0.83</v>
      </c>
      <c r="DV48" s="113">
        <v>2696</v>
      </c>
      <c r="DW48" s="114">
        <v>0.17</v>
      </c>
      <c r="DX48" s="115">
        <v>744</v>
      </c>
      <c r="DY48" s="114">
        <v>0.99099999999999999</v>
      </c>
      <c r="DZ48" s="115">
        <v>685</v>
      </c>
      <c r="EA48" s="114">
        <v>0.92100000000000004</v>
      </c>
      <c r="EB48" s="115">
        <v>59</v>
      </c>
      <c r="EC48" s="114">
        <v>7.9000000000000001E-2</v>
      </c>
      <c r="ED48" s="113">
        <v>4652</v>
      </c>
      <c r="EE48" s="114">
        <v>0.98899999999999999</v>
      </c>
      <c r="EF48" s="113">
        <v>4394</v>
      </c>
      <c r="EG48" s="114">
        <v>0.94499999999999995</v>
      </c>
      <c r="EH48" s="115">
        <v>258</v>
      </c>
      <c r="EI48" s="114">
        <v>5.5E-2</v>
      </c>
      <c r="EJ48" s="113">
        <v>22337</v>
      </c>
      <c r="EK48" s="114">
        <v>0.99299999999999999</v>
      </c>
      <c r="EL48" s="113">
        <v>21501</v>
      </c>
      <c r="EM48" s="114">
        <v>0.96299999999999997</v>
      </c>
      <c r="EN48" s="115">
        <v>836</v>
      </c>
      <c r="EO48" s="114">
        <v>3.6999999999999998E-2</v>
      </c>
      <c r="EP48" s="115">
        <v>464</v>
      </c>
      <c r="EQ48" s="114">
        <v>1</v>
      </c>
      <c r="ER48" s="115">
        <v>365</v>
      </c>
      <c r="ES48" s="114">
        <v>0.78700000000000003</v>
      </c>
      <c r="ET48" s="115">
        <v>99</v>
      </c>
      <c r="EU48" s="114">
        <v>0.21299999999999999</v>
      </c>
      <c r="EV48" s="115">
        <v>911</v>
      </c>
      <c r="EW48" s="114">
        <v>1</v>
      </c>
      <c r="EX48" s="115">
        <v>906</v>
      </c>
      <c r="EY48" s="114">
        <v>0.995</v>
      </c>
      <c r="EZ48" s="115">
        <v>5</v>
      </c>
      <c r="FA48" s="114">
        <v>5.0000000000000001E-3</v>
      </c>
      <c r="FB48" s="113">
        <v>31808</v>
      </c>
      <c r="FC48" s="114">
        <v>0.98699999999999999</v>
      </c>
      <c r="FD48" s="113">
        <v>30175</v>
      </c>
      <c r="FE48" s="114">
        <v>0.94899999999999995</v>
      </c>
      <c r="FF48" s="113">
        <v>1633</v>
      </c>
      <c r="FG48" s="114">
        <v>5.0999999999999997E-2</v>
      </c>
      <c r="FH48" s="113">
        <v>9480</v>
      </c>
      <c r="FI48" s="114">
        <v>0.98599999999999999</v>
      </c>
      <c r="FJ48" s="113">
        <v>8464</v>
      </c>
      <c r="FK48" s="114">
        <v>0.89300000000000002</v>
      </c>
      <c r="FL48" s="113">
        <v>1016</v>
      </c>
      <c r="FM48" s="114">
        <v>0.107</v>
      </c>
      <c r="FN48" s="113">
        <v>5049</v>
      </c>
      <c r="FO48" s="114">
        <v>0.997</v>
      </c>
      <c r="FP48" s="113">
        <v>4677</v>
      </c>
      <c r="FQ48" s="114">
        <v>0.92600000000000005</v>
      </c>
      <c r="FR48" s="115">
        <v>372</v>
      </c>
      <c r="FS48" s="114">
        <v>7.3999999999999996E-2</v>
      </c>
      <c r="FT48" s="113">
        <v>204134</v>
      </c>
      <c r="FU48" s="114">
        <v>0.98899999999999999</v>
      </c>
      <c r="FV48" s="113">
        <v>185635</v>
      </c>
      <c r="FW48" s="114">
        <v>0.90900000000000003</v>
      </c>
      <c r="FX48" s="113">
        <v>18499</v>
      </c>
      <c r="FY48" s="114">
        <v>9.0999999999999998E-2</v>
      </c>
      <c r="FZ48" s="113">
        <v>24183</v>
      </c>
      <c r="GA48" s="114">
        <v>0.98499999999999999</v>
      </c>
      <c r="GB48" s="113">
        <v>22827</v>
      </c>
      <c r="GC48" s="114">
        <v>0.94399999999999995</v>
      </c>
      <c r="GD48" s="113">
        <v>1356</v>
      </c>
      <c r="GE48" s="114">
        <v>5.6000000000000001E-2</v>
      </c>
      <c r="GF48" s="115">
        <v>790</v>
      </c>
      <c r="GG48" s="114">
        <v>0.95499999999999996</v>
      </c>
      <c r="GH48" s="115">
        <v>768</v>
      </c>
      <c r="GI48" s="114">
        <v>0.97199999999999998</v>
      </c>
      <c r="GJ48" s="115">
        <v>22</v>
      </c>
      <c r="GK48" s="114">
        <v>2.8000000000000001E-2</v>
      </c>
      <c r="GL48" s="113">
        <v>175961</v>
      </c>
      <c r="GM48" s="114">
        <v>0.99</v>
      </c>
      <c r="GN48" s="113">
        <v>165215</v>
      </c>
      <c r="GO48" s="114">
        <v>0.93899999999999995</v>
      </c>
      <c r="GP48" s="113">
        <v>10746</v>
      </c>
      <c r="GQ48" s="114">
        <v>6.0999999999999999E-2</v>
      </c>
      <c r="GR48" s="113">
        <v>100870</v>
      </c>
      <c r="GS48" s="114">
        <v>0.98899999999999999</v>
      </c>
      <c r="GT48" s="113">
        <v>92905</v>
      </c>
      <c r="GU48" s="114">
        <v>0.92100000000000004</v>
      </c>
      <c r="GV48" s="113">
        <v>7965</v>
      </c>
      <c r="GW48" s="114">
        <v>7.9000000000000001E-2</v>
      </c>
      <c r="GX48" s="113">
        <v>4653</v>
      </c>
      <c r="GY48" s="114">
        <v>0.995</v>
      </c>
      <c r="GZ48" s="113">
        <v>4248</v>
      </c>
      <c r="HA48" s="114">
        <v>0.91300000000000003</v>
      </c>
      <c r="HB48" s="115">
        <v>405</v>
      </c>
      <c r="HC48" s="114">
        <v>8.6999999999999994E-2</v>
      </c>
      <c r="HD48" s="113">
        <v>158163</v>
      </c>
      <c r="HE48" s="114">
        <v>0.98599999999999999</v>
      </c>
      <c r="HF48" s="113">
        <v>149983</v>
      </c>
      <c r="HG48" s="114">
        <v>0.94799999999999995</v>
      </c>
      <c r="HH48" s="113">
        <v>8180</v>
      </c>
      <c r="HI48" s="114">
        <v>5.1999999999999998E-2</v>
      </c>
      <c r="HJ48" s="113">
        <v>195728</v>
      </c>
      <c r="HK48" s="114">
        <v>0.99</v>
      </c>
      <c r="HL48" s="113">
        <v>180424</v>
      </c>
      <c r="HM48" s="114">
        <v>0.92200000000000004</v>
      </c>
      <c r="HN48" s="113">
        <v>15304</v>
      </c>
      <c r="HO48" s="114">
        <v>7.8E-2</v>
      </c>
      <c r="HP48" s="113">
        <v>28818</v>
      </c>
      <c r="HQ48" s="114">
        <v>0.97399999999999998</v>
      </c>
      <c r="HR48" s="113">
        <v>19847</v>
      </c>
      <c r="HS48" s="114">
        <v>0.68899999999999995</v>
      </c>
      <c r="HT48" s="113">
        <v>8971</v>
      </c>
      <c r="HU48" s="114">
        <v>0.311</v>
      </c>
      <c r="HV48" s="113">
        <v>56360</v>
      </c>
      <c r="HW48" s="114">
        <v>0.98899999999999999</v>
      </c>
      <c r="HX48" s="113">
        <v>53115</v>
      </c>
      <c r="HY48" s="114">
        <v>0.94199999999999995</v>
      </c>
      <c r="HZ48" s="113">
        <v>3245</v>
      </c>
      <c r="IA48" s="114">
        <v>5.8000000000000003E-2</v>
      </c>
      <c r="IB48" s="113">
        <v>14129</v>
      </c>
      <c r="IC48" s="114">
        <v>0.98599999999999999</v>
      </c>
      <c r="ID48" s="113">
        <v>13142</v>
      </c>
      <c r="IE48" s="114">
        <v>0.93</v>
      </c>
      <c r="IF48" s="115">
        <v>987</v>
      </c>
      <c r="IG48" s="114">
        <v>7.0000000000000007E-2</v>
      </c>
      <c r="IH48" s="113">
        <v>43404</v>
      </c>
      <c r="II48" s="114">
        <v>0.98699999999999999</v>
      </c>
      <c r="IJ48" s="113">
        <v>35957</v>
      </c>
      <c r="IK48" s="114">
        <v>0.82799999999999996</v>
      </c>
      <c r="IL48" s="113">
        <v>7447</v>
      </c>
      <c r="IM48" s="114">
        <v>0.17199999999999999</v>
      </c>
      <c r="IN48" s="113">
        <v>26884</v>
      </c>
      <c r="IO48" s="114">
        <v>0.98699999999999999</v>
      </c>
      <c r="IP48" s="113">
        <v>24793</v>
      </c>
      <c r="IQ48" s="114">
        <v>0.92200000000000004</v>
      </c>
      <c r="IR48" s="113">
        <v>2091</v>
      </c>
      <c r="IS48" s="114">
        <v>7.8E-2</v>
      </c>
      <c r="IT48" s="113">
        <v>123015</v>
      </c>
      <c r="IU48" s="114">
        <v>0.98699999999999999</v>
      </c>
      <c r="IV48" s="113">
        <v>105685</v>
      </c>
      <c r="IW48" s="114">
        <v>0.85899999999999999</v>
      </c>
      <c r="IX48" s="113">
        <v>17330</v>
      </c>
      <c r="IY48" s="114">
        <v>0.14099999999999999</v>
      </c>
      <c r="IZ48" s="113">
        <v>15267</v>
      </c>
      <c r="JA48" s="114">
        <v>0.98399999999999999</v>
      </c>
      <c r="JB48" s="113">
        <v>13489</v>
      </c>
      <c r="JC48" s="114">
        <v>0.88400000000000001</v>
      </c>
      <c r="JD48" s="113">
        <v>1778</v>
      </c>
      <c r="JE48" s="114">
        <v>0.11600000000000001</v>
      </c>
      <c r="JF48" s="113">
        <v>10266</v>
      </c>
      <c r="JG48" s="114">
        <v>0.97799999999999998</v>
      </c>
      <c r="JH48" s="113">
        <v>9080</v>
      </c>
      <c r="JI48" s="114">
        <v>0.88400000000000001</v>
      </c>
      <c r="JJ48" s="113">
        <v>1186</v>
      </c>
      <c r="JK48" s="114">
        <v>0.11600000000000001</v>
      </c>
      <c r="JL48" s="115">
        <v>153</v>
      </c>
      <c r="JM48" s="114">
        <v>1</v>
      </c>
      <c r="JN48" s="115">
        <v>143</v>
      </c>
      <c r="JO48" s="114">
        <v>0.93500000000000005</v>
      </c>
      <c r="JP48" s="115">
        <v>10</v>
      </c>
      <c r="JQ48" s="114">
        <v>6.5000000000000002E-2</v>
      </c>
      <c r="JR48" s="113">
        <v>2270</v>
      </c>
      <c r="JS48" s="114">
        <v>0.98299999999999998</v>
      </c>
      <c r="JT48" s="113">
        <v>2001</v>
      </c>
      <c r="JU48" s="114">
        <v>0.88100000000000001</v>
      </c>
      <c r="JV48" s="115">
        <v>269</v>
      </c>
      <c r="JW48" s="114">
        <v>0.11899999999999999</v>
      </c>
      <c r="JX48" s="113">
        <v>27236</v>
      </c>
      <c r="JY48" s="114">
        <v>0.98699999999999999</v>
      </c>
      <c r="JZ48" s="113">
        <v>25329</v>
      </c>
      <c r="KA48" s="114">
        <v>0.93</v>
      </c>
      <c r="KB48" s="113">
        <v>1907</v>
      </c>
      <c r="KC48" s="114">
        <v>7.0000000000000007E-2</v>
      </c>
      <c r="KD48" s="113">
        <v>28539</v>
      </c>
      <c r="KE48" s="114">
        <v>0.98599999999999999</v>
      </c>
      <c r="KF48" s="113">
        <v>26084</v>
      </c>
      <c r="KG48" s="114">
        <v>0.91400000000000003</v>
      </c>
      <c r="KH48" s="113">
        <v>2455</v>
      </c>
      <c r="KI48" s="114">
        <v>8.5999999999999993E-2</v>
      </c>
      <c r="KJ48" s="113">
        <v>41144</v>
      </c>
      <c r="KK48" s="114">
        <v>0.98899999999999999</v>
      </c>
      <c r="KL48" s="113">
        <v>39854</v>
      </c>
      <c r="KM48" s="114">
        <v>0.96899999999999997</v>
      </c>
      <c r="KN48" s="113">
        <v>1290</v>
      </c>
      <c r="KO48" s="114">
        <v>3.1E-2</v>
      </c>
      <c r="KP48" s="113">
        <v>6958</v>
      </c>
      <c r="KQ48" s="114">
        <v>0.99</v>
      </c>
      <c r="KR48" s="113">
        <v>6584</v>
      </c>
      <c r="KS48" s="114">
        <v>0.94599999999999995</v>
      </c>
      <c r="KT48" s="115">
        <v>374</v>
      </c>
      <c r="KU48" s="114">
        <v>5.3999999999999999E-2</v>
      </c>
      <c r="KV48" s="113">
        <v>4409</v>
      </c>
      <c r="KW48" s="114">
        <v>0.98799999999999999</v>
      </c>
      <c r="KX48" s="113">
        <v>4185</v>
      </c>
      <c r="KY48" s="114">
        <v>0.94899999999999995</v>
      </c>
      <c r="KZ48" s="115">
        <v>224</v>
      </c>
      <c r="LA48" s="114">
        <v>5.0999999999999997E-2</v>
      </c>
      <c r="LB48" s="115">
        <v>510</v>
      </c>
      <c r="LC48" s="114">
        <v>0.97499999999999998</v>
      </c>
      <c r="LD48" s="115">
        <v>497</v>
      </c>
      <c r="LE48" s="114">
        <v>0.97499999999999998</v>
      </c>
      <c r="LF48" s="115">
        <v>13</v>
      </c>
      <c r="LG48" s="114">
        <v>2.5000000000000001E-2</v>
      </c>
      <c r="LH48" s="113">
        <v>40252</v>
      </c>
      <c r="LI48" s="114">
        <v>0.98699999999999999</v>
      </c>
      <c r="LJ48" s="113">
        <v>38652</v>
      </c>
      <c r="LK48" s="114">
        <v>0.96</v>
      </c>
      <c r="LL48" s="113">
        <v>1600</v>
      </c>
      <c r="LM48" s="114">
        <v>0.04</v>
      </c>
      <c r="LN48" s="113">
        <v>2220</v>
      </c>
      <c r="LO48" s="114">
        <v>1</v>
      </c>
      <c r="LP48" s="113">
        <v>1900</v>
      </c>
      <c r="LQ48" s="114">
        <v>0.85599999999999998</v>
      </c>
      <c r="LR48" s="115">
        <v>320</v>
      </c>
      <c r="LS48" s="114">
        <v>0.14399999999999999</v>
      </c>
      <c r="LT48" s="113">
        <v>58460</v>
      </c>
      <c r="LU48" s="114">
        <v>0.98799999999999999</v>
      </c>
      <c r="LV48" s="113">
        <v>53181</v>
      </c>
      <c r="LW48" s="114">
        <v>0.91</v>
      </c>
      <c r="LX48" s="113">
        <v>5279</v>
      </c>
      <c r="LY48" s="114">
        <v>0.09</v>
      </c>
      <c r="LZ48" s="113">
        <v>12817</v>
      </c>
      <c r="MA48" s="114">
        <v>0.98199999999999998</v>
      </c>
      <c r="MB48" s="113">
        <v>12017</v>
      </c>
      <c r="MC48" s="114">
        <v>0.93799999999999994</v>
      </c>
      <c r="MD48" s="115">
        <v>800</v>
      </c>
      <c r="ME48" s="114">
        <v>6.2E-2</v>
      </c>
      <c r="MF48" s="113">
        <v>5635</v>
      </c>
      <c r="MG48" s="114">
        <v>0.96899999999999997</v>
      </c>
      <c r="MH48" s="113">
        <v>5355</v>
      </c>
      <c r="MI48" s="114">
        <v>0.95</v>
      </c>
      <c r="MJ48" s="115">
        <v>280</v>
      </c>
      <c r="MK48" s="114">
        <v>0.05</v>
      </c>
    </row>
    <row r="49" spans="1:349">
      <c r="A49" s="112" t="s">
        <v>982</v>
      </c>
      <c r="B49" s="113">
        <v>54787</v>
      </c>
      <c r="C49" s="115" t="s">
        <v>595</v>
      </c>
      <c r="D49" s="115" t="s">
        <v>595</v>
      </c>
      <c r="E49" s="115" t="s">
        <v>595</v>
      </c>
      <c r="F49" s="115" t="s">
        <v>595</v>
      </c>
      <c r="G49" s="115" t="s">
        <v>595</v>
      </c>
      <c r="H49" s="115">
        <v>63</v>
      </c>
      <c r="I49" s="115" t="s">
        <v>595</v>
      </c>
      <c r="J49" s="115" t="s">
        <v>595</v>
      </c>
      <c r="K49" s="115" t="s">
        <v>595</v>
      </c>
      <c r="L49" s="115" t="s">
        <v>595</v>
      </c>
      <c r="M49" s="115" t="s">
        <v>595</v>
      </c>
      <c r="N49" s="113">
        <v>1021</v>
      </c>
      <c r="O49" s="115" t="s">
        <v>595</v>
      </c>
      <c r="P49" s="115" t="s">
        <v>595</v>
      </c>
      <c r="Q49" s="115" t="s">
        <v>595</v>
      </c>
      <c r="R49" s="115" t="s">
        <v>595</v>
      </c>
      <c r="S49" s="115" t="s">
        <v>595</v>
      </c>
      <c r="T49" s="113">
        <v>7705</v>
      </c>
      <c r="U49" s="115" t="s">
        <v>595</v>
      </c>
      <c r="V49" s="115" t="s">
        <v>595</v>
      </c>
      <c r="W49" s="115" t="s">
        <v>595</v>
      </c>
      <c r="X49" s="115" t="s">
        <v>595</v>
      </c>
      <c r="Y49" s="115" t="s">
        <v>595</v>
      </c>
      <c r="Z49" s="113">
        <v>1508</v>
      </c>
      <c r="AA49" s="115" t="s">
        <v>595</v>
      </c>
      <c r="AB49" s="115" t="s">
        <v>595</v>
      </c>
      <c r="AC49" s="115" t="s">
        <v>595</v>
      </c>
      <c r="AD49" s="115" t="s">
        <v>595</v>
      </c>
      <c r="AE49" s="115" t="s">
        <v>595</v>
      </c>
      <c r="AF49" s="115">
        <v>947</v>
      </c>
      <c r="AG49" s="115" t="s">
        <v>595</v>
      </c>
      <c r="AH49" s="115" t="s">
        <v>595</v>
      </c>
      <c r="AI49" s="115" t="s">
        <v>595</v>
      </c>
      <c r="AJ49" s="115" t="s">
        <v>595</v>
      </c>
      <c r="AK49" s="115" t="s">
        <v>595</v>
      </c>
      <c r="AL49" s="113">
        <v>46442</v>
      </c>
      <c r="AM49" s="115" t="s">
        <v>595</v>
      </c>
      <c r="AN49" s="115" t="s">
        <v>595</v>
      </c>
      <c r="AO49" s="115" t="s">
        <v>595</v>
      </c>
      <c r="AP49" s="115" t="s">
        <v>595</v>
      </c>
      <c r="AQ49" s="115" t="s">
        <v>595</v>
      </c>
      <c r="AR49" s="115">
        <v>974</v>
      </c>
      <c r="AS49" s="115" t="s">
        <v>595</v>
      </c>
      <c r="AT49" s="115" t="s">
        <v>595</v>
      </c>
      <c r="AU49" s="115" t="s">
        <v>595</v>
      </c>
      <c r="AV49" s="115" t="s">
        <v>595</v>
      </c>
      <c r="AW49" s="115" t="s">
        <v>595</v>
      </c>
      <c r="AX49" s="113">
        <v>7365</v>
      </c>
      <c r="AY49" s="115" t="s">
        <v>595</v>
      </c>
      <c r="AZ49" s="115" t="s">
        <v>595</v>
      </c>
      <c r="BA49" s="115" t="s">
        <v>595</v>
      </c>
      <c r="BB49" s="115" t="s">
        <v>595</v>
      </c>
      <c r="BC49" s="115" t="s">
        <v>595</v>
      </c>
      <c r="BD49" s="113">
        <v>44565</v>
      </c>
      <c r="BE49" s="115" t="s">
        <v>595</v>
      </c>
      <c r="BF49" s="115" t="s">
        <v>595</v>
      </c>
      <c r="BG49" s="115" t="s">
        <v>595</v>
      </c>
      <c r="BH49" s="115" t="s">
        <v>595</v>
      </c>
      <c r="BI49" s="115" t="s">
        <v>595</v>
      </c>
      <c r="BJ49" s="113">
        <v>1312</v>
      </c>
      <c r="BK49" s="115" t="s">
        <v>595</v>
      </c>
      <c r="BL49" s="115" t="s">
        <v>595</v>
      </c>
      <c r="BM49" s="115" t="s">
        <v>595</v>
      </c>
      <c r="BN49" s="115" t="s">
        <v>595</v>
      </c>
      <c r="BO49" s="115" t="s">
        <v>595</v>
      </c>
      <c r="BP49" s="113">
        <v>4305</v>
      </c>
      <c r="BQ49" s="115" t="s">
        <v>595</v>
      </c>
      <c r="BR49" s="115" t="s">
        <v>595</v>
      </c>
      <c r="BS49" s="115" t="s">
        <v>595</v>
      </c>
      <c r="BT49" s="115" t="s">
        <v>595</v>
      </c>
      <c r="BU49" s="115" t="s">
        <v>595</v>
      </c>
      <c r="BV49" s="113">
        <v>8380</v>
      </c>
      <c r="BW49" s="115" t="s">
        <v>595</v>
      </c>
      <c r="BX49" s="115" t="s">
        <v>595</v>
      </c>
      <c r="BY49" s="115" t="s">
        <v>595</v>
      </c>
      <c r="BZ49" s="115" t="s">
        <v>595</v>
      </c>
      <c r="CA49" s="115" t="s">
        <v>595</v>
      </c>
      <c r="CB49" s="115">
        <v>628</v>
      </c>
      <c r="CC49" s="115" t="s">
        <v>595</v>
      </c>
      <c r="CD49" s="115" t="s">
        <v>595</v>
      </c>
      <c r="CE49" s="115" t="s">
        <v>595</v>
      </c>
      <c r="CF49" s="115" t="s">
        <v>595</v>
      </c>
      <c r="CG49" s="115" t="s">
        <v>595</v>
      </c>
      <c r="CH49" s="113">
        <v>41314</v>
      </c>
      <c r="CI49" s="115" t="s">
        <v>595</v>
      </c>
      <c r="CJ49" s="115" t="s">
        <v>595</v>
      </c>
      <c r="CK49" s="115" t="s">
        <v>595</v>
      </c>
      <c r="CL49" s="115" t="s">
        <v>595</v>
      </c>
      <c r="CM49" s="115" t="s">
        <v>595</v>
      </c>
      <c r="CN49" s="113">
        <v>6376</v>
      </c>
      <c r="CO49" s="115" t="s">
        <v>595</v>
      </c>
      <c r="CP49" s="115" t="s">
        <v>595</v>
      </c>
      <c r="CQ49" s="115" t="s">
        <v>595</v>
      </c>
      <c r="CR49" s="115" t="s">
        <v>595</v>
      </c>
      <c r="CS49" s="115" t="s">
        <v>595</v>
      </c>
      <c r="CT49" s="113">
        <v>2283</v>
      </c>
      <c r="CU49" s="115" t="s">
        <v>595</v>
      </c>
      <c r="CV49" s="115" t="s">
        <v>595</v>
      </c>
      <c r="CW49" s="115" t="s">
        <v>595</v>
      </c>
      <c r="CX49" s="115" t="s">
        <v>595</v>
      </c>
      <c r="CY49" s="115" t="s">
        <v>595</v>
      </c>
      <c r="CZ49" s="115">
        <v>793</v>
      </c>
      <c r="DA49" s="115" t="s">
        <v>595</v>
      </c>
      <c r="DB49" s="115" t="s">
        <v>595</v>
      </c>
      <c r="DC49" s="115" t="s">
        <v>595</v>
      </c>
      <c r="DD49" s="115" t="s">
        <v>595</v>
      </c>
      <c r="DE49" s="115" t="s">
        <v>595</v>
      </c>
      <c r="DF49" s="113">
        <v>387277</v>
      </c>
      <c r="DG49" s="115" t="s">
        <v>595</v>
      </c>
      <c r="DH49" s="115" t="s">
        <v>595</v>
      </c>
      <c r="DI49" s="115" t="s">
        <v>595</v>
      </c>
      <c r="DJ49" s="115" t="s">
        <v>595</v>
      </c>
      <c r="DK49" s="115" t="s">
        <v>595</v>
      </c>
      <c r="DL49" s="113">
        <v>6967</v>
      </c>
      <c r="DM49" s="115" t="s">
        <v>595</v>
      </c>
      <c r="DN49" s="115" t="s">
        <v>595</v>
      </c>
      <c r="DO49" s="115" t="s">
        <v>595</v>
      </c>
      <c r="DP49" s="115" t="s">
        <v>595</v>
      </c>
      <c r="DQ49" s="115" t="s">
        <v>595</v>
      </c>
      <c r="DR49" s="113">
        <v>9384</v>
      </c>
      <c r="DS49" s="115" t="s">
        <v>595</v>
      </c>
      <c r="DT49" s="115" t="s">
        <v>595</v>
      </c>
      <c r="DU49" s="115" t="s">
        <v>595</v>
      </c>
      <c r="DV49" s="115" t="s">
        <v>595</v>
      </c>
      <c r="DW49" s="115" t="s">
        <v>595</v>
      </c>
      <c r="DX49" s="115">
        <v>591</v>
      </c>
      <c r="DY49" s="115" t="s">
        <v>595</v>
      </c>
      <c r="DZ49" s="115" t="s">
        <v>595</v>
      </c>
      <c r="EA49" s="115" t="s">
        <v>595</v>
      </c>
      <c r="EB49" s="115" t="s">
        <v>595</v>
      </c>
      <c r="EC49" s="115" t="s">
        <v>595</v>
      </c>
      <c r="ED49" s="113">
        <v>3206</v>
      </c>
      <c r="EE49" s="115" t="s">
        <v>595</v>
      </c>
      <c r="EF49" s="115" t="s">
        <v>595</v>
      </c>
      <c r="EG49" s="115" t="s">
        <v>595</v>
      </c>
      <c r="EH49" s="115" t="s">
        <v>595</v>
      </c>
      <c r="EI49" s="115" t="s">
        <v>595</v>
      </c>
      <c r="EJ49" s="113">
        <v>13423</v>
      </c>
      <c r="EK49" s="115" t="s">
        <v>595</v>
      </c>
      <c r="EL49" s="115" t="s">
        <v>595</v>
      </c>
      <c r="EM49" s="115" t="s">
        <v>595</v>
      </c>
      <c r="EN49" s="115" t="s">
        <v>595</v>
      </c>
      <c r="EO49" s="115" t="s">
        <v>595</v>
      </c>
      <c r="EP49" s="115">
        <v>311</v>
      </c>
      <c r="EQ49" s="115" t="s">
        <v>595</v>
      </c>
      <c r="ER49" s="115" t="s">
        <v>595</v>
      </c>
      <c r="ES49" s="115" t="s">
        <v>595</v>
      </c>
      <c r="ET49" s="115" t="s">
        <v>595</v>
      </c>
      <c r="EU49" s="115" t="s">
        <v>595</v>
      </c>
      <c r="EV49" s="115">
        <v>528</v>
      </c>
      <c r="EW49" s="115" t="s">
        <v>595</v>
      </c>
      <c r="EX49" s="115" t="s">
        <v>595</v>
      </c>
      <c r="EY49" s="115" t="s">
        <v>595</v>
      </c>
      <c r="EZ49" s="115" t="s">
        <v>595</v>
      </c>
      <c r="FA49" s="115" t="s">
        <v>595</v>
      </c>
      <c r="FB49" s="113">
        <v>17791</v>
      </c>
      <c r="FC49" s="115" t="s">
        <v>595</v>
      </c>
      <c r="FD49" s="115" t="s">
        <v>595</v>
      </c>
      <c r="FE49" s="115" t="s">
        <v>595</v>
      </c>
      <c r="FF49" s="115" t="s">
        <v>595</v>
      </c>
      <c r="FG49" s="115" t="s">
        <v>595</v>
      </c>
      <c r="FH49" s="113">
        <v>5508</v>
      </c>
      <c r="FI49" s="115" t="s">
        <v>595</v>
      </c>
      <c r="FJ49" s="115" t="s">
        <v>595</v>
      </c>
      <c r="FK49" s="115" t="s">
        <v>595</v>
      </c>
      <c r="FL49" s="115" t="s">
        <v>595</v>
      </c>
      <c r="FM49" s="115" t="s">
        <v>595</v>
      </c>
      <c r="FN49" s="113">
        <v>3249</v>
      </c>
      <c r="FO49" s="115" t="s">
        <v>595</v>
      </c>
      <c r="FP49" s="115" t="s">
        <v>595</v>
      </c>
      <c r="FQ49" s="115" t="s">
        <v>595</v>
      </c>
      <c r="FR49" s="115" t="s">
        <v>595</v>
      </c>
      <c r="FS49" s="115" t="s">
        <v>595</v>
      </c>
      <c r="FT49" s="113">
        <v>126304</v>
      </c>
      <c r="FU49" s="115" t="s">
        <v>595</v>
      </c>
      <c r="FV49" s="115" t="s">
        <v>595</v>
      </c>
      <c r="FW49" s="115" t="s">
        <v>595</v>
      </c>
      <c r="FX49" s="115" t="s">
        <v>595</v>
      </c>
      <c r="FY49" s="115" t="s">
        <v>595</v>
      </c>
      <c r="FZ49" s="113">
        <v>15803</v>
      </c>
      <c r="GA49" s="115" t="s">
        <v>595</v>
      </c>
      <c r="GB49" s="115" t="s">
        <v>595</v>
      </c>
      <c r="GC49" s="115" t="s">
        <v>595</v>
      </c>
      <c r="GD49" s="115" t="s">
        <v>595</v>
      </c>
      <c r="GE49" s="115" t="s">
        <v>595</v>
      </c>
      <c r="GF49" s="115">
        <v>484</v>
      </c>
      <c r="GG49" s="115" t="s">
        <v>595</v>
      </c>
      <c r="GH49" s="115" t="s">
        <v>595</v>
      </c>
      <c r="GI49" s="115" t="s">
        <v>595</v>
      </c>
      <c r="GJ49" s="115" t="s">
        <v>595</v>
      </c>
      <c r="GK49" s="115" t="s">
        <v>595</v>
      </c>
      <c r="GL49" s="113">
        <v>108601</v>
      </c>
      <c r="GM49" s="115" t="s">
        <v>595</v>
      </c>
      <c r="GN49" s="115" t="s">
        <v>595</v>
      </c>
      <c r="GO49" s="115" t="s">
        <v>595</v>
      </c>
      <c r="GP49" s="115" t="s">
        <v>595</v>
      </c>
      <c r="GQ49" s="115" t="s">
        <v>595</v>
      </c>
      <c r="GR49" s="113">
        <v>60112</v>
      </c>
      <c r="GS49" s="115" t="s">
        <v>595</v>
      </c>
      <c r="GT49" s="115" t="s">
        <v>595</v>
      </c>
      <c r="GU49" s="115" t="s">
        <v>595</v>
      </c>
      <c r="GV49" s="115" t="s">
        <v>595</v>
      </c>
      <c r="GW49" s="115" t="s">
        <v>595</v>
      </c>
      <c r="GX49" s="113">
        <v>2836</v>
      </c>
      <c r="GY49" s="115" t="s">
        <v>595</v>
      </c>
      <c r="GZ49" s="115" t="s">
        <v>595</v>
      </c>
      <c r="HA49" s="115" t="s">
        <v>595</v>
      </c>
      <c r="HB49" s="115" t="s">
        <v>595</v>
      </c>
      <c r="HC49" s="115" t="s">
        <v>595</v>
      </c>
      <c r="HD49" s="113">
        <v>98509</v>
      </c>
      <c r="HE49" s="115" t="s">
        <v>595</v>
      </c>
      <c r="HF49" s="115" t="s">
        <v>595</v>
      </c>
      <c r="HG49" s="115" t="s">
        <v>595</v>
      </c>
      <c r="HH49" s="115" t="s">
        <v>595</v>
      </c>
      <c r="HI49" s="115" t="s">
        <v>595</v>
      </c>
      <c r="HJ49" s="113">
        <v>118501</v>
      </c>
      <c r="HK49" s="115" t="s">
        <v>595</v>
      </c>
      <c r="HL49" s="115" t="s">
        <v>595</v>
      </c>
      <c r="HM49" s="115" t="s">
        <v>595</v>
      </c>
      <c r="HN49" s="115" t="s">
        <v>595</v>
      </c>
      <c r="HO49" s="115" t="s">
        <v>595</v>
      </c>
      <c r="HP49" s="113">
        <v>16718</v>
      </c>
      <c r="HQ49" s="115" t="s">
        <v>595</v>
      </c>
      <c r="HR49" s="115" t="s">
        <v>595</v>
      </c>
      <c r="HS49" s="115" t="s">
        <v>595</v>
      </c>
      <c r="HT49" s="115" t="s">
        <v>595</v>
      </c>
      <c r="HU49" s="115" t="s">
        <v>595</v>
      </c>
      <c r="HV49" s="113">
        <v>34411</v>
      </c>
      <c r="HW49" s="115" t="s">
        <v>595</v>
      </c>
      <c r="HX49" s="115" t="s">
        <v>595</v>
      </c>
      <c r="HY49" s="115" t="s">
        <v>595</v>
      </c>
      <c r="HZ49" s="115" t="s">
        <v>595</v>
      </c>
      <c r="IA49" s="115" t="s">
        <v>595</v>
      </c>
      <c r="IB49" s="113">
        <v>8630</v>
      </c>
      <c r="IC49" s="115" t="s">
        <v>595</v>
      </c>
      <c r="ID49" s="115" t="s">
        <v>595</v>
      </c>
      <c r="IE49" s="115" t="s">
        <v>595</v>
      </c>
      <c r="IF49" s="115" t="s">
        <v>595</v>
      </c>
      <c r="IG49" s="115" t="s">
        <v>595</v>
      </c>
      <c r="IH49" s="113">
        <v>26161</v>
      </c>
      <c r="II49" s="115" t="s">
        <v>595</v>
      </c>
      <c r="IJ49" s="115" t="s">
        <v>595</v>
      </c>
      <c r="IK49" s="115" t="s">
        <v>595</v>
      </c>
      <c r="IL49" s="115" t="s">
        <v>595</v>
      </c>
      <c r="IM49" s="115" t="s">
        <v>595</v>
      </c>
      <c r="IN49" s="113">
        <v>16064</v>
      </c>
      <c r="IO49" s="115" t="s">
        <v>595</v>
      </c>
      <c r="IP49" s="115" t="s">
        <v>595</v>
      </c>
      <c r="IQ49" s="115" t="s">
        <v>595</v>
      </c>
      <c r="IR49" s="115" t="s">
        <v>595</v>
      </c>
      <c r="IS49" s="115" t="s">
        <v>595</v>
      </c>
      <c r="IT49" s="113">
        <v>69856</v>
      </c>
      <c r="IU49" s="115" t="s">
        <v>595</v>
      </c>
      <c r="IV49" s="115" t="s">
        <v>595</v>
      </c>
      <c r="IW49" s="115" t="s">
        <v>595</v>
      </c>
      <c r="IX49" s="115" t="s">
        <v>595</v>
      </c>
      <c r="IY49" s="115" t="s">
        <v>595</v>
      </c>
      <c r="IZ49" s="113">
        <v>9199</v>
      </c>
      <c r="JA49" s="115" t="s">
        <v>595</v>
      </c>
      <c r="JB49" s="115" t="s">
        <v>595</v>
      </c>
      <c r="JC49" s="115" t="s">
        <v>595</v>
      </c>
      <c r="JD49" s="115" t="s">
        <v>595</v>
      </c>
      <c r="JE49" s="115" t="s">
        <v>595</v>
      </c>
      <c r="JF49" s="113">
        <v>6760</v>
      </c>
      <c r="JG49" s="115" t="s">
        <v>595</v>
      </c>
      <c r="JH49" s="115" t="s">
        <v>595</v>
      </c>
      <c r="JI49" s="115" t="s">
        <v>595</v>
      </c>
      <c r="JJ49" s="115" t="s">
        <v>595</v>
      </c>
      <c r="JK49" s="115" t="s">
        <v>595</v>
      </c>
      <c r="JL49" s="115">
        <v>65</v>
      </c>
      <c r="JM49" s="115" t="s">
        <v>595</v>
      </c>
      <c r="JN49" s="115" t="s">
        <v>595</v>
      </c>
      <c r="JO49" s="115" t="s">
        <v>595</v>
      </c>
      <c r="JP49" s="115" t="s">
        <v>595</v>
      </c>
      <c r="JQ49" s="115" t="s">
        <v>595</v>
      </c>
      <c r="JR49" s="113">
        <v>1536</v>
      </c>
      <c r="JS49" s="115" t="s">
        <v>595</v>
      </c>
      <c r="JT49" s="115" t="s">
        <v>595</v>
      </c>
      <c r="JU49" s="115" t="s">
        <v>595</v>
      </c>
      <c r="JV49" s="115" t="s">
        <v>595</v>
      </c>
      <c r="JW49" s="115" t="s">
        <v>595</v>
      </c>
      <c r="JX49" s="113">
        <v>16864</v>
      </c>
      <c r="JY49" s="115" t="s">
        <v>595</v>
      </c>
      <c r="JZ49" s="115" t="s">
        <v>595</v>
      </c>
      <c r="KA49" s="115" t="s">
        <v>595</v>
      </c>
      <c r="KB49" s="115" t="s">
        <v>595</v>
      </c>
      <c r="KC49" s="115" t="s">
        <v>595</v>
      </c>
      <c r="KD49" s="113">
        <v>17531</v>
      </c>
      <c r="KE49" s="115" t="s">
        <v>595</v>
      </c>
      <c r="KF49" s="115" t="s">
        <v>595</v>
      </c>
      <c r="KG49" s="115" t="s">
        <v>595</v>
      </c>
      <c r="KH49" s="115" t="s">
        <v>595</v>
      </c>
      <c r="KI49" s="115" t="s">
        <v>595</v>
      </c>
      <c r="KJ49" s="113">
        <v>24659</v>
      </c>
      <c r="KK49" s="115" t="s">
        <v>595</v>
      </c>
      <c r="KL49" s="115" t="s">
        <v>595</v>
      </c>
      <c r="KM49" s="115" t="s">
        <v>595</v>
      </c>
      <c r="KN49" s="115" t="s">
        <v>595</v>
      </c>
      <c r="KO49" s="115" t="s">
        <v>595</v>
      </c>
      <c r="KP49" s="113">
        <v>4252</v>
      </c>
      <c r="KQ49" s="115" t="s">
        <v>595</v>
      </c>
      <c r="KR49" s="115" t="s">
        <v>595</v>
      </c>
      <c r="KS49" s="115" t="s">
        <v>595</v>
      </c>
      <c r="KT49" s="115" t="s">
        <v>595</v>
      </c>
      <c r="KU49" s="115" t="s">
        <v>595</v>
      </c>
      <c r="KV49" s="113">
        <v>2565</v>
      </c>
      <c r="KW49" s="115" t="s">
        <v>595</v>
      </c>
      <c r="KX49" s="115" t="s">
        <v>595</v>
      </c>
      <c r="KY49" s="115" t="s">
        <v>595</v>
      </c>
      <c r="KZ49" s="115" t="s">
        <v>595</v>
      </c>
      <c r="LA49" s="115" t="s">
        <v>595</v>
      </c>
      <c r="LB49" s="115">
        <v>432</v>
      </c>
      <c r="LC49" s="115" t="s">
        <v>595</v>
      </c>
      <c r="LD49" s="115" t="s">
        <v>595</v>
      </c>
      <c r="LE49" s="115" t="s">
        <v>595</v>
      </c>
      <c r="LF49" s="115" t="s">
        <v>595</v>
      </c>
      <c r="LG49" s="115" t="s">
        <v>595</v>
      </c>
      <c r="LH49" s="113">
        <v>23403</v>
      </c>
      <c r="LI49" s="115" t="s">
        <v>595</v>
      </c>
      <c r="LJ49" s="115" t="s">
        <v>595</v>
      </c>
      <c r="LK49" s="115" t="s">
        <v>595</v>
      </c>
      <c r="LL49" s="115" t="s">
        <v>595</v>
      </c>
      <c r="LM49" s="115" t="s">
        <v>595</v>
      </c>
      <c r="LN49" s="113">
        <v>1571</v>
      </c>
      <c r="LO49" s="115" t="s">
        <v>595</v>
      </c>
      <c r="LP49" s="115" t="s">
        <v>595</v>
      </c>
      <c r="LQ49" s="115" t="s">
        <v>595</v>
      </c>
      <c r="LR49" s="115" t="s">
        <v>595</v>
      </c>
      <c r="LS49" s="115" t="s">
        <v>595</v>
      </c>
      <c r="LT49" s="113">
        <v>35239</v>
      </c>
      <c r="LU49" s="115" t="s">
        <v>595</v>
      </c>
      <c r="LV49" s="115" t="s">
        <v>595</v>
      </c>
      <c r="LW49" s="115" t="s">
        <v>595</v>
      </c>
      <c r="LX49" s="115" t="s">
        <v>595</v>
      </c>
      <c r="LY49" s="115" t="s">
        <v>595</v>
      </c>
      <c r="LZ49" s="113">
        <v>7782</v>
      </c>
      <c r="MA49" s="115" t="s">
        <v>595</v>
      </c>
      <c r="MB49" s="115" t="s">
        <v>595</v>
      </c>
      <c r="MC49" s="115" t="s">
        <v>595</v>
      </c>
      <c r="MD49" s="115" t="s">
        <v>595</v>
      </c>
      <c r="ME49" s="115" t="s">
        <v>595</v>
      </c>
      <c r="MF49" s="113">
        <v>3137</v>
      </c>
      <c r="MG49" s="115" t="s">
        <v>595</v>
      </c>
      <c r="MH49" s="115" t="s">
        <v>595</v>
      </c>
      <c r="MI49" s="115" t="s">
        <v>595</v>
      </c>
      <c r="MJ49" s="115" t="s">
        <v>595</v>
      </c>
      <c r="MK49" s="115" t="s">
        <v>595</v>
      </c>
    </row>
    <row r="50" spans="1:349">
      <c r="A50" s="112" t="s">
        <v>983</v>
      </c>
      <c r="B50" s="113">
        <v>53447</v>
      </c>
      <c r="C50" s="114">
        <v>0.97599999999999998</v>
      </c>
      <c r="D50" s="113">
        <v>48744</v>
      </c>
      <c r="E50" s="114">
        <v>0.91200000000000003</v>
      </c>
      <c r="F50" s="113">
        <v>4703</v>
      </c>
      <c r="G50" s="114">
        <v>8.7999999999999995E-2</v>
      </c>
      <c r="H50" s="115">
        <v>63</v>
      </c>
      <c r="I50" s="114">
        <v>1</v>
      </c>
      <c r="J50" s="115">
        <v>59</v>
      </c>
      <c r="K50" s="114">
        <v>0.93700000000000006</v>
      </c>
      <c r="L50" s="115">
        <v>4</v>
      </c>
      <c r="M50" s="114">
        <v>6.3E-2</v>
      </c>
      <c r="N50" s="115">
        <v>969</v>
      </c>
      <c r="O50" s="114">
        <v>0.94899999999999995</v>
      </c>
      <c r="P50" s="115">
        <v>969</v>
      </c>
      <c r="Q50" s="114">
        <v>1</v>
      </c>
      <c r="R50" s="115">
        <v>0</v>
      </c>
      <c r="S50" s="114">
        <v>0</v>
      </c>
      <c r="T50" s="113">
        <v>7631</v>
      </c>
      <c r="U50" s="114">
        <v>0.99</v>
      </c>
      <c r="V50" s="113">
        <v>7289</v>
      </c>
      <c r="W50" s="114">
        <v>0.95499999999999996</v>
      </c>
      <c r="X50" s="115">
        <v>342</v>
      </c>
      <c r="Y50" s="114">
        <v>4.4999999999999998E-2</v>
      </c>
      <c r="Z50" s="113">
        <v>1414</v>
      </c>
      <c r="AA50" s="114">
        <v>0.93799999999999994</v>
      </c>
      <c r="AB50" s="113">
        <v>1386</v>
      </c>
      <c r="AC50" s="114">
        <v>0.98</v>
      </c>
      <c r="AD50" s="115">
        <v>28</v>
      </c>
      <c r="AE50" s="114">
        <v>0.02</v>
      </c>
      <c r="AF50" s="115">
        <v>937</v>
      </c>
      <c r="AG50" s="114">
        <v>0.98899999999999999</v>
      </c>
      <c r="AH50" s="115">
        <v>925</v>
      </c>
      <c r="AI50" s="114">
        <v>0.98699999999999999</v>
      </c>
      <c r="AJ50" s="115">
        <v>12</v>
      </c>
      <c r="AK50" s="114">
        <v>1.2999999999999999E-2</v>
      </c>
      <c r="AL50" s="113">
        <v>45835</v>
      </c>
      <c r="AM50" s="114">
        <v>0.98699999999999999</v>
      </c>
      <c r="AN50" s="113">
        <v>41643</v>
      </c>
      <c r="AO50" s="114">
        <v>0.90900000000000003</v>
      </c>
      <c r="AP50" s="113">
        <v>4192</v>
      </c>
      <c r="AQ50" s="114">
        <v>9.0999999999999998E-2</v>
      </c>
      <c r="AR50" s="115">
        <v>933</v>
      </c>
      <c r="AS50" s="114">
        <v>0.95799999999999996</v>
      </c>
      <c r="AT50" s="115">
        <v>879</v>
      </c>
      <c r="AU50" s="114">
        <v>0.94199999999999995</v>
      </c>
      <c r="AV50" s="115">
        <v>54</v>
      </c>
      <c r="AW50" s="114">
        <v>5.8000000000000003E-2</v>
      </c>
      <c r="AX50" s="113">
        <v>7136</v>
      </c>
      <c r="AY50" s="114">
        <v>0.96899999999999997</v>
      </c>
      <c r="AZ50" s="113">
        <v>6864</v>
      </c>
      <c r="BA50" s="114">
        <v>0.96199999999999997</v>
      </c>
      <c r="BB50" s="115">
        <v>272</v>
      </c>
      <c r="BC50" s="114">
        <v>3.7999999999999999E-2</v>
      </c>
      <c r="BD50" s="113">
        <v>43358</v>
      </c>
      <c r="BE50" s="114">
        <v>0.97299999999999998</v>
      </c>
      <c r="BF50" s="113">
        <v>41356</v>
      </c>
      <c r="BG50" s="114">
        <v>0.95399999999999996</v>
      </c>
      <c r="BH50" s="113">
        <v>2002</v>
      </c>
      <c r="BI50" s="114">
        <v>4.5999999999999999E-2</v>
      </c>
      <c r="BJ50" s="113">
        <v>1265</v>
      </c>
      <c r="BK50" s="114">
        <v>0.96399999999999997</v>
      </c>
      <c r="BL50" s="113">
        <v>1212</v>
      </c>
      <c r="BM50" s="114">
        <v>0.95799999999999996</v>
      </c>
      <c r="BN50" s="115">
        <v>53</v>
      </c>
      <c r="BO50" s="114">
        <v>4.2000000000000003E-2</v>
      </c>
      <c r="BP50" s="113">
        <v>4208</v>
      </c>
      <c r="BQ50" s="114">
        <v>0.97699999999999998</v>
      </c>
      <c r="BR50" s="113">
        <v>3824</v>
      </c>
      <c r="BS50" s="114">
        <v>0.90900000000000003</v>
      </c>
      <c r="BT50" s="115">
        <v>384</v>
      </c>
      <c r="BU50" s="114">
        <v>9.0999999999999998E-2</v>
      </c>
      <c r="BV50" s="113">
        <v>8263</v>
      </c>
      <c r="BW50" s="114">
        <v>0.98599999999999999</v>
      </c>
      <c r="BX50" s="113">
        <v>8189</v>
      </c>
      <c r="BY50" s="114">
        <v>0.99099999999999999</v>
      </c>
      <c r="BZ50" s="115">
        <v>74</v>
      </c>
      <c r="CA50" s="114">
        <v>8.9999999999999993E-3</v>
      </c>
      <c r="CB50" s="115">
        <v>619</v>
      </c>
      <c r="CC50" s="114">
        <v>0.98599999999999999</v>
      </c>
      <c r="CD50" s="115">
        <v>617</v>
      </c>
      <c r="CE50" s="114">
        <v>0.997</v>
      </c>
      <c r="CF50" s="115">
        <v>2</v>
      </c>
      <c r="CG50" s="114">
        <v>3.0000000000000001E-3</v>
      </c>
      <c r="CH50" s="113">
        <v>40515</v>
      </c>
      <c r="CI50" s="114">
        <v>0.98099999999999998</v>
      </c>
      <c r="CJ50" s="113">
        <v>38965</v>
      </c>
      <c r="CK50" s="114">
        <v>0.96199999999999997</v>
      </c>
      <c r="CL50" s="113">
        <v>1550</v>
      </c>
      <c r="CM50" s="114">
        <v>3.7999999999999999E-2</v>
      </c>
      <c r="CN50" s="113">
        <v>6227</v>
      </c>
      <c r="CO50" s="114">
        <v>0.97699999999999998</v>
      </c>
      <c r="CP50" s="113">
        <v>5964</v>
      </c>
      <c r="CQ50" s="114">
        <v>0.95799999999999996</v>
      </c>
      <c r="CR50" s="115">
        <v>263</v>
      </c>
      <c r="CS50" s="114">
        <v>4.2000000000000003E-2</v>
      </c>
      <c r="CT50" s="113">
        <v>2206</v>
      </c>
      <c r="CU50" s="114">
        <v>0.96599999999999997</v>
      </c>
      <c r="CV50" s="113">
        <v>2081</v>
      </c>
      <c r="CW50" s="114">
        <v>0.94299999999999995</v>
      </c>
      <c r="CX50" s="115">
        <v>125</v>
      </c>
      <c r="CY50" s="114">
        <v>5.7000000000000002E-2</v>
      </c>
      <c r="CZ50" s="115">
        <v>772</v>
      </c>
      <c r="DA50" s="114">
        <v>0.97399999999999998</v>
      </c>
      <c r="DB50" s="115">
        <v>735</v>
      </c>
      <c r="DC50" s="114">
        <v>0.95199999999999996</v>
      </c>
      <c r="DD50" s="115">
        <v>37</v>
      </c>
      <c r="DE50" s="114">
        <v>4.8000000000000001E-2</v>
      </c>
      <c r="DF50" s="113">
        <v>375449</v>
      </c>
      <c r="DG50" s="114">
        <v>0.96899999999999997</v>
      </c>
      <c r="DH50" s="113">
        <v>341919</v>
      </c>
      <c r="DI50" s="114">
        <v>0.91100000000000003</v>
      </c>
      <c r="DJ50" s="113">
        <v>33530</v>
      </c>
      <c r="DK50" s="114">
        <v>8.8999999999999996E-2</v>
      </c>
      <c r="DL50" s="113">
        <v>6896</v>
      </c>
      <c r="DM50" s="114">
        <v>0.99</v>
      </c>
      <c r="DN50" s="113">
        <v>6609</v>
      </c>
      <c r="DO50" s="114">
        <v>0.95799999999999996</v>
      </c>
      <c r="DP50" s="115">
        <v>287</v>
      </c>
      <c r="DQ50" s="114">
        <v>4.2000000000000003E-2</v>
      </c>
      <c r="DR50" s="113">
        <v>9321</v>
      </c>
      <c r="DS50" s="114">
        <v>0.99299999999999999</v>
      </c>
      <c r="DT50" s="113">
        <v>7699</v>
      </c>
      <c r="DU50" s="114">
        <v>0.82599999999999996</v>
      </c>
      <c r="DV50" s="113">
        <v>1622</v>
      </c>
      <c r="DW50" s="114">
        <v>0.17399999999999999</v>
      </c>
      <c r="DX50" s="115">
        <v>581</v>
      </c>
      <c r="DY50" s="114">
        <v>0.98299999999999998</v>
      </c>
      <c r="DZ50" s="115">
        <v>562</v>
      </c>
      <c r="EA50" s="114">
        <v>0.96699999999999997</v>
      </c>
      <c r="EB50" s="115">
        <v>19</v>
      </c>
      <c r="EC50" s="114">
        <v>3.3000000000000002E-2</v>
      </c>
      <c r="ED50" s="113">
        <v>3097</v>
      </c>
      <c r="EE50" s="114">
        <v>0.96599999999999997</v>
      </c>
      <c r="EF50" s="113">
        <v>2872</v>
      </c>
      <c r="EG50" s="114">
        <v>0.92700000000000005</v>
      </c>
      <c r="EH50" s="115">
        <v>225</v>
      </c>
      <c r="EI50" s="114">
        <v>7.2999999999999995E-2</v>
      </c>
      <c r="EJ50" s="113">
        <v>13134</v>
      </c>
      <c r="EK50" s="114">
        <v>0.97799999999999998</v>
      </c>
      <c r="EL50" s="113">
        <v>12832</v>
      </c>
      <c r="EM50" s="114">
        <v>0.97699999999999998</v>
      </c>
      <c r="EN50" s="115">
        <v>302</v>
      </c>
      <c r="EO50" s="114">
        <v>2.3E-2</v>
      </c>
      <c r="EP50" s="115">
        <v>305</v>
      </c>
      <c r="EQ50" s="114">
        <v>0.98099999999999998</v>
      </c>
      <c r="ER50" s="115">
        <v>267</v>
      </c>
      <c r="ES50" s="114">
        <v>0.875</v>
      </c>
      <c r="ET50" s="115">
        <v>38</v>
      </c>
      <c r="EU50" s="114">
        <v>0.125</v>
      </c>
      <c r="EV50" s="115">
        <v>528</v>
      </c>
      <c r="EW50" s="114">
        <v>1</v>
      </c>
      <c r="EX50" s="115">
        <v>528</v>
      </c>
      <c r="EY50" s="114">
        <v>1</v>
      </c>
      <c r="EZ50" s="115">
        <v>0</v>
      </c>
      <c r="FA50" s="114">
        <v>0</v>
      </c>
      <c r="FB50" s="113">
        <v>17122</v>
      </c>
      <c r="FC50" s="114">
        <v>0.96199999999999997</v>
      </c>
      <c r="FD50" s="113">
        <v>15920</v>
      </c>
      <c r="FE50" s="114">
        <v>0.93</v>
      </c>
      <c r="FF50" s="113">
        <v>1202</v>
      </c>
      <c r="FG50" s="114">
        <v>7.0000000000000007E-2</v>
      </c>
      <c r="FH50" s="113">
        <v>5329</v>
      </c>
      <c r="FI50" s="114">
        <v>0.96799999999999997</v>
      </c>
      <c r="FJ50" s="113">
        <v>4922</v>
      </c>
      <c r="FK50" s="114">
        <v>0.92400000000000004</v>
      </c>
      <c r="FL50" s="115">
        <v>407</v>
      </c>
      <c r="FM50" s="114">
        <v>7.5999999999999998E-2</v>
      </c>
      <c r="FN50" s="113">
        <v>3012</v>
      </c>
      <c r="FO50" s="114">
        <v>0.92700000000000005</v>
      </c>
      <c r="FP50" s="113">
        <v>2815</v>
      </c>
      <c r="FQ50" s="114">
        <v>0.93500000000000005</v>
      </c>
      <c r="FR50" s="115">
        <v>197</v>
      </c>
      <c r="FS50" s="114">
        <v>6.5000000000000002E-2</v>
      </c>
      <c r="FT50" s="113">
        <v>124376</v>
      </c>
      <c r="FU50" s="114">
        <v>0.98499999999999999</v>
      </c>
      <c r="FV50" s="113">
        <v>113432</v>
      </c>
      <c r="FW50" s="114">
        <v>0.91200000000000003</v>
      </c>
      <c r="FX50" s="113">
        <v>10944</v>
      </c>
      <c r="FY50" s="114">
        <v>8.7999999999999995E-2</v>
      </c>
      <c r="FZ50" s="113">
        <v>15416</v>
      </c>
      <c r="GA50" s="114">
        <v>0.97599999999999998</v>
      </c>
      <c r="GB50" s="113">
        <v>14661</v>
      </c>
      <c r="GC50" s="114">
        <v>0.95099999999999996</v>
      </c>
      <c r="GD50" s="115">
        <v>755</v>
      </c>
      <c r="GE50" s="114">
        <v>4.9000000000000002E-2</v>
      </c>
      <c r="GF50" s="115">
        <v>484</v>
      </c>
      <c r="GG50" s="114">
        <v>1</v>
      </c>
      <c r="GH50" s="115">
        <v>391</v>
      </c>
      <c r="GI50" s="114">
        <v>0.80800000000000005</v>
      </c>
      <c r="GJ50" s="115">
        <v>93</v>
      </c>
      <c r="GK50" s="114">
        <v>0.192</v>
      </c>
      <c r="GL50" s="113">
        <v>105925</v>
      </c>
      <c r="GM50" s="114">
        <v>0.97499999999999998</v>
      </c>
      <c r="GN50" s="113">
        <v>100332</v>
      </c>
      <c r="GO50" s="114">
        <v>0.94699999999999995</v>
      </c>
      <c r="GP50" s="113">
        <v>5593</v>
      </c>
      <c r="GQ50" s="114">
        <v>5.2999999999999999E-2</v>
      </c>
      <c r="GR50" s="113">
        <v>58403</v>
      </c>
      <c r="GS50" s="114">
        <v>0.97199999999999998</v>
      </c>
      <c r="GT50" s="113">
        <v>53787</v>
      </c>
      <c r="GU50" s="114">
        <v>0.92100000000000004</v>
      </c>
      <c r="GV50" s="113">
        <v>4616</v>
      </c>
      <c r="GW50" s="114">
        <v>7.9000000000000001E-2</v>
      </c>
      <c r="GX50" s="113">
        <v>2797</v>
      </c>
      <c r="GY50" s="114">
        <v>0.98599999999999999</v>
      </c>
      <c r="GZ50" s="113">
        <v>2557</v>
      </c>
      <c r="HA50" s="114">
        <v>0.91400000000000003</v>
      </c>
      <c r="HB50" s="115">
        <v>240</v>
      </c>
      <c r="HC50" s="114">
        <v>8.5999999999999993E-2</v>
      </c>
      <c r="HD50" s="113">
        <v>95851</v>
      </c>
      <c r="HE50" s="114">
        <v>0.97299999999999998</v>
      </c>
      <c r="HF50" s="113">
        <v>90826</v>
      </c>
      <c r="HG50" s="114">
        <v>0.94799999999999995</v>
      </c>
      <c r="HH50" s="113">
        <v>5025</v>
      </c>
      <c r="HI50" s="114">
        <v>5.1999999999999998E-2</v>
      </c>
      <c r="HJ50" s="113">
        <v>116022</v>
      </c>
      <c r="HK50" s="114">
        <v>0.97899999999999998</v>
      </c>
      <c r="HL50" s="113">
        <v>107350</v>
      </c>
      <c r="HM50" s="114">
        <v>0.92500000000000004</v>
      </c>
      <c r="HN50" s="113">
        <v>8672</v>
      </c>
      <c r="HO50" s="114">
        <v>7.4999999999999997E-2</v>
      </c>
      <c r="HP50" s="113">
        <v>16256</v>
      </c>
      <c r="HQ50" s="114">
        <v>0.97199999999999998</v>
      </c>
      <c r="HR50" s="113">
        <v>12240</v>
      </c>
      <c r="HS50" s="114">
        <v>0.753</v>
      </c>
      <c r="HT50" s="113">
        <v>4016</v>
      </c>
      <c r="HU50" s="114">
        <v>0.247</v>
      </c>
      <c r="HV50" s="113">
        <v>33370</v>
      </c>
      <c r="HW50" s="114">
        <v>0.97</v>
      </c>
      <c r="HX50" s="113">
        <v>31522</v>
      </c>
      <c r="HY50" s="114">
        <v>0.94499999999999995</v>
      </c>
      <c r="HZ50" s="113">
        <v>1848</v>
      </c>
      <c r="IA50" s="114">
        <v>5.5E-2</v>
      </c>
      <c r="IB50" s="113">
        <v>8422</v>
      </c>
      <c r="IC50" s="114">
        <v>0.97599999999999998</v>
      </c>
      <c r="ID50" s="113">
        <v>7925</v>
      </c>
      <c r="IE50" s="114">
        <v>0.94099999999999995</v>
      </c>
      <c r="IF50" s="115">
        <v>497</v>
      </c>
      <c r="IG50" s="114">
        <v>5.8999999999999997E-2</v>
      </c>
      <c r="IH50" s="113">
        <v>25780</v>
      </c>
      <c r="II50" s="114">
        <v>0.98499999999999999</v>
      </c>
      <c r="IJ50" s="113">
        <v>21096</v>
      </c>
      <c r="IK50" s="114">
        <v>0.81799999999999995</v>
      </c>
      <c r="IL50" s="113">
        <v>4684</v>
      </c>
      <c r="IM50" s="114">
        <v>0.182</v>
      </c>
      <c r="IN50" s="113">
        <v>15693</v>
      </c>
      <c r="IO50" s="114">
        <v>0.97699999999999998</v>
      </c>
      <c r="IP50" s="113">
        <v>14692</v>
      </c>
      <c r="IQ50" s="114">
        <v>0.93600000000000005</v>
      </c>
      <c r="IR50" s="113">
        <v>1001</v>
      </c>
      <c r="IS50" s="114">
        <v>6.4000000000000001E-2</v>
      </c>
      <c r="IT50" s="113">
        <v>68570</v>
      </c>
      <c r="IU50" s="114">
        <v>0.98199999999999998</v>
      </c>
      <c r="IV50" s="113">
        <v>59000</v>
      </c>
      <c r="IW50" s="114">
        <v>0.86</v>
      </c>
      <c r="IX50" s="113">
        <v>9570</v>
      </c>
      <c r="IY50" s="114">
        <v>0.14000000000000001</v>
      </c>
      <c r="IZ50" s="113">
        <v>9015</v>
      </c>
      <c r="JA50" s="114">
        <v>0.98</v>
      </c>
      <c r="JB50" s="113">
        <v>8302</v>
      </c>
      <c r="JC50" s="114">
        <v>0.92100000000000004</v>
      </c>
      <c r="JD50" s="115">
        <v>713</v>
      </c>
      <c r="JE50" s="114">
        <v>7.9000000000000001E-2</v>
      </c>
      <c r="JF50" s="113">
        <v>6626</v>
      </c>
      <c r="JG50" s="114">
        <v>0.98</v>
      </c>
      <c r="JH50" s="113">
        <v>5882</v>
      </c>
      <c r="JI50" s="114">
        <v>0.88800000000000001</v>
      </c>
      <c r="JJ50" s="115">
        <v>744</v>
      </c>
      <c r="JK50" s="114">
        <v>0.112</v>
      </c>
      <c r="JL50" s="115">
        <v>65</v>
      </c>
      <c r="JM50" s="114">
        <v>1</v>
      </c>
      <c r="JN50" s="115">
        <v>65</v>
      </c>
      <c r="JO50" s="114">
        <v>1</v>
      </c>
      <c r="JP50" s="115">
        <v>0</v>
      </c>
      <c r="JQ50" s="114">
        <v>0</v>
      </c>
      <c r="JR50" s="113">
        <v>1456</v>
      </c>
      <c r="JS50" s="114">
        <v>0.94799999999999995</v>
      </c>
      <c r="JT50" s="113">
        <v>1306</v>
      </c>
      <c r="JU50" s="114">
        <v>0.89700000000000002</v>
      </c>
      <c r="JV50" s="115">
        <v>150</v>
      </c>
      <c r="JW50" s="114">
        <v>0.10299999999999999</v>
      </c>
      <c r="JX50" s="113">
        <v>16352</v>
      </c>
      <c r="JY50" s="114">
        <v>0.97</v>
      </c>
      <c r="JZ50" s="113">
        <v>15393</v>
      </c>
      <c r="KA50" s="114">
        <v>0.94099999999999995</v>
      </c>
      <c r="KB50" s="115">
        <v>959</v>
      </c>
      <c r="KC50" s="114">
        <v>5.8999999999999997E-2</v>
      </c>
      <c r="KD50" s="113">
        <v>17010</v>
      </c>
      <c r="KE50" s="114">
        <v>0.97</v>
      </c>
      <c r="KF50" s="113">
        <v>15384</v>
      </c>
      <c r="KG50" s="114">
        <v>0.90400000000000003</v>
      </c>
      <c r="KH50" s="113">
        <v>1626</v>
      </c>
      <c r="KI50" s="114">
        <v>9.6000000000000002E-2</v>
      </c>
      <c r="KJ50" s="113">
        <v>24234</v>
      </c>
      <c r="KK50" s="114">
        <v>0.98299999999999998</v>
      </c>
      <c r="KL50" s="113">
        <v>23230</v>
      </c>
      <c r="KM50" s="114">
        <v>0.95899999999999996</v>
      </c>
      <c r="KN50" s="113">
        <v>1004</v>
      </c>
      <c r="KO50" s="114">
        <v>4.1000000000000002E-2</v>
      </c>
      <c r="KP50" s="113">
        <v>4152</v>
      </c>
      <c r="KQ50" s="114">
        <v>0.97599999999999998</v>
      </c>
      <c r="KR50" s="113">
        <v>3908</v>
      </c>
      <c r="KS50" s="114">
        <v>0.94099999999999995</v>
      </c>
      <c r="KT50" s="115">
        <v>244</v>
      </c>
      <c r="KU50" s="114">
        <v>5.8999999999999997E-2</v>
      </c>
      <c r="KV50" s="113">
        <v>2512</v>
      </c>
      <c r="KW50" s="114">
        <v>0.97899999999999998</v>
      </c>
      <c r="KX50" s="113">
        <v>2331</v>
      </c>
      <c r="KY50" s="114">
        <v>0.92800000000000005</v>
      </c>
      <c r="KZ50" s="115">
        <v>181</v>
      </c>
      <c r="LA50" s="114">
        <v>7.1999999999999995E-2</v>
      </c>
      <c r="LB50" s="115">
        <v>426</v>
      </c>
      <c r="LC50" s="114">
        <v>0.98599999999999999</v>
      </c>
      <c r="LD50" s="115">
        <v>415</v>
      </c>
      <c r="LE50" s="114">
        <v>0.97399999999999998</v>
      </c>
      <c r="LF50" s="115">
        <v>11</v>
      </c>
      <c r="LG50" s="114">
        <v>2.5999999999999999E-2</v>
      </c>
      <c r="LH50" s="113">
        <v>22832</v>
      </c>
      <c r="LI50" s="114">
        <v>0.97599999999999998</v>
      </c>
      <c r="LJ50" s="113">
        <v>22166</v>
      </c>
      <c r="LK50" s="114">
        <v>0.97099999999999997</v>
      </c>
      <c r="LL50" s="115">
        <v>666</v>
      </c>
      <c r="LM50" s="114">
        <v>2.9000000000000001E-2</v>
      </c>
      <c r="LN50" s="113">
        <v>1521</v>
      </c>
      <c r="LO50" s="114">
        <v>0.96799999999999997</v>
      </c>
      <c r="LP50" s="113">
        <v>1311</v>
      </c>
      <c r="LQ50" s="114">
        <v>0.86199999999999999</v>
      </c>
      <c r="LR50" s="115">
        <v>210</v>
      </c>
      <c r="LS50" s="114">
        <v>0.13800000000000001</v>
      </c>
      <c r="LT50" s="113">
        <v>34643</v>
      </c>
      <c r="LU50" s="114">
        <v>0.98299999999999998</v>
      </c>
      <c r="LV50" s="113">
        <v>31907</v>
      </c>
      <c r="LW50" s="114">
        <v>0.92100000000000004</v>
      </c>
      <c r="LX50" s="113">
        <v>2736</v>
      </c>
      <c r="LY50" s="114">
        <v>7.9000000000000001E-2</v>
      </c>
      <c r="LZ50" s="113">
        <v>7721</v>
      </c>
      <c r="MA50" s="114">
        <v>0.99199999999999999</v>
      </c>
      <c r="MB50" s="113">
        <v>7358</v>
      </c>
      <c r="MC50" s="114">
        <v>0.95299999999999996</v>
      </c>
      <c r="MD50" s="115">
        <v>363</v>
      </c>
      <c r="ME50" s="114">
        <v>4.7E-2</v>
      </c>
      <c r="MF50" s="113">
        <v>3021</v>
      </c>
      <c r="MG50" s="114">
        <v>0.96299999999999997</v>
      </c>
      <c r="MH50" s="113">
        <v>2961</v>
      </c>
      <c r="MI50" s="114">
        <v>0.98</v>
      </c>
      <c r="MJ50" s="115">
        <v>60</v>
      </c>
      <c r="MK50" s="114">
        <v>0.02</v>
      </c>
    </row>
    <row r="51" spans="1:349">
      <c r="A51" s="112" t="s">
        <v>984</v>
      </c>
      <c r="B51" s="113">
        <v>39078</v>
      </c>
      <c r="C51" s="115" t="s">
        <v>595</v>
      </c>
      <c r="D51" s="115" t="s">
        <v>595</v>
      </c>
      <c r="E51" s="115" t="s">
        <v>595</v>
      </c>
      <c r="F51" s="115" t="s">
        <v>595</v>
      </c>
      <c r="G51" s="115" t="s">
        <v>595</v>
      </c>
      <c r="H51" s="115">
        <v>51</v>
      </c>
      <c r="I51" s="115" t="s">
        <v>595</v>
      </c>
      <c r="J51" s="115" t="s">
        <v>595</v>
      </c>
      <c r="K51" s="115" t="s">
        <v>595</v>
      </c>
      <c r="L51" s="115" t="s">
        <v>595</v>
      </c>
      <c r="M51" s="115" t="s">
        <v>595</v>
      </c>
      <c r="N51" s="115">
        <v>957</v>
      </c>
      <c r="O51" s="115" t="s">
        <v>595</v>
      </c>
      <c r="P51" s="115" t="s">
        <v>595</v>
      </c>
      <c r="Q51" s="115" t="s">
        <v>595</v>
      </c>
      <c r="R51" s="115" t="s">
        <v>595</v>
      </c>
      <c r="S51" s="115" t="s">
        <v>595</v>
      </c>
      <c r="T51" s="113">
        <v>7910</v>
      </c>
      <c r="U51" s="115" t="s">
        <v>595</v>
      </c>
      <c r="V51" s="115" t="s">
        <v>595</v>
      </c>
      <c r="W51" s="115" t="s">
        <v>595</v>
      </c>
      <c r="X51" s="115" t="s">
        <v>595</v>
      </c>
      <c r="Y51" s="115" t="s">
        <v>595</v>
      </c>
      <c r="Z51" s="115">
        <v>811</v>
      </c>
      <c r="AA51" s="115" t="s">
        <v>595</v>
      </c>
      <c r="AB51" s="115" t="s">
        <v>595</v>
      </c>
      <c r="AC51" s="115" t="s">
        <v>595</v>
      </c>
      <c r="AD51" s="115" t="s">
        <v>595</v>
      </c>
      <c r="AE51" s="115" t="s">
        <v>595</v>
      </c>
      <c r="AF51" s="115">
        <v>591</v>
      </c>
      <c r="AG51" s="115" t="s">
        <v>595</v>
      </c>
      <c r="AH51" s="115" t="s">
        <v>595</v>
      </c>
      <c r="AI51" s="115" t="s">
        <v>595</v>
      </c>
      <c r="AJ51" s="115" t="s">
        <v>595</v>
      </c>
      <c r="AK51" s="115" t="s">
        <v>595</v>
      </c>
      <c r="AL51" s="113">
        <v>26415</v>
      </c>
      <c r="AM51" s="115" t="s">
        <v>595</v>
      </c>
      <c r="AN51" s="115" t="s">
        <v>595</v>
      </c>
      <c r="AO51" s="115" t="s">
        <v>595</v>
      </c>
      <c r="AP51" s="115" t="s">
        <v>595</v>
      </c>
      <c r="AQ51" s="115" t="s">
        <v>595</v>
      </c>
      <c r="AR51" s="115">
        <v>559</v>
      </c>
      <c r="AS51" s="115" t="s">
        <v>595</v>
      </c>
      <c r="AT51" s="115" t="s">
        <v>595</v>
      </c>
      <c r="AU51" s="115" t="s">
        <v>595</v>
      </c>
      <c r="AV51" s="115" t="s">
        <v>595</v>
      </c>
      <c r="AW51" s="115" t="s">
        <v>595</v>
      </c>
      <c r="AX51" s="113">
        <v>4214</v>
      </c>
      <c r="AY51" s="115" t="s">
        <v>595</v>
      </c>
      <c r="AZ51" s="115" t="s">
        <v>595</v>
      </c>
      <c r="BA51" s="115" t="s">
        <v>595</v>
      </c>
      <c r="BB51" s="115" t="s">
        <v>595</v>
      </c>
      <c r="BC51" s="115" t="s">
        <v>595</v>
      </c>
      <c r="BD51" s="113">
        <v>27405</v>
      </c>
      <c r="BE51" s="115" t="s">
        <v>595</v>
      </c>
      <c r="BF51" s="115" t="s">
        <v>595</v>
      </c>
      <c r="BG51" s="115" t="s">
        <v>595</v>
      </c>
      <c r="BH51" s="115" t="s">
        <v>595</v>
      </c>
      <c r="BI51" s="115" t="s">
        <v>595</v>
      </c>
      <c r="BJ51" s="115">
        <v>719</v>
      </c>
      <c r="BK51" s="115" t="s">
        <v>595</v>
      </c>
      <c r="BL51" s="115" t="s">
        <v>595</v>
      </c>
      <c r="BM51" s="115" t="s">
        <v>595</v>
      </c>
      <c r="BN51" s="115" t="s">
        <v>595</v>
      </c>
      <c r="BO51" s="115" t="s">
        <v>595</v>
      </c>
      <c r="BP51" s="113">
        <v>4800</v>
      </c>
      <c r="BQ51" s="115" t="s">
        <v>595</v>
      </c>
      <c r="BR51" s="115" t="s">
        <v>595</v>
      </c>
      <c r="BS51" s="115" t="s">
        <v>595</v>
      </c>
      <c r="BT51" s="115" t="s">
        <v>595</v>
      </c>
      <c r="BU51" s="115" t="s">
        <v>595</v>
      </c>
      <c r="BV51" s="113">
        <v>5196</v>
      </c>
      <c r="BW51" s="115" t="s">
        <v>595</v>
      </c>
      <c r="BX51" s="115" t="s">
        <v>595</v>
      </c>
      <c r="BY51" s="115" t="s">
        <v>595</v>
      </c>
      <c r="BZ51" s="115" t="s">
        <v>595</v>
      </c>
      <c r="CA51" s="115" t="s">
        <v>595</v>
      </c>
      <c r="CB51" s="115">
        <v>427</v>
      </c>
      <c r="CC51" s="115" t="s">
        <v>595</v>
      </c>
      <c r="CD51" s="115" t="s">
        <v>595</v>
      </c>
      <c r="CE51" s="115" t="s">
        <v>595</v>
      </c>
      <c r="CF51" s="115" t="s">
        <v>595</v>
      </c>
      <c r="CG51" s="115" t="s">
        <v>595</v>
      </c>
      <c r="CH51" s="113">
        <v>24649</v>
      </c>
      <c r="CI51" s="115" t="s">
        <v>595</v>
      </c>
      <c r="CJ51" s="115" t="s">
        <v>595</v>
      </c>
      <c r="CK51" s="115" t="s">
        <v>595</v>
      </c>
      <c r="CL51" s="115" t="s">
        <v>595</v>
      </c>
      <c r="CM51" s="115" t="s">
        <v>595</v>
      </c>
      <c r="CN51" s="113">
        <v>4065</v>
      </c>
      <c r="CO51" s="115" t="s">
        <v>595</v>
      </c>
      <c r="CP51" s="115" t="s">
        <v>595</v>
      </c>
      <c r="CQ51" s="115" t="s">
        <v>595</v>
      </c>
      <c r="CR51" s="115" t="s">
        <v>595</v>
      </c>
      <c r="CS51" s="115" t="s">
        <v>595</v>
      </c>
      <c r="CT51" s="113">
        <v>1233</v>
      </c>
      <c r="CU51" s="115" t="s">
        <v>595</v>
      </c>
      <c r="CV51" s="115" t="s">
        <v>595</v>
      </c>
      <c r="CW51" s="115" t="s">
        <v>595</v>
      </c>
      <c r="CX51" s="115" t="s">
        <v>595</v>
      </c>
      <c r="CY51" s="115" t="s">
        <v>595</v>
      </c>
      <c r="CZ51" s="115">
        <v>651</v>
      </c>
      <c r="DA51" s="115" t="s">
        <v>595</v>
      </c>
      <c r="DB51" s="115" t="s">
        <v>595</v>
      </c>
      <c r="DC51" s="115" t="s">
        <v>595</v>
      </c>
      <c r="DD51" s="115" t="s">
        <v>595</v>
      </c>
      <c r="DE51" s="115" t="s">
        <v>595</v>
      </c>
      <c r="DF51" s="113">
        <v>267626</v>
      </c>
      <c r="DG51" s="115" t="s">
        <v>595</v>
      </c>
      <c r="DH51" s="115" t="s">
        <v>595</v>
      </c>
      <c r="DI51" s="115" t="s">
        <v>595</v>
      </c>
      <c r="DJ51" s="115" t="s">
        <v>595</v>
      </c>
      <c r="DK51" s="115" t="s">
        <v>595</v>
      </c>
      <c r="DL51" s="113">
        <v>4336</v>
      </c>
      <c r="DM51" s="115" t="s">
        <v>595</v>
      </c>
      <c r="DN51" s="115" t="s">
        <v>595</v>
      </c>
      <c r="DO51" s="115" t="s">
        <v>595</v>
      </c>
      <c r="DP51" s="115" t="s">
        <v>595</v>
      </c>
      <c r="DQ51" s="115" t="s">
        <v>595</v>
      </c>
      <c r="DR51" s="113">
        <v>4987</v>
      </c>
      <c r="DS51" s="115" t="s">
        <v>595</v>
      </c>
      <c r="DT51" s="115" t="s">
        <v>595</v>
      </c>
      <c r="DU51" s="115" t="s">
        <v>595</v>
      </c>
      <c r="DV51" s="115" t="s">
        <v>595</v>
      </c>
      <c r="DW51" s="115" t="s">
        <v>595</v>
      </c>
      <c r="DX51" s="115">
        <v>213</v>
      </c>
      <c r="DY51" s="115" t="s">
        <v>595</v>
      </c>
      <c r="DZ51" s="115" t="s">
        <v>595</v>
      </c>
      <c r="EA51" s="115" t="s">
        <v>595</v>
      </c>
      <c r="EB51" s="115" t="s">
        <v>595</v>
      </c>
      <c r="EC51" s="115" t="s">
        <v>595</v>
      </c>
      <c r="ED51" s="113">
        <v>1954</v>
      </c>
      <c r="EE51" s="115" t="s">
        <v>595</v>
      </c>
      <c r="EF51" s="115" t="s">
        <v>595</v>
      </c>
      <c r="EG51" s="115" t="s">
        <v>595</v>
      </c>
      <c r="EH51" s="115" t="s">
        <v>595</v>
      </c>
      <c r="EI51" s="115" t="s">
        <v>595</v>
      </c>
      <c r="EJ51" s="113">
        <v>9915</v>
      </c>
      <c r="EK51" s="115" t="s">
        <v>595</v>
      </c>
      <c r="EL51" s="115" t="s">
        <v>595</v>
      </c>
      <c r="EM51" s="115" t="s">
        <v>595</v>
      </c>
      <c r="EN51" s="115" t="s">
        <v>595</v>
      </c>
      <c r="EO51" s="115" t="s">
        <v>595</v>
      </c>
      <c r="EP51" s="115">
        <v>180</v>
      </c>
      <c r="EQ51" s="115" t="s">
        <v>595</v>
      </c>
      <c r="ER51" s="115" t="s">
        <v>595</v>
      </c>
      <c r="ES51" s="115" t="s">
        <v>595</v>
      </c>
      <c r="ET51" s="115" t="s">
        <v>595</v>
      </c>
      <c r="EU51" s="115" t="s">
        <v>595</v>
      </c>
      <c r="EV51" s="115">
        <v>102</v>
      </c>
      <c r="EW51" s="115" t="s">
        <v>595</v>
      </c>
      <c r="EX51" s="115" t="s">
        <v>595</v>
      </c>
      <c r="EY51" s="115" t="s">
        <v>595</v>
      </c>
      <c r="EZ51" s="115" t="s">
        <v>595</v>
      </c>
      <c r="FA51" s="115" t="s">
        <v>595</v>
      </c>
      <c r="FB51" s="113">
        <v>12682</v>
      </c>
      <c r="FC51" s="115" t="s">
        <v>595</v>
      </c>
      <c r="FD51" s="115" t="s">
        <v>595</v>
      </c>
      <c r="FE51" s="115" t="s">
        <v>595</v>
      </c>
      <c r="FF51" s="115" t="s">
        <v>595</v>
      </c>
      <c r="FG51" s="115" t="s">
        <v>595</v>
      </c>
      <c r="FH51" s="113">
        <v>3528</v>
      </c>
      <c r="FI51" s="115" t="s">
        <v>595</v>
      </c>
      <c r="FJ51" s="115" t="s">
        <v>595</v>
      </c>
      <c r="FK51" s="115" t="s">
        <v>595</v>
      </c>
      <c r="FL51" s="115" t="s">
        <v>595</v>
      </c>
      <c r="FM51" s="115" t="s">
        <v>595</v>
      </c>
      <c r="FN51" s="113">
        <v>2000</v>
      </c>
      <c r="FO51" s="115" t="s">
        <v>595</v>
      </c>
      <c r="FP51" s="115" t="s">
        <v>595</v>
      </c>
      <c r="FQ51" s="115" t="s">
        <v>595</v>
      </c>
      <c r="FR51" s="115" t="s">
        <v>595</v>
      </c>
      <c r="FS51" s="115" t="s">
        <v>595</v>
      </c>
      <c r="FT51" s="113">
        <v>82489</v>
      </c>
      <c r="FU51" s="115" t="s">
        <v>595</v>
      </c>
      <c r="FV51" s="115" t="s">
        <v>595</v>
      </c>
      <c r="FW51" s="115" t="s">
        <v>595</v>
      </c>
      <c r="FX51" s="115" t="s">
        <v>595</v>
      </c>
      <c r="FY51" s="115" t="s">
        <v>595</v>
      </c>
      <c r="FZ51" s="113">
        <v>8596</v>
      </c>
      <c r="GA51" s="115" t="s">
        <v>595</v>
      </c>
      <c r="GB51" s="115" t="s">
        <v>595</v>
      </c>
      <c r="GC51" s="115" t="s">
        <v>595</v>
      </c>
      <c r="GD51" s="115" t="s">
        <v>595</v>
      </c>
      <c r="GE51" s="115" t="s">
        <v>595</v>
      </c>
      <c r="GF51" s="115">
        <v>508</v>
      </c>
      <c r="GG51" s="115" t="s">
        <v>595</v>
      </c>
      <c r="GH51" s="115" t="s">
        <v>595</v>
      </c>
      <c r="GI51" s="115" t="s">
        <v>595</v>
      </c>
      <c r="GJ51" s="115" t="s">
        <v>595</v>
      </c>
      <c r="GK51" s="115" t="s">
        <v>595</v>
      </c>
      <c r="GL51" s="113">
        <v>69096</v>
      </c>
      <c r="GM51" s="115" t="s">
        <v>595</v>
      </c>
      <c r="GN51" s="115" t="s">
        <v>595</v>
      </c>
      <c r="GO51" s="115" t="s">
        <v>595</v>
      </c>
      <c r="GP51" s="115" t="s">
        <v>595</v>
      </c>
      <c r="GQ51" s="115" t="s">
        <v>595</v>
      </c>
      <c r="GR51" s="113">
        <v>34820</v>
      </c>
      <c r="GS51" s="115" t="s">
        <v>595</v>
      </c>
      <c r="GT51" s="115" t="s">
        <v>595</v>
      </c>
      <c r="GU51" s="115" t="s">
        <v>595</v>
      </c>
      <c r="GV51" s="115" t="s">
        <v>595</v>
      </c>
      <c r="GW51" s="115" t="s">
        <v>595</v>
      </c>
      <c r="GX51" s="113">
        <v>1633</v>
      </c>
      <c r="GY51" s="115" t="s">
        <v>595</v>
      </c>
      <c r="GZ51" s="115" t="s">
        <v>595</v>
      </c>
      <c r="HA51" s="115" t="s">
        <v>595</v>
      </c>
      <c r="HB51" s="115" t="s">
        <v>595</v>
      </c>
      <c r="HC51" s="115" t="s">
        <v>595</v>
      </c>
      <c r="HD51" s="113">
        <v>61387</v>
      </c>
      <c r="HE51" s="115" t="s">
        <v>595</v>
      </c>
      <c r="HF51" s="115" t="s">
        <v>595</v>
      </c>
      <c r="HG51" s="115" t="s">
        <v>595</v>
      </c>
      <c r="HH51" s="115" t="s">
        <v>595</v>
      </c>
      <c r="HI51" s="115" t="s">
        <v>595</v>
      </c>
      <c r="HJ51" s="113">
        <v>90995</v>
      </c>
      <c r="HK51" s="115" t="s">
        <v>595</v>
      </c>
      <c r="HL51" s="115" t="s">
        <v>595</v>
      </c>
      <c r="HM51" s="115" t="s">
        <v>595</v>
      </c>
      <c r="HN51" s="115" t="s">
        <v>595</v>
      </c>
      <c r="HO51" s="115" t="s">
        <v>595</v>
      </c>
      <c r="HP51" s="113">
        <v>13774</v>
      </c>
      <c r="HQ51" s="115" t="s">
        <v>595</v>
      </c>
      <c r="HR51" s="115" t="s">
        <v>595</v>
      </c>
      <c r="HS51" s="115" t="s">
        <v>595</v>
      </c>
      <c r="HT51" s="115" t="s">
        <v>595</v>
      </c>
      <c r="HU51" s="115" t="s">
        <v>595</v>
      </c>
      <c r="HV51" s="113">
        <v>20829</v>
      </c>
      <c r="HW51" s="115" t="s">
        <v>595</v>
      </c>
      <c r="HX51" s="115" t="s">
        <v>595</v>
      </c>
      <c r="HY51" s="115" t="s">
        <v>595</v>
      </c>
      <c r="HZ51" s="115" t="s">
        <v>595</v>
      </c>
      <c r="IA51" s="115" t="s">
        <v>595</v>
      </c>
      <c r="IB51" s="113">
        <v>13834</v>
      </c>
      <c r="IC51" s="115" t="s">
        <v>595</v>
      </c>
      <c r="ID51" s="115" t="s">
        <v>595</v>
      </c>
      <c r="IE51" s="115" t="s">
        <v>595</v>
      </c>
      <c r="IF51" s="115" t="s">
        <v>595</v>
      </c>
      <c r="IG51" s="115" t="s">
        <v>595</v>
      </c>
      <c r="IH51" s="113">
        <v>14493</v>
      </c>
      <c r="II51" s="115" t="s">
        <v>595</v>
      </c>
      <c r="IJ51" s="115" t="s">
        <v>595</v>
      </c>
      <c r="IK51" s="115" t="s">
        <v>595</v>
      </c>
      <c r="IL51" s="115" t="s">
        <v>595</v>
      </c>
      <c r="IM51" s="115" t="s">
        <v>595</v>
      </c>
      <c r="IN51" s="113">
        <v>21381</v>
      </c>
      <c r="IO51" s="115" t="s">
        <v>595</v>
      </c>
      <c r="IP51" s="115" t="s">
        <v>595</v>
      </c>
      <c r="IQ51" s="115" t="s">
        <v>595</v>
      </c>
      <c r="IR51" s="115" t="s">
        <v>595</v>
      </c>
      <c r="IS51" s="115" t="s">
        <v>595</v>
      </c>
      <c r="IT51" s="113">
        <v>44053</v>
      </c>
      <c r="IU51" s="115" t="s">
        <v>595</v>
      </c>
      <c r="IV51" s="115" t="s">
        <v>595</v>
      </c>
      <c r="IW51" s="115" t="s">
        <v>595</v>
      </c>
      <c r="IX51" s="115" t="s">
        <v>595</v>
      </c>
      <c r="IY51" s="115" t="s">
        <v>595</v>
      </c>
      <c r="IZ51" s="113">
        <v>13532</v>
      </c>
      <c r="JA51" s="115" t="s">
        <v>595</v>
      </c>
      <c r="JB51" s="115" t="s">
        <v>595</v>
      </c>
      <c r="JC51" s="115" t="s">
        <v>595</v>
      </c>
      <c r="JD51" s="115" t="s">
        <v>595</v>
      </c>
      <c r="JE51" s="115" t="s">
        <v>595</v>
      </c>
      <c r="JF51" s="113">
        <v>4048</v>
      </c>
      <c r="JG51" s="115" t="s">
        <v>595</v>
      </c>
      <c r="JH51" s="115" t="s">
        <v>595</v>
      </c>
      <c r="JI51" s="115" t="s">
        <v>595</v>
      </c>
      <c r="JJ51" s="115" t="s">
        <v>595</v>
      </c>
      <c r="JK51" s="115" t="s">
        <v>595</v>
      </c>
      <c r="JL51" s="115">
        <v>76</v>
      </c>
      <c r="JM51" s="115" t="s">
        <v>595</v>
      </c>
      <c r="JN51" s="115" t="s">
        <v>595</v>
      </c>
      <c r="JO51" s="115" t="s">
        <v>595</v>
      </c>
      <c r="JP51" s="115" t="s">
        <v>595</v>
      </c>
      <c r="JQ51" s="115" t="s">
        <v>595</v>
      </c>
      <c r="JR51" s="115">
        <v>923</v>
      </c>
      <c r="JS51" s="115" t="s">
        <v>595</v>
      </c>
      <c r="JT51" s="115" t="s">
        <v>595</v>
      </c>
      <c r="JU51" s="115" t="s">
        <v>595</v>
      </c>
      <c r="JV51" s="115" t="s">
        <v>595</v>
      </c>
      <c r="JW51" s="115" t="s">
        <v>595</v>
      </c>
      <c r="JX51" s="113">
        <v>10112</v>
      </c>
      <c r="JY51" s="115" t="s">
        <v>595</v>
      </c>
      <c r="JZ51" s="115" t="s">
        <v>595</v>
      </c>
      <c r="KA51" s="115" t="s">
        <v>595</v>
      </c>
      <c r="KB51" s="115" t="s">
        <v>595</v>
      </c>
      <c r="KC51" s="115" t="s">
        <v>595</v>
      </c>
      <c r="KD51" s="113">
        <v>12391</v>
      </c>
      <c r="KE51" s="115" t="s">
        <v>595</v>
      </c>
      <c r="KF51" s="115" t="s">
        <v>595</v>
      </c>
      <c r="KG51" s="115" t="s">
        <v>595</v>
      </c>
      <c r="KH51" s="115" t="s">
        <v>595</v>
      </c>
      <c r="KI51" s="115" t="s">
        <v>595</v>
      </c>
      <c r="KJ51" s="113">
        <v>14624</v>
      </c>
      <c r="KK51" s="115" t="s">
        <v>595</v>
      </c>
      <c r="KL51" s="115" t="s">
        <v>595</v>
      </c>
      <c r="KM51" s="115" t="s">
        <v>595</v>
      </c>
      <c r="KN51" s="115" t="s">
        <v>595</v>
      </c>
      <c r="KO51" s="115" t="s">
        <v>595</v>
      </c>
      <c r="KP51" s="113">
        <v>2331</v>
      </c>
      <c r="KQ51" s="115" t="s">
        <v>595</v>
      </c>
      <c r="KR51" s="115" t="s">
        <v>595</v>
      </c>
      <c r="KS51" s="115" t="s">
        <v>595</v>
      </c>
      <c r="KT51" s="115" t="s">
        <v>595</v>
      </c>
      <c r="KU51" s="115" t="s">
        <v>595</v>
      </c>
      <c r="KV51" s="113">
        <v>1307</v>
      </c>
      <c r="KW51" s="115" t="s">
        <v>595</v>
      </c>
      <c r="KX51" s="115" t="s">
        <v>595</v>
      </c>
      <c r="KY51" s="115" t="s">
        <v>595</v>
      </c>
      <c r="KZ51" s="115" t="s">
        <v>595</v>
      </c>
      <c r="LA51" s="115" t="s">
        <v>595</v>
      </c>
      <c r="LB51" s="115">
        <v>320</v>
      </c>
      <c r="LC51" s="115" t="s">
        <v>595</v>
      </c>
      <c r="LD51" s="115" t="s">
        <v>595</v>
      </c>
      <c r="LE51" s="115" t="s">
        <v>595</v>
      </c>
      <c r="LF51" s="115" t="s">
        <v>595</v>
      </c>
      <c r="LG51" s="115" t="s">
        <v>595</v>
      </c>
      <c r="LH51" s="113">
        <v>13889</v>
      </c>
      <c r="LI51" s="115" t="s">
        <v>595</v>
      </c>
      <c r="LJ51" s="115" t="s">
        <v>595</v>
      </c>
      <c r="LK51" s="115" t="s">
        <v>595</v>
      </c>
      <c r="LL51" s="115" t="s">
        <v>595</v>
      </c>
      <c r="LM51" s="115" t="s">
        <v>595</v>
      </c>
      <c r="LN51" s="113">
        <v>1070</v>
      </c>
      <c r="LO51" s="115" t="s">
        <v>595</v>
      </c>
      <c r="LP51" s="115" t="s">
        <v>595</v>
      </c>
      <c r="LQ51" s="115" t="s">
        <v>595</v>
      </c>
      <c r="LR51" s="115" t="s">
        <v>595</v>
      </c>
      <c r="LS51" s="115" t="s">
        <v>595</v>
      </c>
      <c r="LT51" s="113">
        <v>22400</v>
      </c>
      <c r="LU51" s="115" t="s">
        <v>595</v>
      </c>
      <c r="LV51" s="115" t="s">
        <v>595</v>
      </c>
      <c r="LW51" s="115" t="s">
        <v>595</v>
      </c>
      <c r="LX51" s="115" t="s">
        <v>595</v>
      </c>
      <c r="LY51" s="115" t="s">
        <v>595</v>
      </c>
      <c r="LZ51" s="113">
        <v>12607</v>
      </c>
      <c r="MA51" s="115" t="s">
        <v>595</v>
      </c>
      <c r="MB51" s="115" t="s">
        <v>595</v>
      </c>
      <c r="MC51" s="115" t="s">
        <v>595</v>
      </c>
      <c r="MD51" s="115" t="s">
        <v>595</v>
      </c>
      <c r="ME51" s="115" t="s">
        <v>595</v>
      </c>
      <c r="MF51" s="113">
        <v>1818</v>
      </c>
      <c r="MG51" s="115" t="s">
        <v>595</v>
      </c>
      <c r="MH51" s="115" t="s">
        <v>595</v>
      </c>
      <c r="MI51" s="115" t="s">
        <v>595</v>
      </c>
      <c r="MJ51" s="115" t="s">
        <v>595</v>
      </c>
      <c r="MK51" s="115" t="s">
        <v>595</v>
      </c>
    </row>
    <row r="52" spans="1:349">
      <c r="A52" s="112" t="s">
        <v>985</v>
      </c>
      <c r="B52" s="113">
        <v>33087</v>
      </c>
      <c r="C52" s="114">
        <v>0.84699999999999998</v>
      </c>
      <c r="D52" s="113">
        <v>30692</v>
      </c>
      <c r="E52" s="114">
        <v>0.92800000000000005</v>
      </c>
      <c r="F52" s="113">
        <v>2395</v>
      </c>
      <c r="G52" s="114">
        <v>7.1999999999999995E-2</v>
      </c>
      <c r="H52" s="115">
        <v>18</v>
      </c>
      <c r="I52" s="114">
        <v>0.35299999999999998</v>
      </c>
      <c r="J52" s="115">
        <v>11</v>
      </c>
      <c r="K52" s="114">
        <v>0.61099999999999999</v>
      </c>
      <c r="L52" s="115">
        <v>7</v>
      </c>
      <c r="M52" s="114">
        <v>0.38900000000000001</v>
      </c>
      <c r="N52" s="115">
        <v>669</v>
      </c>
      <c r="O52" s="114">
        <v>0.69899999999999995</v>
      </c>
      <c r="P52" s="115">
        <v>669</v>
      </c>
      <c r="Q52" s="114">
        <v>1</v>
      </c>
      <c r="R52" s="115">
        <v>0</v>
      </c>
      <c r="S52" s="114">
        <v>0</v>
      </c>
      <c r="T52" s="113">
        <v>6598</v>
      </c>
      <c r="U52" s="114">
        <v>0.83399999999999996</v>
      </c>
      <c r="V52" s="113">
        <v>6415</v>
      </c>
      <c r="W52" s="114">
        <v>0.97199999999999998</v>
      </c>
      <c r="X52" s="115">
        <v>183</v>
      </c>
      <c r="Y52" s="114">
        <v>2.8000000000000001E-2</v>
      </c>
      <c r="Z52" s="115">
        <v>614</v>
      </c>
      <c r="AA52" s="114">
        <v>0.75700000000000001</v>
      </c>
      <c r="AB52" s="115">
        <v>504</v>
      </c>
      <c r="AC52" s="114">
        <v>0.82099999999999995</v>
      </c>
      <c r="AD52" s="115">
        <v>110</v>
      </c>
      <c r="AE52" s="114">
        <v>0.17899999999999999</v>
      </c>
      <c r="AF52" s="115">
        <v>468</v>
      </c>
      <c r="AG52" s="114">
        <v>0.79200000000000004</v>
      </c>
      <c r="AH52" s="115">
        <v>458</v>
      </c>
      <c r="AI52" s="114">
        <v>0.97899999999999998</v>
      </c>
      <c r="AJ52" s="115">
        <v>10</v>
      </c>
      <c r="AK52" s="114">
        <v>2.1000000000000001E-2</v>
      </c>
      <c r="AL52" s="113">
        <v>20680</v>
      </c>
      <c r="AM52" s="114">
        <v>0.78300000000000003</v>
      </c>
      <c r="AN52" s="113">
        <v>18381</v>
      </c>
      <c r="AO52" s="114">
        <v>0.88900000000000001</v>
      </c>
      <c r="AP52" s="113">
        <v>2299</v>
      </c>
      <c r="AQ52" s="114">
        <v>0.111</v>
      </c>
      <c r="AR52" s="115">
        <v>329</v>
      </c>
      <c r="AS52" s="114">
        <v>0.58899999999999997</v>
      </c>
      <c r="AT52" s="115">
        <v>174</v>
      </c>
      <c r="AU52" s="114">
        <v>0.52900000000000003</v>
      </c>
      <c r="AV52" s="115">
        <v>155</v>
      </c>
      <c r="AW52" s="114">
        <v>0.47099999999999997</v>
      </c>
      <c r="AX52" s="113">
        <v>3195</v>
      </c>
      <c r="AY52" s="114">
        <v>0.75800000000000001</v>
      </c>
      <c r="AZ52" s="113">
        <v>3040</v>
      </c>
      <c r="BA52" s="114">
        <v>0.95099999999999996</v>
      </c>
      <c r="BB52" s="115">
        <v>155</v>
      </c>
      <c r="BC52" s="114">
        <v>4.9000000000000002E-2</v>
      </c>
      <c r="BD52" s="113">
        <v>19689</v>
      </c>
      <c r="BE52" s="114">
        <v>0.71799999999999997</v>
      </c>
      <c r="BF52" s="113">
        <v>18523</v>
      </c>
      <c r="BG52" s="114">
        <v>0.94099999999999995</v>
      </c>
      <c r="BH52" s="113">
        <v>1166</v>
      </c>
      <c r="BI52" s="114">
        <v>5.8999999999999997E-2</v>
      </c>
      <c r="BJ52" s="115">
        <v>452</v>
      </c>
      <c r="BK52" s="114">
        <v>0.629</v>
      </c>
      <c r="BL52" s="115">
        <v>438</v>
      </c>
      <c r="BM52" s="114">
        <v>0.96899999999999997</v>
      </c>
      <c r="BN52" s="115">
        <v>14</v>
      </c>
      <c r="BO52" s="114">
        <v>3.1E-2</v>
      </c>
      <c r="BP52" s="113">
        <v>3862</v>
      </c>
      <c r="BQ52" s="114">
        <v>0.80500000000000005</v>
      </c>
      <c r="BR52" s="113">
        <v>3800</v>
      </c>
      <c r="BS52" s="114">
        <v>0.98399999999999999</v>
      </c>
      <c r="BT52" s="115">
        <v>62</v>
      </c>
      <c r="BU52" s="114">
        <v>1.6E-2</v>
      </c>
      <c r="BV52" s="113">
        <v>4015</v>
      </c>
      <c r="BW52" s="114">
        <v>0.77300000000000002</v>
      </c>
      <c r="BX52" s="113">
        <v>3788</v>
      </c>
      <c r="BY52" s="114">
        <v>0.94299999999999995</v>
      </c>
      <c r="BZ52" s="115">
        <v>227</v>
      </c>
      <c r="CA52" s="114">
        <v>5.7000000000000002E-2</v>
      </c>
      <c r="CB52" s="115">
        <v>194</v>
      </c>
      <c r="CC52" s="114">
        <v>0.45400000000000001</v>
      </c>
      <c r="CD52" s="115">
        <v>191</v>
      </c>
      <c r="CE52" s="114">
        <v>0.98499999999999999</v>
      </c>
      <c r="CF52" s="115">
        <v>3</v>
      </c>
      <c r="CG52" s="114">
        <v>1.4999999999999999E-2</v>
      </c>
      <c r="CH52" s="113">
        <v>16154</v>
      </c>
      <c r="CI52" s="114">
        <v>0.65500000000000003</v>
      </c>
      <c r="CJ52" s="113">
        <v>14231</v>
      </c>
      <c r="CK52" s="114">
        <v>0.88100000000000001</v>
      </c>
      <c r="CL52" s="113">
        <v>1923</v>
      </c>
      <c r="CM52" s="114">
        <v>0.11899999999999999</v>
      </c>
      <c r="CN52" s="113">
        <v>2620</v>
      </c>
      <c r="CO52" s="114">
        <v>0.64500000000000002</v>
      </c>
      <c r="CP52" s="113">
        <v>2477</v>
      </c>
      <c r="CQ52" s="114">
        <v>0.94499999999999995</v>
      </c>
      <c r="CR52" s="115">
        <v>143</v>
      </c>
      <c r="CS52" s="114">
        <v>5.5E-2</v>
      </c>
      <c r="CT52" s="115">
        <v>905</v>
      </c>
      <c r="CU52" s="114">
        <v>0.73399999999999999</v>
      </c>
      <c r="CV52" s="115">
        <v>823</v>
      </c>
      <c r="CW52" s="114">
        <v>0.90900000000000003</v>
      </c>
      <c r="CX52" s="115">
        <v>82</v>
      </c>
      <c r="CY52" s="114">
        <v>9.0999999999999998E-2</v>
      </c>
      <c r="CZ52" s="115">
        <v>335</v>
      </c>
      <c r="DA52" s="114">
        <v>0.51500000000000001</v>
      </c>
      <c r="DB52" s="115">
        <v>327</v>
      </c>
      <c r="DC52" s="114">
        <v>0.97599999999999998</v>
      </c>
      <c r="DD52" s="115">
        <v>8</v>
      </c>
      <c r="DE52" s="114">
        <v>2.4E-2</v>
      </c>
      <c r="DF52" s="113">
        <v>210481</v>
      </c>
      <c r="DG52" s="114">
        <v>0.78600000000000003</v>
      </c>
      <c r="DH52" s="113">
        <v>176450</v>
      </c>
      <c r="DI52" s="114">
        <v>0.83799999999999997</v>
      </c>
      <c r="DJ52" s="113">
        <v>34031</v>
      </c>
      <c r="DK52" s="114">
        <v>0.16200000000000001</v>
      </c>
      <c r="DL52" s="113">
        <v>3052</v>
      </c>
      <c r="DM52" s="114">
        <v>0.70399999999999996</v>
      </c>
      <c r="DN52" s="113">
        <v>2985</v>
      </c>
      <c r="DO52" s="114">
        <v>0.97799999999999998</v>
      </c>
      <c r="DP52" s="115">
        <v>67</v>
      </c>
      <c r="DQ52" s="114">
        <v>2.1999999999999999E-2</v>
      </c>
      <c r="DR52" s="113">
        <v>4119</v>
      </c>
      <c r="DS52" s="114">
        <v>0.82599999999999996</v>
      </c>
      <c r="DT52" s="113">
        <v>2723</v>
      </c>
      <c r="DU52" s="114">
        <v>0.66100000000000003</v>
      </c>
      <c r="DV52" s="113">
        <v>1396</v>
      </c>
      <c r="DW52" s="114">
        <v>0.33900000000000002</v>
      </c>
      <c r="DX52" s="115">
        <v>185</v>
      </c>
      <c r="DY52" s="114">
        <v>0.86899999999999999</v>
      </c>
      <c r="DZ52" s="115">
        <v>184</v>
      </c>
      <c r="EA52" s="114">
        <v>0.995</v>
      </c>
      <c r="EB52" s="115">
        <v>1</v>
      </c>
      <c r="EC52" s="114">
        <v>5.0000000000000001E-3</v>
      </c>
      <c r="ED52" s="113">
        <v>1333</v>
      </c>
      <c r="EE52" s="114">
        <v>0.68200000000000005</v>
      </c>
      <c r="EF52" s="113">
        <v>1182</v>
      </c>
      <c r="EG52" s="114">
        <v>0.88700000000000001</v>
      </c>
      <c r="EH52" s="115">
        <v>151</v>
      </c>
      <c r="EI52" s="114">
        <v>0.113</v>
      </c>
      <c r="EJ52" s="113">
        <v>7800</v>
      </c>
      <c r="EK52" s="114">
        <v>0.78700000000000003</v>
      </c>
      <c r="EL52" s="113">
        <v>7570</v>
      </c>
      <c r="EM52" s="114">
        <v>0.97099999999999997</v>
      </c>
      <c r="EN52" s="115">
        <v>230</v>
      </c>
      <c r="EO52" s="114">
        <v>2.9000000000000001E-2</v>
      </c>
      <c r="EP52" s="115">
        <v>60</v>
      </c>
      <c r="EQ52" s="114">
        <v>0.33300000000000002</v>
      </c>
      <c r="ER52" s="115">
        <v>60</v>
      </c>
      <c r="ES52" s="114">
        <v>1</v>
      </c>
      <c r="ET52" s="115">
        <v>0</v>
      </c>
      <c r="EU52" s="114">
        <v>0</v>
      </c>
      <c r="EV52" s="115">
        <v>64</v>
      </c>
      <c r="EW52" s="114">
        <v>0.627</v>
      </c>
      <c r="EX52" s="115">
        <v>61</v>
      </c>
      <c r="EY52" s="114">
        <v>0.95299999999999996</v>
      </c>
      <c r="EZ52" s="115">
        <v>3</v>
      </c>
      <c r="FA52" s="114">
        <v>4.7E-2</v>
      </c>
      <c r="FB52" s="113">
        <v>9417</v>
      </c>
      <c r="FC52" s="114">
        <v>0.74299999999999999</v>
      </c>
      <c r="FD52" s="113">
        <v>8895</v>
      </c>
      <c r="FE52" s="114">
        <v>0.94499999999999995</v>
      </c>
      <c r="FF52" s="115">
        <v>522</v>
      </c>
      <c r="FG52" s="114">
        <v>5.5E-2</v>
      </c>
      <c r="FH52" s="113">
        <v>2831</v>
      </c>
      <c r="FI52" s="114">
        <v>0.80200000000000005</v>
      </c>
      <c r="FJ52" s="113">
        <v>2207</v>
      </c>
      <c r="FK52" s="114">
        <v>0.78</v>
      </c>
      <c r="FL52" s="115">
        <v>624</v>
      </c>
      <c r="FM52" s="114">
        <v>0.22</v>
      </c>
      <c r="FN52" s="113">
        <v>1476</v>
      </c>
      <c r="FO52" s="114">
        <v>0.73799999999999999</v>
      </c>
      <c r="FP52" s="113">
        <v>1314</v>
      </c>
      <c r="FQ52" s="114">
        <v>0.89</v>
      </c>
      <c r="FR52" s="115">
        <v>162</v>
      </c>
      <c r="FS52" s="114">
        <v>0.11</v>
      </c>
      <c r="FT52" s="113">
        <v>68231</v>
      </c>
      <c r="FU52" s="114">
        <v>0.82699999999999996</v>
      </c>
      <c r="FV52" s="113">
        <v>61124</v>
      </c>
      <c r="FW52" s="114">
        <v>0.89600000000000002</v>
      </c>
      <c r="FX52" s="113">
        <v>7107</v>
      </c>
      <c r="FY52" s="114">
        <v>0.104</v>
      </c>
      <c r="FZ52" s="113">
        <v>6401</v>
      </c>
      <c r="GA52" s="114">
        <v>0.745</v>
      </c>
      <c r="GB52" s="113">
        <v>5723</v>
      </c>
      <c r="GC52" s="114">
        <v>0.89400000000000002</v>
      </c>
      <c r="GD52" s="115">
        <v>678</v>
      </c>
      <c r="GE52" s="114">
        <v>0.106</v>
      </c>
      <c r="GF52" s="115">
        <v>424</v>
      </c>
      <c r="GG52" s="114">
        <v>0.83499999999999996</v>
      </c>
      <c r="GH52" s="115">
        <v>385</v>
      </c>
      <c r="GI52" s="114">
        <v>0.90800000000000003</v>
      </c>
      <c r="GJ52" s="115">
        <v>39</v>
      </c>
      <c r="GK52" s="114">
        <v>9.1999999999999998E-2</v>
      </c>
      <c r="GL52" s="113">
        <v>50037</v>
      </c>
      <c r="GM52" s="114">
        <v>0.72399999999999998</v>
      </c>
      <c r="GN52" s="113">
        <v>44487</v>
      </c>
      <c r="GO52" s="114">
        <v>0.88900000000000001</v>
      </c>
      <c r="GP52" s="113">
        <v>5550</v>
      </c>
      <c r="GQ52" s="114">
        <v>0.111</v>
      </c>
      <c r="GR52" s="113">
        <v>24835</v>
      </c>
      <c r="GS52" s="114">
        <v>0.71299999999999997</v>
      </c>
      <c r="GT52" s="113">
        <v>22967</v>
      </c>
      <c r="GU52" s="114">
        <v>0.92500000000000004</v>
      </c>
      <c r="GV52" s="113">
        <v>1868</v>
      </c>
      <c r="GW52" s="114">
        <v>7.4999999999999997E-2</v>
      </c>
      <c r="GX52" s="113">
        <v>1281</v>
      </c>
      <c r="GY52" s="114">
        <v>0.78400000000000003</v>
      </c>
      <c r="GZ52" s="113">
        <v>1210</v>
      </c>
      <c r="HA52" s="114">
        <v>0.94499999999999995</v>
      </c>
      <c r="HB52" s="115">
        <v>71</v>
      </c>
      <c r="HC52" s="114">
        <v>5.5E-2</v>
      </c>
      <c r="HD52" s="113">
        <v>41363</v>
      </c>
      <c r="HE52" s="114">
        <v>0.67400000000000004</v>
      </c>
      <c r="HF52" s="113">
        <v>37346</v>
      </c>
      <c r="HG52" s="114">
        <v>0.90300000000000002</v>
      </c>
      <c r="HH52" s="113">
        <v>4017</v>
      </c>
      <c r="HI52" s="114">
        <v>9.7000000000000003E-2</v>
      </c>
      <c r="HJ52" s="113">
        <v>67109</v>
      </c>
      <c r="HK52" s="114">
        <v>0.73799999999999999</v>
      </c>
      <c r="HL52" s="113">
        <v>58248</v>
      </c>
      <c r="HM52" s="114">
        <v>0.86799999999999999</v>
      </c>
      <c r="HN52" s="113">
        <v>8861</v>
      </c>
      <c r="HO52" s="114">
        <v>0.13200000000000001</v>
      </c>
      <c r="HP52" s="113">
        <v>12457</v>
      </c>
      <c r="HQ52" s="114">
        <v>0.90400000000000003</v>
      </c>
      <c r="HR52" s="113">
        <v>8395</v>
      </c>
      <c r="HS52" s="114">
        <v>0.67400000000000004</v>
      </c>
      <c r="HT52" s="113">
        <v>4062</v>
      </c>
      <c r="HU52" s="114">
        <v>0.32600000000000001</v>
      </c>
      <c r="HV52" s="113">
        <v>15051</v>
      </c>
      <c r="HW52" s="114">
        <v>0.72299999999999998</v>
      </c>
      <c r="HX52" s="113">
        <v>12583</v>
      </c>
      <c r="HY52" s="114">
        <v>0.83599999999999997</v>
      </c>
      <c r="HZ52" s="113">
        <v>2468</v>
      </c>
      <c r="IA52" s="114">
        <v>0.16400000000000001</v>
      </c>
      <c r="IB52" s="113">
        <v>12290</v>
      </c>
      <c r="IC52" s="114">
        <v>0.88800000000000001</v>
      </c>
      <c r="ID52" s="113">
        <v>12151</v>
      </c>
      <c r="IE52" s="114">
        <v>0.98899999999999999</v>
      </c>
      <c r="IF52" s="115">
        <v>139</v>
      </c>
      <c r="IG52" s="114">
        <v>1.0999999999999999E-2</v>
      </c>
      <c r="IH52" s="113">
        <v>11989</v>
      </c>
      <c r="II52" s="114">
        <v>0.82699999999999996</v>
      </c>
      <c r="IJ52" s="113">
        <v>10105</v>
      </c>
      <c r="IK52" s="114">
        <v>0.84299999999999997</v>
      </c>
      <c r="IL52" s="113">
        <v>1884</v>
      </c>
      <c r="IM52" s="114">
        <v>0.157</v>
      </c>
      <c r="IN52" s="113">
        <v>18444</v>
      </c>
      <c r="IO52" s="114">
        <v>0.86299999999999999</v>
      </c>
      <c r="IP52" s="113">
        <v>17462</v>
      </c>
      <c r="IQ52" s="114">
        <v>0.94699999999999995</v>
      </c>
      <c r="IR52" s="115">
        <v>982</v>
      </c>
      <c r="IS52" s="114">
        <v>5.2999999999999999E-2</v>
      </c>
      <c r="IT52" s="113">
        <v>37779</v>
      </c>
      <c r="IU52" s="114">
        <v>0.85799999999999998</v>
      </c>
      <c r="IV52" s="113">
        <v>28227</v>
      </c>
      <c r="IW52" s="114">
        <v>0.747</v>
      </c>
      <c r="IX52" s="113">
        <v>9552</v>
      </c>
      <c r="IY52" s="114">
        <v>0.253</v>
      </c>
      <c r="IZ52" s="113">
        <v>12441</v>
      </c>
      <c r="JA52" s="114">
        <v>0.91900000000000004</v>
      </c>
      <c r="JB52" s="113">
        <v>11409</v>
      </c>
      <c r="JC52" s="114">
        <v>0.91700000000000004</v>
      </c>
      <c r="JD52" s="113">
        <v>1032</v>
      </c>
      <c r="JE52" s="114">
        <v>8.3000000000000004E-2</v>
      </c>
      <c r="JF52" s="113">
        <v>2736</v>
      </c>
      <c r="JG52" s="114">
        <v>0.67600000000000005</v>
      </c>
      <c r="JH52" s="113">
        <v>2194</v>
      </c>
      <c r="JI52" s="114">
        <v>0.80200000000000005</v>
      </c>
      <c r="JJ52" s="115">
        <v>542</v>
      </c>
      <c r="JK52" s="114">
        <v>0.19800000000000001</v>
      </c>
      <c r="JL52" s="115">
        <v>62</v>
      </c>
      <c r="JM52" s="114">
        <v>0.81599999999999995</v>
      </c>
      <c r="JN52" s="115">
        <v>62</v>
      </c>
      <c r="JO52" s="114">
        <v>1</v>
      </c>
      <c r="JP52" s="115">
        <v>0</v>
      </c>
      <c r="JQ52" s="114">
        <v>0</v>
      </c>
      <c r="JR52" s="115">
        <v>649</v>
      </c>
      <c r="JS52" s="114">
        <v>0.70299999999999996</v>
      </c>
      <c r="JT52" s="115">
        <v>598</v>
      </c>
      <c r="JU52" s="114">
        <v>0.92100000000000004</v>
      </c>
      <c r="JV52" s="115">
        <v>51</v>
      </c>
      <c r="JW52" s="114">
        <v>7.9000000000000001E-2</v>
      </c>
      <c r="JX52" s="113">
        <v>6838</v>
      </c>
      <c r="JY52" s="114">
        <v>0.67600000000000005</v>
      </c>
      <c r="JZ52" s="113">
        <v>6375</v>
      </c>
      <c r="KA52" s="114">
        <v>0.93200000000000005</v>
      </c>
      <c r="KB52" s="115">
        <v>463</v>
      </c>
      <c r="KC52" s="114">
        <v>6.8000000000000005E-2</v>
      </c>
      <c r="KD52" s="113">
        <v>9779</v>
      </c>
      <c r="KE52" s="114">
        <v>0.78900000000000003</v>
      </c>
      <c r="KF52" s="113">
        <v>8962</v>
      </c>
      <c r="KG52" s="114">
        <v>0.91600000000000004</v>
      </c>
      <c r="KH52" s="115">
        <v>817</v>
      </c>
      <c r="KI52" s="114">
        <v>8.4000000000000005E-2</v>
      </c>
      <c r="KJ52" s="113">
        <v>10190</v>
      </c>
      <c r="KK52" s="114">
        <v>0.69699999999999995</v>
      </c>
      <c r="KL52" s="113">
        <v>9583</v>
      </c>
      <c r="KM52" s="114">
        <v>0.94</v>
      </c>
      <c r="KN52" s="115">
        <v>607</v>
      </c>
      <c r="KO52" s="114">
        <v>0.06</v>
      </c>
      <c r="KP52" s="113">
        <v>1695</v>
      </c>
      <c r="KQ52" s="114">
        <v>0.72699999999999998</v>
      </c>
      <c r="KR52" s="113">
        <v>1575</v>
      </c>
      <c r="KS52" s="114">
        <v>0.92900000000000005</v>
      </c>
      <c r="KT52" s="115">
        <v>120</v>
      </c>
      <c r="KU52" s="114">
        <v>7.0999999999999994E-2</v>
      </c>
      <c r="KV52" s="113">
        <v>1050</v>
      </c>
      <c r="KW52" s="114">
        <v>0.80300000000000005</v>
      </c>
      <c r="KX52" s="113">
        <v>1004</v>
      </c>
      <c r="KY52" s="114">
        <v>0.95599999999999996</v>
      </c>
      <c r="KZ52" s="115">
        <v>46</v>
      </c>
      <c r="LA52" s="114">
        <v>4.3999999999999997E-2</v>
      </c>
      <c r="LB52" s="115">
        <v>108</v>
      </c>
      <c r="LC52" s="114">
        <v>0.33800000000000002</v>
      </c>
      <c r="LD52" s="115">
        <v>96</v>
      </c>
      <c r="LE52" s="114">
        <v>0.88900000000000001</v>
      </c>
      <c r="LF52" s="115">
        <v>12</v>
      </c>
      <c r="LG52" s="114">
        <v>0.111</v>
      </c>
      <c r="LH52" s="113">
        <v>8842</v>
      </c>
      <c r="LI52" s="114">
        <v>0.63700000000000001</v>
      </c>
      <c r="LJ52" s="113">
        <v>8311</v>
      </c>
      <c r="LK52" s="114">
        <v>0.94</v>
      </c>
      <c r="LL52" s="115">
        <v>531</v>
      </c>
      <c r="LM52" s="114">
        <v>0.06</v>
      </c>
      <c r="LN52" s="115">
        <v>815</v>
      </c>
      <c r="LO52" s="114">
        <v>0.76200000000000001</v>
      </c>
      <c r="LP52" s="115">
        <v>739</v>
      </c>
      <c r="LQ52" s="114">
        <v>0.90700000000000003</v>
      </c>
      <c r="LR52" s="115">
        <v>76</v>
      </c>
      <c r="LS52" s="114">
        <v>9.2999999999999999E-2</v>
      </c>
      <c r="LT52" s="113">
        <v>17483</v>
      </c>
      <c r="LU52" s="114">
        <v>0.78</v>
      </c>
      <c r="LV52" s="113">
        <v>15377</v>
      </c>
      <c r="LW52" s="114">
        <v>0.88</v>
      </c>
      <c r="LX52" s="113">
        <v>2106</v>
      </c>
      <c r="LY52" s="114">
        <v>0.12</v>
      </c>
      <c r="LZ52" s="113">
        <v>11614</v>
      </c>
      <c r="MA52" s="114">
        <v>0.92100000000000004</v>
      </c>
      <c r="MB52" s="113">
        <v>11274</v>
      </c>
      <c r="MC52" s="114">
        <v>0.97099999999999997</v>
      </c>
      <c r="MD52" s="115">
        <v>340</v>
      </c>
      <c r="ME52" s="114">
        <v>2.9000000000000001E-2</v>
      </c>
      <c r="MF52" s="113">
        <v>1222</v>
      </c>
      <c r="MG52" s="114">
        <v>0.67200000000000004</v>
      </c>
      <c r="MH52" s="113">
        <v>1164</v>
      </c>
      <c r="MI52" s="114">
        <v>0.95299999999999996</v>
      </c>
      <c r="MJ52" s="115">
        <v>58</v>
      </c>
      <c r="MK52" s="114">
        <v>4.7E-2</v>
      </c>
    </row>
    <row r="53" spans="1:349">
      <c r="A53" s="112" t="s">
        <v>986</v>
      </c>
      <c r="B53" s="113">
        <v>103705</v>
      </c>
      <c r="C53" s="115" t="s">
        <v>595</v>
      </c>
      <c r="D53" s="115" t="s">
        <v>595</v>
      </c>
      <c r="E53" s="115" t="s">
        <v>595</v>
      </c>
      <c r="F53" s="115" t="s">
        <v>595</v>
      </c>
      <c r="G53" s="115" t="s">
        <v>595</v>
      </c>
      <c r="H53" s="115">
        <v>72</v>
      </c>
      <c r="I53" s="115" t="s">
        <v>595</v>
      </c>
      <c r="J53" s="115" t="s">
        <v>595</v>
      </c>
      <c r="K53" s="115" t="s">
        <v>595</v>
      </c>
      <c r="L53" s="115" t="s">
        <v>595</v>
      </c>
      <c r="M53" s="115" t="s">
        <v>595</v>
      </c>
      <c r="N53" s="113">
        <v>1530</v>
      </c>
      <c r="O53" s="115" t="s">
        <v>595</v>
      </c>
      <c r="P53" s="115" t="s">
        <v>595</v>
      </c>
      <c r="Q53" s="115" t="s">
        <v>595</v>
      </c>
      <c r="R53" s="115" t="s">
        <v>595</v>
      </c>
      <c r="S53" s="115" t="s">
        <v>595</v>
      </c>
      <c r="T53" s="113">
        <v>25617</v>
      </c>
      <c r="U53" s="115" t="s">
        <v>595</v>
      </c>
      <c r="V53" s="115" t="s">
        <v>595</v>
      </c>
      <c r="W53" s="115" t="s">
        <v>595</v>
      </c>
      <c r="X53" s="115" t="s">
        <v>595</v>
      </c>
      <c r="Y53" s="115" t="s">
        <v>595</v>
      </c>
      <c r="Z53" s="113">
        <v>2054</v>
      </c>
      <c r="AA53" s="115" t="s">
        <v>595</v>
      </c>
      <c r="AB53" s="115" t="s">
        <v>595</v>
      </c>
      <c r="AC53" s="115" t="s">
        <v>595</v>
      </c>
      <c r="AD53" s="115" t="s">
        <v>595</v>
      </c>
      <c r="AE53" s="115" t="s">
        <v>595</v>
      </c>
      <c r="AF53" s="113">
        <v>1356</v>
      </c>
      <c r="AG53" s="115" t="s">
        <v>595</v>
      </c>
      <c r="AH53" s="115" t="s">
        <v>595</v>
      </c>
      <c r="AI53" s="115" t="s">
        <v>595</v>
      </c>
      <c r="AJ53" s="115" t="s">
        <v>595</v>
      </c>
      <c r="AK53" s="115" t="s">
        <v>595</v>
      </c>
      <c r="AL53" s="113">
        <v>68013</v>
      </c>
      <c r="AM53" s="115" t="s">
        <v>595</v>
      </c>
      <c r="AN53" s="115" t="s">
        <v>595</v>
      </c>
      <c r="AO53" s="115" t="s">
        <v>595</v>
      </c>
      <c r="AP53" s="115" t="s">
        <v>595</v>
      </c>
      <c r="AQ53" s="115" t="s">
        <v>595</v>
      </c>
      <c r="AR53" s="113">
        <v>1474</v>
      </c>
      <c r="AS53" s="115" t="s">
        <v>595</v>
      </c>
      <c r="AT53" s="115" t="s">
        <v>595</v>
      </c>
      <c r="AU53" s="115" t="s">
        <v>595</v>
      </c>
      <c r="AV53" s="115" t="s">
        <v>595</v>
      </c>
      <c r="AW53" s="115" t="s">
        <v>595</v>
      </c>
      <c r="AX53" s="113">
        <v>9715</v>
      </c>
      <c r="AY53" s="115" t="s">
        <v>595</v>
      </c>
      <c r="AZ53" s="115" t="s">
        <v>595</v>
      </c>
      <c r="BA53" s="115" t="s">
        <v>595</v>
      </c>
      <c r="BB53" s="115" t="s">
        <v>595</v>
      </c>
      <c r="BC53" s="115" t="s">
        <v>595</v>
      </c>
      <c r="BD53" s="113">
        <v>74241</v>
      </c>
      <c r="BE53" s="115" t="s">
        <v>595</v>
      </c>
      <c r="BF53" s="115" t="s">
        <v>595</v>
      </c>
      <c r="BG53" s="115" t="s">
        <v>595</v>
      </c>
      <c r="BH53" s="115" t="s">
        <v>595</v>
      </c>
      <c r="BI53" s="115" t="s">
        <v>595</v>
      </c>
      <c r="BJ53" s="113">
        <v>1784</v>
      </c>
      <c r="BK53" s="115" t="s">
        <v>595</v>
      </c>
      <c r="BL53" s="115" t="s">
        <v>595</v>
      </c>
      <c r="BM53" s="115" t="s">
        <v>595</v>
      </c>
      <c r="BN53" s="115" t="s">
        <v>595</v>
      </c>
      <c r="BO53" s="115" t="s">
        <v>595</v>
      </c>
      <c r="BP53" s="113">
        <v>12763</v>
      </c>
      <c r="BQ53" s="115" t="s">
        <v>595</v>
      </c>
      <c r="BR53" s="115" t="s">
        <v>595</v>
      </c>
      <c r="BS53" s="115" t="s">
        <v>595</v>
      </c>
      <c r="BT53" s="115" t="s">
        <v>595</v>
      </c>
      <c r="BU53" s="115" t="s">
        <v>595</v>
      </c>
      <c r="BV53" s="113">
        <v>14006</v>
      </c>
      <c r="BW53" s="115" t="s">
        <v>595</v>
      </c>
      <c r="BX53" s="115" t="s">
        <v>595</v>
      </c>
      <c r="BY53" s="115" t="s">
        <v>595</v>
      </c>
      <c r="BZ53" s="115" t="s">
        <v>595</v>
      </c>
      <c r="CA53" s="115" t="s">
        <v>595</v>
      </c>
      <c r="CB53" s="115">
        <v>779</v>
      </c>
      <c r="CC53" s="115" t="s">
        <v>595</v>
      </c>
      <c r="CD53" s="115" t="s">
        <v>595</v>
      </c>
      <c r="CE53" s="115" t="s">
        <v>595</v>
      </c>
      <c r="CF53" s="115" t="s">
        <v>595</v>
      </c>
      <c r="CG53" s="115" t="s">
        <v>595</v>
      </c>
      <c r="CH53" s="113">
        <v>68554</v>
      </c>
      <c r="CI53" s="115" t="s">
        <v>595</v>
      </c>
      <c r="CJ53" s="115" t="s">
        <v>595</v>
      </c>
      <c r="CK53" s="115" t="s">
        <v>595</v>
      </c>
      <c r="CL53" s="115" t="s">
        <v>595</v>
      </c>
      <c r="CM53" s="115" t="s">
        <v>595</v>
      </c>
      <c r="CN53" s="113">
        <v>12754</v>
      </c>
      <c r="CO53" s="115" t="s">
        <v>595</v>
      </c>
      <c r="CP53" s="115" t="s">
        <v>595</v>
      </c>
      <c r="CQ53" s="115" t="s">
        <v>595</v>
      </c>
      <c r="CR53" s="115" t="s">
        <v>595</v>
      </c>
      <c r="CS53" s="115" t="s">
        <v>595</v>
      </c>
      <c r="CT53" s="113">
        <v>3231</v>
      </c>
      <c r="CU53" s="115" t="s">
        <v>595</v>
      </c>
      <c r="CV53" s="115" t="s">
        <v>595</v>
      </c>
      <c r="CW53" s="115" t="s">
        <v>595</v>
      </c>
      <c r="CX53" s="115" t="s">
        <v>595</v>
      </c>
      <c r="CY53" s="115" t="s">
        <v>595</v>
      </c>
      <c r="CZ53" s="113">
        <v>3218</v>
      </c>
      <c r="DA53" s="115" t="s">
        <v>595</v>
      </c>
      <c r="DB53" s="115" t="s">
        <v>595</v>
      </c>
      <c r="DC53" s="115" t="s">
        <v>595</v>
      </c>
      <c r="DD53" s="115" t="s">
        <v>595</v>
      </c>
      <c r="DE53" s="115" t="s">
        <v>595</v>
      </c>
      <c r="DF53" s="113">
        <v>738416</v>
      </c>
      <c r="DG53" s="115" t="s">
        <v>595</v>
      </c>
      <c r="DH53" s="115" t="s">
        <v>595</v>
      </c>
      <c r="DI53" s="115" t="s">
        <v>595</v>
      </c>
      <c r="DJ53" s="115" t="s">
        <v>595</v>
      </c>
      <c r="DK53" s="115" t="s">
        <v>595</v>
      </c>
      <c r="DL53" s="113">
        <v>10848</v>
      </c>
      <c r="DM53" s="115" t="s">
        <v>595</v>
      </c>
      <c r="DN53" s="115" t="s">
        <v>595</v>
      </c>
      <c r="DO53" s="115" t="s">
        <v>595</v>
      </c>
      <c r="DP53" s="115" t="s">
        <v>595</v>
      </c>
      <c r="DQ53" s="115" t="s">
        <v>595</v>
      </c>
      <c r="DR53" s="113">
        <v>11859</v>
      </c>
      <c r="DS53" s="115" t="s">
        <v>595</v>
      </c>
      <c r="DT53" s="115" t="s">
        <v>595</v>
      </c>
      <c r="DU53" s="115" t="s">
        <v>595</v>
      </c>
      <c r="DV53" s="115" t="s">
        <v>595</v>
      </c>
      <c r="DW53" s="115" t="s">
        <v>595</v>
      </c>
      <c r="DX53" s="115">
        <v>803</v>
      </c>
      <c r="DY53" s="115" t="s">
        <v>595</v>
      </c>
      <c r="DZ53" s="115" t="s">
        <v>595</v>
      </c>
      <c r="EA53" s="115" t="s">
        <v>595</v>
      </c>
      <c r="EB53" s="115" t="s">
        <v>595</v>
      </c>
      <c r="EC53" s="115" t="s">
        <v>595</v>
      </c>
      <c r="ED53" s="113">
        <v>4778</v>
      </c>
      <c r="EE53" s="115" t="s">
        <v>595</v>
      </c>
      <c r="EF53" s="115" t="s">
        <v>595</v>
      </c>
      <c r="EG53" s="115" t="s">
        <v>595</v>
      </c>
      <c r="EH53" s="115" t="s">
        <v>595</v>
      </c>
      <c r="EI53" s="115" t="s">
        <v>595</v>
      </c>
      <c r="EJ53" s="113">
        <v>21064</v>
      </c>
      <c r="EK53" s="115" t="s">
        <v>595</v>
      </c>
      <c r="EL53" s="115" t="s">
        <v>595</v>
      </c>
      <c r="EM53" s="115" t="s">
        <v>595</v>
      </c>
      <c r="EN53" s="115" t="s">
        <v>595</v>
      </c>
      <c r="EO53" s="115" t="s">
        <v>595</v>
      </c>
      <c r="EP53" s="115">
        <v>252</v>
      </c>
      <c r="EQ53" s="115" t="s">
        <v>595</v>
      </c>
      <c r="ER53" s="115" t="s">
        <v>595</v>
      </c>
      <c r="ES53" s="115" t="s">
        <v>595</v>
      </c>
      <c r="ET53" s="115" t="s">
        <v>595</v>
      </c>
      <c r="EU53" s="115" t="s">
        <v>595</v>
      </c>
      <c r="EV53" s="113">
        <v>1341</v>
      </c>
      <c r="EW53" s="115" t="s">
        <v>595</v>
      </c>
      <c r="EX53" s="115" t="s">
        <v>595</v>
      </c>
      <c r="EY53" s="115" t="s">
        <v>595</v>
      </c>
      <c r="EZ53" s="115" t="s">
        <v>595</v>
      </c>
      <c r="FA53" s="115" t="s">
        <v>595</v>
      </c>
      <c r="FB53" s="113">
        <v>31877</v>
      </c>
      <c r="FC53" s="115" t="s">
        <v>595</v>
      </c>
      <c r="FD53" s="115" t="s">
        <v>595</v>
      </c>
      <c r="FE53" s="115" t="s">
        <v>595</v>
      </c>
      <c r="FF53" s="115" t="s">
        <v>595</v>
      </c>
      <c r="FG53" s="115" t="s">
        <v>595</v>
      </c>
      <c r="FH53" s="113">
        <v>8888</v>
      </c>
      <c r="FI53" s="115" t="s">
        <v>595</v>
      </c>
      <c r="FJ53" s="115" t="s">
        <v>595</v>
      </c>
      <c r="FK53" s="115" t="s">
        <v>595</v>
      </c>
      <c r="FL53" s="115" t="s">
        <v>595</v>
      </c>
      <c r="FM53" s="115" t="s">
        <v>595</v>
      </c>
      <c r="FN53" s="113">
        <v>4126</v>
      </c>
      <c r="FO53" s="115" t="s">
        <v>595</v>
      </c>
      <c r="FP53" s="115" t="s">
        <v>595</v>
      </c>
      <c r="FQ53" s="115" t="s">
        <v>595</v>
      </c>
      <c r="FR53" s="115" t="s">
        <v>595</v>
      </c>
      <c r="FS53" s="115" t="s">
        <v>595</v>
      </c>
      <c r="FT53" s="113">
        <v>218993</v>
      </c>
      <c r="FU53" s="115" t="s">
        <v>595</v>
      </c>
      <c r="FV53" s="115" t="s">
        <v>595</v>
      </c>
      <c r="FW53" s="115" t="s">
        <v>595</v>
      </c>
      <c r="FX53" s="115" t="s">
        <v>595</v>
      </c>
      <c r="FY53" s="115" t="s">
        <v>595</v>
      </c>
      <c r="FZ53" s="113">
        <v>20279</v>
      </c>
      <c r="GA53" s="115" t="s">
        <v>595</v>
      </c>
      <c r="GB53" s="115" t="s">
        <v>595</v>
      </c>
      <c r="GC53" s="115" t="s">
        <v>595</v>
      </c>
      <c r="GD53" s="115" t="s">
        <v>595</v>
      </c>
      <c r="GE53" s="115" t="s">
        <v>595</v>
      </c>
      <c r="GF53" s="115">
        <v>698</v>
      </c>
      <c r="GG53" s="115" t="s">
        <v>595</v>
      </c>
      <c r="GH53" s="115" t="s">
        <v>595</v>
      </c>
      <c r="GI53" s="115" t="s">
        <v>595</v>
      </c>
      <c r="GJ53" s="115" t="s">
        <v>595</v>
      </c>
      <c r="GK53" s="115" t="s">
        <v>595</v>
      </c>
      <c r="GL53" s="113">
        <v>170153</v>
      </c>
      <c r="GM53" s="115" t="s">
        <v>595</v>
      </c>
      <c r="GN53" s="115" t="s">
        <v>595</v>
      </c>
      <c r="GO53" s="115" t="s">
        <v>595</v>
      </c>
      <c r="GP53" s="115" t="s">
        <v>595</v>
      </c>
      <c r="GQ53" s="115" t="s">
        <v>595</v>
      </c>
      <c r="GR53" s="113">
        <v>100159</v>
      </c>
      <c r="GS53" s="115" t="s">
        <v>595</v>
      </c>
      <c r="GT53" s="115" t="s">
        <v>595</v>
      </c>
      <c r="GU53" s="115" t="s">
        <v>595</v>
      </c>
      <c r="GV53" s="115" t="s">
        <v>595</v>
      </c>
      <c r="GW53" s="115" t="s">
        <v>595</v>
      </c>
      <c r="GX53" s="113">
        <v>4104</v>
      </c>
      <c r="GY53" s="115" t="s">
        <v>595</v>
      </c>
      <c r="GZ53" s="115" t="s">
        <v>595</v>
      </c>
      <c r="HA53" s="115" t="s">
        <v>595</v>
      </c>
      <c r="HB53" s="115" t="s">
        <v>595</v>
      </c>
      <c r="HC53" s="115" t="s">
        <v>595</v>
      </c>
      <c r="HD53" s="113">
        <v>169422</v>
      </c>
      <c r="HE53" s="115" t="s">
        <v>595</v>
      </c>
      <c r="HF53" s="115" t="s">
        <v>595</v>
      </c>
      <c r="HG53" s="115" t="s">
        <v>595</v>
      </c>
      <c r="HH53" s="115" t="s">
        <v>595</v>
      </c>
      <c r="HI53" s="115" t="s">
        <v>595</v>
      </c>
      <c r="HJ53" s="113">
        <v>262118</v>
      </c>
      <c r="HK53" s="115" t="s">
        <v>595</v>
      </c>
      <c r="HL53" s="115" t="s">
        <v>595</v>
      </c>
      <c r="HM53" s="115" t="s">
        <v>595</v>
      </c>
      <c r="HN53" s="115" t="s">
        <v>595</v>
      </c>
      <c r="HO53" s="115" t="s">
        <v>595</v>
      </c>
      <c r="HP53" s="113">
        <v>49822</v>
      </c>
      <c r="HQ53" s="115" t="s">
        <v>595</v>
      </c>
      <c r="HR53" s="115" t="s">
        <v>595</v>
      </c>
      <c r="HS53" s="115" t="s">
        <v>595</v>
      </c>
      <c r="HT53" s="115" t="s">
        <v>595</v>
      </c>
      <c r="HU53" s="115" t="s">
        <v>595</v>
      </c>
      <c r="HV53" s="113">
        <v>51640</v>
      </c>
      <c r="HW53" s="115" t="s">
        <v>595</v>
      </c>
      <c r="HX53" s="115" t="s">
        <v>595</v>
      </c>
      <c r="HY53" s="115" t="s">
        <v>595</v>
      </c>
      <c r="HZ53" s="115" t="s">
        <v>595</v>
      </c>
      <c r="IA53" s="115" t="s">
        <v>595</v>
      </c>
      <c r="IB53" s="113">
        <v>29568</v>
      </c>
      <c r="IC53" s="115" t="s">
        <v>595</v>
      </c>
      <c r="ID53" s="115" t="s">
        <v>595</v>
      </c>
      <c r="IE53" s="115" t="s">
        <v>595</v>
      </c>
      <c r="IF53" s="115" t="s">
        <v>595</v>
      </c>
      <c r="IG53" s="115" t="s">
        <v>595</v>
      </c>
      <c r="IH53" s="113">
        <v>42295</v>
      </c>
      <c r="II53" s="115" t="s">
        <v>595</v>
      </c>
      <c r="IJ53" s="115" t="s">
        <v>595</v>
      </c>
      <c r="IK53" s="115" t="s">
        <v>595</v>
      </c>
      <c r="IL53" s="115" t="s">
        <v>595</v>
      </c>
      <c r="IM53" s="115" t="s">
        <v>595</v>
      </c>
      <c r="IN53" s="113">
        <v>49425</v>
      </c>
      <c r="IO53" s="115" t="s">
        <v>595</v>
      </c>
      <c r="IP53" s="115" t="s">
        <v>595</v>
      </c>
      <c r="IQ53" s="115" t="s">
        <v>595</v>
      </c>
      <c r="IR53" s="115" t="s">
        <v>595</v>
      </c>
      <c r="IS53" s="115" t="s">
        <v>595</v>
      </c>
      <c r="IT53" s="113">
        <v>121662</v>
      </c>
      <c r="IU53" s="115" t="s">
        <v>595</v>
      </c>
      <c r="IV53" s="115" t="s">
        <v>595</v>
      </c>
      <c r="IW53" s="115" t="s">
        <v>595</v>
      </c>
      <c r="IX53" s="115" t="s">
        <v>595</v>
      </c>
      <c r="IY53" s="115" t="s">
        <v>595</v>
      </c>
      <c r="IZ53" s="113">
        <v>27607</v>
      </c>
      <c r="JA53" s="115" t="s">
        <v>595</v>
      </c>
      <c r="JB53" s="115" t="s">
        <v>595</v>
      </c>
      <c r="JC53" s="115" t="s">
        <v>595</v>
      </c>
      <c r="JD53" s="115" t="s">
        <v>595</v>
      </c>
      <c r="JE53" s="115" t="s">
        <v>595</v>
      </c>
      <c r="JF53" s="113">
        <v>10213</v>
      </c>
      <c r="JG53" s="115" t="s">
        <v>595</v>
      </c>
      <c r="JH53" s="115" t="s">
        <v>595</v>
      </c>
      <c r="JI53" s="115" t="s">
        <v>595</v>
      </c>
      <c r="JJ53" s="115" t="s">
        <v>595</v>
      </c>
      <c r="JK53" s="115" t="s">
        <v>595</v>
      </c>
      <c r="JL53" s="115">
        <v>83</v>
      </c>
      <c r="JM53" s="115" t="s">
        <v>595</v>
      </c>
      <c r="JN53" s="115" t="s">
        <v>595</v>
      </c>
      <c r="JO53" s="115" t="s">
        <v>595</v>
      </c>
      <c r="JP53" s="115" t="s">
        <v>595</v>
      </c>
      <c r="JQ53" s="115" t="s">
        <v>595</v>
      </c>
      <c r="JR53" s="113">
        <v>2028</v>
      </c>
      <c r="JS53" s="115" t="s">
        <v>595</v>
      </c>
      <c r="JT53" s="115" t="s">
        <v>595</v>
      </c>
      <c r="JU53" s="115" t="s">
        <v>595</v>
      </c>
      <c r="JV53" s="115" t="s">
        <v>595</v>
      </c>
      <c r="JW53" s="115" t="s">
        <v>595</v>
      </c>
      <c r="JX53" s="113">
        <v>29952</v>
      </c>
      <c r="JY53" s="115" t="s">
        <v>595</v>
      </c>
      <c r="JZ53" s="115" t="s">
        <v>595</v>
      </c>
      <c r="KA53" s="115" t="s">
        <v>595</v>
      </c>
      <c r="KB53" s="115" t="s">
        <v>595</v>
      </c>
      <c r="KC53" s="115" t="s">
        <v>595</v>
      </c>
      <c r="KD53" s="113">
        <v>30140</v>
      </c>
      <c r="KE53" s="115" t="s">
        <v>595</v>
      </c>
      <c r="KF53" s="115" t="s">
        <v>595</v>
      </c>
      <c r="KG53" s="115" t="s">
        <v>595</v>
      </c>
      <c r="KH53" s="115" t="s">
        <v>595</v>
      </c>
      <c r="KI53" s="115" t="s">
        <v>595</v>
      </c>
      <c r="KJ53" s="113">
        <v>37852</v>
      </c>
      <c r="KK53" s="115" t="s">
        <v>595</v>
      </c>
      <c r="KL53" s="115" t="s">
        <v>595</v>
      </c>
      <c r="KM53" s="115" t="s">
        <v>595</v>
      </c>
      <c r="KN53" s="115" t="s">
        <v>595</v>
      </c>
      <c r="KO53" s="115" t="s">
        <v>595</v>
      </c>
      <c r="KP53" s="113">
        <v>6204</v>
      </c>
      <c r="KQ53" s="115" t="s">
        <v>595</v>
      </c>
      <c r="KR53" s="115" t="s">
        <v>595</v>
      </c>
      <c r="KS53" s="115" t="s">
        <v>595</v>
      </c>
      <c r="KT53" s="115" t="s">
        <v>595</v>
      </c>
      <c r="KU53" s="115" t="s">
        <v>595</v>
      </c>
      <c r="KV53" s="113">
        <v>3554</v>
      </c>
      <c r="KW53" s="115" t="s">
        <v>595</v>
      </c>
      <c r="KX53" s="115" t="s">
        <v>595</v>
      </c>
      <c r="KY53" s="115" t="s">
        <v>595</v>
      </c>
      <c r="KZ53" s="115" t="s">
        <v>595</v>
      </c>
      <c r="LA53" s="115" t="s">
        <v>595</v>
      </c>
      <c r="LB53" s="115">
        <v>404</v>
      </c>
      <c r="LC53" s="115" t="s">
        <v>595</v>
      </c>
      <c r="LD53" s="115" t="s">
        <v>595</v>
      </c>
      <c r="LE53" s="115" t="s">
        <v>595</v>
      </c>
      <c r="LF53" s="115" t="s">
        <v>595</v>
      </c>
      <c r="LG53" s="115" t="s">
        <v>595</v>
      </c>
      <c r="LH53" s="113">
        <v>33987</v>
      </c>
      <c r="LI53" s="115" t="s">
        <v>595</v>
      </c>
      <c r="LJ53" s="115" t="s">
        <v>595</v>
      </c>
      <c r="LK53" s="115" t="s">
        <v>595</v>
      </c>
      <c r="LL53" s="115" t="s">
        <v>595</v>
      </c>
      <c r="LM53" s="115" t="s">
        <v>595</v>
      </c>
      <c r="LN53" s="113">
        <v>2726</v>
      </c>
      <c r="LO53" s="115" t="s">
        <v>595</v>
      </c>
      <c r="LP53" s="115" t="s">
        <v>595</v>
      </c>
      <c r="LQ53" s="115" t="s">
        <v>595</v>
      </c>
      <c r="LR53" s="115" t="s">
        <v>595</v>
      </c>
      <c r="LS53" s="115" t="s">
        <v>595</v>
      </c>
      <c r="LT53" s="113">
        <v>59428</v>
      </c>
      <c r="LU53" s="115" t="s">
        <v>595</v>
      </c>
      <c r="LV53" s="115" t="s">
        <v>595</v>
      </c>
      <c r="LW53" s="115" t="s">
        <v>595</v>
      </c>
      <c r="LX53" s="115" t="s">
        <v>595</v>
      </c>
      <c r="LY53" s="115" t="s">
        <v>595</v>
      </c>
      <c r="LZ53" s="113">
        <v>30396</v>
      </c>
      <c r="MA53" s="115" t="s">
        <v>595</v>
      </c>
      <c r="MB53" s="115" t="s">
        <v>595</v>
      </c>
      <c r="MC53" s="115" t="s">
        <v>595</v>
      </c>
      <c r="MD53" s="115" t="s">
        <v>595</v>
      </c>
      <c r="ME53" s="115" t="s">
        <v>595</v>
      </c>
      <c r="MF53" s="113">
        <v>5600</v>
      </c>
      <c r="MG53" s="115" t="s">
        <v>595</v>
      </c>
      <c r="MH53" s="115" t="s">
        <v>595</v>
      </c>
      <c r="MI53" s="115" t="s">
        <v>595</v>
      </c>
      <c r="MJ53" s="115" t="s">
        <v>595</v>
      </c>
      <c r="MK53" s="115" t="s">
        <v>595</v>
      </c>
    </row>
    <row r="54" spans="1:349">
      <c r="A54" s="112" t="s">
        <v>987</v>
      </c>
      <c r="B54" s="113">
        <v>54699</v>
      </c>
      <c r="C54" s="114">
        <v>0.52700000000000002</v>
      </c>
      <c r="D54" s="113">
        <v>48992</v>
      </c>
      <c r="E54" s="114">
        <v>0.89600000000000002</v>
      </c>
      <c r="F54" s="113">
        <v>5707</v>
      </c>
      <c r="G54" s="114">
        <v>0.104</v>
      </c>
      <c r="H54" s="115">
        <v>54</v>
      </c>
      <c r="I54" s="114">
        <v>0.75</v>
      </c>
      <c r="J54" s="115">
        <v>45</v>
      </c>
      <c r="K54" s="114">
        <v>0.83299999999999996</v>
      </c>
      <c r="L54" s="115">
        <v>9</v>
      </c>
      <c r="M54" s="114">
        <v>0.16700000000000001</v>
      </c>
      <c r="N54" s="115">
        <v>523</v>
      </c>
      <c r="O54" s="114">
        <v>0.34200000000000003</v>
      </c>
      <c r="P54" s="115">
        <v>481</v>
      </c>
      <c r="Q54" s="114">
        <v>0.92</v>
      </c>
      <c r="R54" s="115">
        <v>42</v>
      </c>
      <c r="S54" s="114">
        <v>0.08</v>
      </c>
      <c r="T54" s="113">
        <v>14784</v>
      </c>
      <c r="U54" s="114">
        <v>0.57699999999999996</v>
      </c>
      <c r="V54" s="113">
        <v>13884</v>
      </c>
      <c r="W54" s="114">
        <v>0.93899999999999995</v>
      </c>
      <c r="X54" s="115">
        <v>900</v>
      </c>
      <c r="Y54" s="114">
        <v>6.0999999999999999E-2</v>
      </c>
      <c r="Z54" s="115">
        <v>573</v>
      </c>
      <c r="AA54" s="114">
        <v>0.27900000000000003</v>
      </c>
      <c r="AB54" s="115">
        <v>500</v>
      </c>
      <c r="AC54" s="114">
        <v>0.873</v>
      </c>
      <c r="AD54" s="115">
        <v>73</v>
      </c>
      <c r="AE54" s="114">
        <v>0.127</v>
      </c>
      <c r="AF54" s="115">
        <v>490</v>
      </c>
      <c r="AG54" s="114">
        <v>0.36099999999999999</v>
      </c>
      <c r="AH54" s="115">
        <v>399</v>
      </c>
      <c r="AI54" s="114">
        <v>0.81399999999999995</v>
      </c>
      <c r="AJ54" s="115">
        <v>91</v>
      </c>
      <c r="AK54" s="114">
        <v>0.186</v>
      </c>
      <c r="AL54" s="113">
        <v>31165</v>
      </c>
      <c r="AM54" s="114">
        <v>0.45800000000000002</v>
      </c>
      <c r="AN54" s="113">
        <v>25710</v>
      </c>
      <c r="AO54" s="114">
        <v>0.82499999999999996</v>
      </c>
      <c r="AP54" s="113">
        <v>5455</v>
      </c>
      <c r="AQ54" s="114">
        <v>0.17499999999999999</v>
      </c>
      <c r="AR54" s="115">
        <v>423</v>
      </c>
      <c r="AS54" s="114">
        <v>0.28699999999999998</v>
      </c>
      <c r="AT54" s="115">
        <v>421</v>
      </c>
      <c r="AU54" s="114">
        <v>0.995</v>
      </c>
      <c r="AV54" s="115">
        <v>2</v>
      </c>
      <c r="AW54" s="114">
        <v>5.0000000000000001E-3</v>
      </c>
      <c r="AX54" s="113">
        <v>3535</v>
      </c>
      <c r="AY54" s="114">
        <v>0.36399999999999999</v>
      </c>
      <c r="AZ54" s="113">
        <v>3246</v>
      </c>
      <c r="BA54" s="114">
        <v>0.91800000000000004</v>
      </c>
      <c r="BB54" s="115">
        <v>289</v>
      </c>
      <c r="BC54" s="114">
        <v>8.2000000000000003E-2</v>
      </c>
      <c r="BD54" s="113">
        <v>30880</v>
      </c>
      <c r="BE54" s="114">
        <v>0.41599999999999998</v>
      </c>
      <c r="BF54" s="113">
        <v>28227</v>
      </c>
      <c r="BG54" s="114">
        <v>0.91400000000000003</v>
      </c>
      <c r="BH54" s="113">
        <v>2653</v>
      </c>
      <c r="BI54" s="114">
        <v>8.5999999999999993E-2</v>
      </c>
      <c r="BJ54" s="115">
        <v>575</v>
      </c>
      <c r="BK54" s="114">
        <v>0.32200000000000001</v>
      </c>
      <c r="BL54" s="115">
        <v>548</v>
      </c>
      <c r="BM54" s="114">
        <v>0.95299999999999996</v>
      </c>
      <c r="BN54" s="115">
        <v>27</v>
      </c>
      <c r="BO54" s="114">
        <v>4.7E-2</v>
      </c>
      <c r="BP54" s="113">
        <v>6142</v>
      </c>
      <c r="BQ54" s="114">
        <v>0.48099999999999998</v>
      </c>
      <c r="BR54" s="113">
        <v>6028</v>
      </c>
      <c r="BS54" s="114">
        <v>0.98099999999999998</v>
      </c>
      <c r="BT54" s="115">
        <v>114</v>
      </c>
      <c r="BU54" s="114">
        <v>1.9E-2</v>
      </c>
      <c r="BV54" s="113">
        <v>5675</v>
      </c>
      <c r="BW54" s="114">
        <v>0.40500000000000003</v>
      </c>
      <c r="BX54" s="113">
        <v>5438</v>
      </c>
      <c r="BY54" s="114">
        <v>0.95799999999999996</v>
      </c>
      <c r="BZ54" s="115">
        <v>237</v>
      </c>
      <c r="CA54" s="114">
        <v>4.2000000000000003E-2</v>
      </c>
      <c r="CB54" s="115">
        <v>271</v>
      </c>
      <c r="CC54" s="114">
        <v>0.34799999999999998</v>
      </c>
      <c r="CD54" s="115">
        <v>230</v>
      </c>
      <c r="CE54" s="114">
        <v>0.84899999999999998</v>
      </c>
      <c r="CF54" s="115">
        <v>41</v>
      </c>
      <c r="CG54" s="114">
        <v>0.151</v>
      </c>
      <c r="CH54" s="113">
        <v>21787</v>
      </c>
      <c r="CI54" s="114">
        <v>0.318</v>
      </c>
      <c r="CJ54" s="113">
        <v>18745</v>
      </c>
      <c r="CK54" s="114">
        <v>0.86</v>
      </c>
      <c r="CL54" s="113">
        <v>3042</v>
      </c>
      <c r="CM54" s="114">
        <v>0.14000000000000001</v>
      </c>
      <c r="CN54" s="113">
        <v>3765</v>
      </c>
      <c r="CO54" s="114">
        <v>0.29499999999999998</v>
      </c>
      <c r="CP54" s="113">
        <v>3216</v>
      </c>
      <c r="CQ54" s="114">
        <v>0.85399999999999998</v>
      </c>
      <c r="CR54" s="115">
        <v>549</v>
      </c>
      <c r="CS54" s="114">
        <v>0.14599999999999999</v>
      </c>
      <c r="CT54" s="115">
        <v>924</v>
      </c>
      <c r="CU54" s="114">
        <v>0.28599999999999998</v>
      </c>
      <c r="CV54" s="115">
        <v>827</v>
      </c>
      <c r="CW54" s="114">
        <v>0.89500000000000002</v>
      </c>
      <c r="CX54" s="115">
        <v>97</v>
      </c>
      <c r="CY54" s="114">
        <v>0.105</v>
      </c>
      <c r="CZ54" s="115">
        <v>493</v>
      </c>
      <c r="DA54" s="114">
        <v>0.153</v>
      </c>
      <c r="DB54" s="115">
        <v>213</v>
      </c>
      <c r="DC54" s="114">
        <v>0.432</v>
      </c>
      <c r="DD54" s="115">
        <v>280</v>
      </c>
      <c r="DE54" s="114">
        <v>0.56799999999999995</v>
      </c>
      <c r="DF54" s="113">
        <v>362783</v>
      </c>
      <c r="DG54" s="114">
        <v>0.49099999999999999</v>
      </c>
      <c r="DH54" s="113">
        <v>291835</v>
      </c>
      <c r="DI54" s="114">
        <v>0.80400000000000005</v>
      </c>
      <c r="DJ54" s="113">
        <v>70948</v>
      </c>
      <c r="DK54" s="114">
        <v>0.19600000000000001</v>
      </c>
      <c r="DL54" s="113">
        <v>3929</v>
      </c>
      <c r="DM54" s="114">
        <v>0.36199999999999999</v>
      </c>
      <c r="DN54" s="113">
        <v>3423</v>
      </c>
      <c r="DO54" s="114">
        <v>0.871</v>
      </c>
      <c r="DP54" s="115">
        <v>506</v>
      </c>
      <c r="DQ54" s="114">
        <v>0.129</v>
      </c>
      <c r="DR54" s="113">
        <v>5442</v>
      </c>
      <c r="DS54" s="114">
        <v>0.45900000000000002</v>
      </c>
      <c r="DT54" s="113">
        <v>4194</v>
      </c>
      <c r="DU54" s="114">
        <v>0.77100000000000002</v>
      </c>
      <c r="DV54" s="113">
        <v>1248</v>
      </c>
      <c r="DW54" s="114">
        <v>0.22900000000000001</v>
      </c>
      <c r="DX54" s="115">
        <v>171</v>
      </c>
      <c r="DY54" s="114">
        <v>0.21299999999999999</v>
      </c>
      <c r="DZ54" s="115">
        <v>171</v>
      </c>
      <c r="EA54" s="114">
        <v>1</v>
      </c>
      <c r="EB54" s="115">
        <v>0</v>
      </c>
      <c r="EC54" s="114">
        <v>0</v>
      </c>
      <c r="ED54" s="113">
        <v>1464</v>
      </c>
      <c r="EE54" s="114">
        <v>0.30599999999999999</v>
      </c>
      <c r="EF54" s="113">
        <v>1358</v>
      </c>
      <c r="EG54" s="114">
        <v>0.92800000000000005</v>
      </c>
      <c r="EH54" s="115">
        <v>106</v>
      </c>
      <c r="EI54" s="114">
        <v>7.1999999999999995E-2</v>
      </c>
      <c r="EJ54" s="113">
        <v>8905</v>
      </c>
      <c r="EK54" s="114">
        <v>0.42299999999999999</v>
      </c>
      <c r="EL54" s="113">
        <v>8398</v>
      </c>
      <c r="EM54" s="114">
        <v>0.94299999999999995</v>
      </c>
      <c r="EN54" s="115">
        <v>507</v>
      </c>
      <c r="EO54" s="114">
        <v>5.7000000000000002E-2</v>
      </c>
      <c r="EP54" s="115">
        <v>21</v>
      </c>
      <c r="EQ54" s="114">
        <v>8.3000000000000004E-2</v>
      </c>
      <c r="ER54" s="115">
        <v>21</v>
      </c>
      <c r="ES54" s="114">
        <v>1</v>
      </c>
      <c r="ET54" s="115">
        <v>0</v>
      </c>
      <c r="EU54" s="114">
        <v>0</v>
      </c>
      <c r="EV54" s="115">
        <v>172</v>
      </c>
      <c r="EW54" s="114">
        <v>0.128</v>
      </c>
      <c r="EX54" s="115">
        <v>152</v>
      </c>
      <c r="EY54" s="114">
        <v>0.88400000000000001</v>
      </c>
      <c r="EZ54" s="115">
        <v>20</v>
      </c>
      <c r="FA54" s="114">
        <v>0.11600000000000001</v>
      </c>
      <c r="FB54" s="113">
        <v>13141</v>
      </c>
      <c r="FC54" s="114">
        <v>0.41199999999999998</v>
      </c>
      <c r="FD54" s="113">
        <v>12056</v>
      </c>
      <c r="FE54" s="114">
        <v>0.91700000000000004</v>
      </c>
      <c r="FF54" s="113">
        <v>1085</v>
      </c>
      <c r="FG54" s="114">
        <v>8.3000000000000004E-2</v>
      </c>
      <c r="FH54" s="113">
        <v>3990</v>
      </c>
      <c r="FI54" s="114">
        <v>0.44900000000000001</v>
      </c>
      <c r="FJ54" s="113">
        <v>3068</v>
      </c>
      <c r="FK54" s="114">
        <v>0.76900000000000002</v>
      </c>
      <c r="FL54" s="115">
        <v>922</v>
      </c>
      <c r="FM54" s="114">
        <v>0.23100000000000001</v>
      </c>
      <c r="FN54" s="113">
        <v>2050</v>
      </c>
      <c r="FO54" s="114">
        <v>0.497</v>
      </c>
      <c r="FP54" s="113">
        <v>1857</v>
      </c>
      <c r="FQ54" s="114">
        <v>0.90600000000000003</v>
      </c>
      <c r="FR54" s="115">
        <v>193</v>
      </c>
      <c r="FS54" s="114">
        <v>9.4E-2</v>
      </c>
      <c r="FT54" s="113">
        <v>117921</v>
      </c>
      <c r="FU54" s="114">
        <v>0.53800000000000003</v>
      </c>
      <c r="FV54" s="113">
        <v>100083</v>
      </c>
      <c r="FW54" s="114">
        <v>0.84899999999999998</v>
      </c>
      <c r="FX54" s="113">
        <v>17838</v>
      </c>
      <c r="FY54" s="114">
        <v>0.151</v>
      </c>
      <c r="FZ54" s="113">
        <v>9525</v>
      </c>
      <c r="GA54" s="114">
        <v>0.47</v>
      </c>
      <c r="GB54" s="113">
        <v>8090</v>
      </c>
      <c r="GC54" s="114">
        <v>0.84899999999999998</v>
      </c>
      <c r="GD54" s="113">
        <v>1435</v>
      </c>
      <c r="GE54" s="114">
        <v>0.151</v>
      </c>
      <c r="GF54" s="115">
        <v>213</v>
      </c>
      <c r="GG54" s="114">
        <v>0.30499999999999999</v>
      </c>
      <c r="GH54" s="115">
        <v>184</v>
      </c>
      <c r="GI54" s="114">
        <v>0.86399999999999999</v>
      </c>
      <c r="GJ54" s="115">
        <v>29</v>
      </c>
      <c r="GK54" s="114">
        <v>0.13600000000000001</v>
      </c>
      <c r="GL54" s="113">
        <v>70897</v>
      </c>
      <c r="GM54" s="114">
        <v>0.41699999999999998</v>
      </c>
      <c r="GN54" s="113">
        <v>60263</v>
      </c>
      <c r="GO54" s="114">
        <v>0.85</v>
      </c>
      <c r="GP54" s="113">
        <v>10634</v>
      </c>
      <c r="GQ54" s="114">
        <v>0.15</v>
      </c>
      <c r="GR54" s="113">
        <v>42111</v>
      </c>
      <c r="GS54" s="114">
        <v>0.42</v>
      </c>
      <c r="GT54" s="113">
        <v>38491</v>
      </c>
      <c r="GU54" s="114">
        <v>0.91400000000000003</v>
      </c>
      <c r="GV54" s="113">
        <v>3620</v>
      </c>
      <c r="GW54" s="114">
        <v>8.5999999999999993E-2</v>
      </c>
      <c r="GX54" s="113">
        <v>1666</v>
      </c>
      <c r="GY54" s="114">
        <v>0.40600000000000003</v>
      </c>
      <c r="GZ54" s="113">
        <v>1614</v>
      </c>
      <c r="HA54" s="114">
        <v>0.96899999999999997</v>
      </c>
      <c r="HB54" s="115">
        <v>52</v>
      </c>
      <c r="HC54" s="114">
        <v>3.1E-2</v>
      </c>
      <c r="HD54" s="113">
        <v>68090</v>
      </c>
      <c r="HE54" s="114">
        <v>0.40200000000000002</v>
      </c>
      <c r="HF54" s="113">
        <v>57102</v>
      </c>
      <c r="HG54" s="114">
        <v>0.83899999999999997</v>
      </c>
      <c r="HH54" s="113">
        <v>10988</v>
      </c>
      <c r="HI54" s="114">
        <v>0.161</v>
      </c>
      <c r="HJ54" s="113">
        <v>113329</v>
      </c>
      <c r="HK54" s="114">
        <v>0.432</v>
      </c>
      <c r="HL54" s="113">
        <v>96653</v>
      </c>
      <c r="HM54" s="114">
        <v>0.85299999999999998</v>
      </c>
      <c r="HN54" s="113">
        <v>16676</v>
      </c>
      <c r="HO54" s="114">
        <v>0.14699999999999999</v>
      </c>
      <c r="HP54" s="113">
        <v>24981</v>
      </c>
      <c r="HQ54" s="114">
        <v>0.501</v>
      </c>
      <c r="HR54" s="113">
        <v>18385</v>
      </c>
      <c r="HS54" s="114">
        <v>0.73599999999999999</v>
      </c>
      <c r="HT54" s="113">
        <v>6596</v>
      </c>
      <c r="HU54" s="114">
        <v>0.26400000000000001</v>
      </c>
      <c r="HV54" s="113">
        <v>19180</v>
      </c>
      <c r="HW54" s="114">
        <v>0.371</v>
      </c>
      <c r="HX54" s="113">
        <v>14950</v>
      </c>
      <c r="HY54" s="114">
        <v>0.77900000000000003</v>
      </c>
      <c r="HZ54" s="113">
        <v>4230</v>
      </c>
      <c r="IA54" s="114">
        <v>0.221</v>
      </c>
      <c r="IB54" s="113">
        <v>18936</v>
      </c>
      <c r="IC54" s="114">
        <v>0.64</v>
      </c>
      <c r="ID54" s="113">
        <v>18297</v>
      </c>
      <c r="IE54" s="114">
        <v>0.96599999999999997</v>
      </c>
      <c r="IF54" s="115">
        <v>639</v>
      </c>
      <c r="IG54" s="114">
        <v>3.4000000000000002E-2</v>
      </c>
      <c r="IH54" s="113">
        <v>20215</v>
      </c>
      <c r="II54" s="114">
        <v>0.47799999999999998</v>
      </c>
      <c r="IJ54" s="113">
        <v>16066</v>
      </c>
      <c r="IK54" s="114">
        <v>0.79500000000000004</v>
      </c>
      <c r="IL54" s="113">
        <v>4149</v>
      </c>
      <c r="IM54" s="114">
        <v>0.20499999999999999</v>
      </c>
      <c r="IN54" s="113">
        <v>27520</v>
      </c>
      <c r="IO54" s="114">
        <v>0.55700000000000005</v>
      </c>
      <c r="IP54" s="113">
        <v>26008</v>
      </c>
      <c r="IQ54" s="114">
        <v>0.94499999999999995</v>
      </c>
      <c r="IR54" s="113">
        <v>1512</v>
      </c>
      <c r="IS54" s="114">
        <v>5.5E-2</v>
      </c>
      <c r="IT54" s="113">
        <v>66385</v>
      </c>
      <c r="IU54" s="114">
        <v>0.54600000000000004</v>
      </c>
      <c r="IV54" s="113">
        <v>50901</v>
      </c>
      <c r="IW54" s="114">
        <v>0.76700000000000002</v>
      </c>
      <c r="IX54" s="113">
        <v>15484</v>
      </c>
      <c r="IY54" s="114">
        <v>0.23300000000000001</v>
      </c>
      <c r="IZ54" s="113">
        <v>17097</v>
      </c>
      <c r="JA54" s="114">
        <v>0.61899999999999999</v>
      </c>
      <c r="JB54" s="113">
        <v>15473</v>
      </c>
      <c r="JC54" s="114">
        <v>0.90500000000000003</v>
      </c>
      <c r="JD54" s="113">
        <v>1624</v>
      </c>
      <c r="JE54" s="114">
        <v>9.5000000000000001E-2</v>
      </c>
      <c r="JF54" s="113">
        <v>3157</v>
      </c>
      <c r="JG54" s="114">
        <v>0.309</v>
      </c>
      <c r="JH54" s="113">
        <v>2585</v>
      </c>
      <c r="JI54" s="114">
        <v>0.81899999999999995</v>
      </c>
      <c r="JJ54" s="115">
        <v>572</v>
      </c>
      <c r="JK54" s="114">
        <v>0.18099999999999999</v>
      </c>
      <c r="JL54" s="115">
        <v>49</v>
      </c>
      <c r="JM54" s="114">
        <v>0.59</v>
      </c>
      <c r="JN54" s="115">
        <v>32</v>
      </c>
      <c r="JO54" s="114">
        <v>0.65300000000000002</v>
      </c>
      <c r="JP54" s="115">
        <v>17</v>
      </c>
      <c r="JQ54" s="114">
        <v>0.34699999999999998</v>
      </c>
      <c r="JR54" s="115">
        <v>575</v>
      </c>
      <c r="JS54" s="114">
        <v>0.28399999999999997</v>
      </c>
      <c r="JT54" s="115">
        <v>516</v>
      </c>
      <c r="JU54" s="114">
        <v>0.89700000000000002</v>
      </c>
      <c r="JV54" s="115">
        <v>59</v>
      </c>
      <c r="JW54" s="114">
        <v>0.10299999999999999</v>
      </c>
      <c r="JX54" s="113">
        <v>11372</v>
      </c>
      <c r="JY54" s="114">
        <v>0.38</v>
      </c>
      <c r="JZ54" s="113">
        <v>9843</v>
      </c>
      <c r="KA54" s="114">
        <v>0.86599999999999999</v>
      </c>
      <c r="KB54" s="113">
        <v>1529</v>
      </c>
      <c r="KC54" s="114">
        <v>0.13400000000000001</v>
      </c>
      <c r="KD54" s="113">
        <v>13957</v>
      </c>
      <c r="KE54" s="114">
        <v>0.46300000000000002</v>
      </c>
      <c r="KF54" s="113">
        <v>12966</v>
      </c>
      <c r="KG54" s="114">
        <v>0.92900000000000005</v>
      </c>
      <c r="KH54" s="115">
        <v>991</v>
      </c>
      <c r="KI54" s="114">
        <v>7.0999999999999994E-2</v>
      </c>
      <c r="KJ54" s="113">
        <v>14383</v>
      </c>
      <c r="KK54" s="114">
        <v>0.38</v>
      </c>
      <c r="KL54" s="113">
        <v>13023</v>
      </c>
      <c r="KM54" s="114">
        <v>0.90500000000000003</v>
      </c>
      <c r="KN54" s="113">
        <v>1360</v>
      </c>
      <c r="KO54" s="114">
        <v>9.5000000000000001E-2</v>
      </c>
      <c r="KP54" s="113">
        <v>2581</v>
      </c>
      <c r="KQ54" s="114">
        <v>0.41599999999999998</v>
      </c>
      <c r="KR54" s="113">
        <v>2258</v>
      </c>
      <c r="KS54" s="114">
        <v>0.875</v>
      </c>
      <c r="KT54" s="115">
        <v>323</v>
      </c>
      <c r="KU54" s="114">
        <v>0.125</v>
      </c>
      <c r="KV54" s="115">
        <v>871</v>
      </c>
      <c r="KW54" s="114">
        <v>0.245</v>
      </c>
      <c r="KX54" s="115">
        <v>777</v>
      </c>
      <c r="KY54" s="114">
        <v>0.89200000000000002</v>
      </c>
      <c r="KZ54" s="115">
        <v>94</v>
      </c>
      <c r="LA54" s="114">
        <v>0.108</v>
      </c>
      <c r="LB54" s="115">
        <v>78</v>
      </c>
      <c r="LC54" s="114">
        <v>0.193</v>
      </c>
      <c r="LD54" s="115">
        <v>77</v>
      </c>
      <c r="LE54" s="114">
        <v>0.98699999999999999</v>
      </c>
      <c r="LF54" s="115">
        <v>1</v>
      </c>
      <c r="LG54" s="114">
        <v>1.2999999999999999E-2</v>
      </c>
      <c r="LH54" s="113">
        <v>12024</v>
      </c>
      <c r="LI54" s="114">
        <v>0.35399999999999998</v>
      </c>
      <c r="LJ54" s="113">
        <v>10657</v>
      </c>
      <c r="LK54" s="114">
        <v>0.88600000000000001</v>
      </c>
      <c r="LL54" s="113">
        <v>1367</v>
      </c>
      <c r="LM54" s="114">
        <v>0.114</v>
      </c>
      <c r="LN54" s="115">
        <v>716</v>
      </c>
      <c r="LO54" s="114">
        <v>0.26300000000000001</v>
      </c>
      <c r="LP54" s="115">
        <v>652</v>
      </c>
      <c r="LQ54" s="114">
        <v>0.91100000000000003</v>
      </c>
      <c r="LR54" s="115">
        <v>64</v>
      </c>
      <c r="LS54" s="114">
        <v>8.8999999999999996E-2</v>
      </c>
      <c r="LT54" s="113">
        <v>26258</v>
      </c>
      <c r="LU54" s="114">
        <v>0.442</v>
      </c>
      <c r="LV54" s="113">
        <v>22193</v>
      </c>
      <c r="LW54" s="114">
        <v>0.84499999999999997</v>
      </c>
      <c r="LX54" s="113">
        <v>4065</v>
      </c>
      <c r="LY54" s="114">
        <v>0.155</v>
      </c>
      <c r="LZ54" s="113">
        <v>22253</v>
      </c>
      <c r="MA54" s="114">
        <v>0.73199999999999998</v>
      </c>
      <c r="MB54" s="113">
        <v>21436</v>
      </c>
      <c r="MC54" s="114">
        <v>0.96299999999999997</v>
      </c>
      <c r="MD54" s="115">
        <v>817</v>
      </c>
      <c r="ME54" s="114">
        <v>3.6999999999999998E-2</v>
      </c>
      <c r="MF54" s="113">
        <v>2064</v>
      </c>
      <c r="MG54" s="114">
        <v>0.36899999999999999</v>
      </c>
      <c r="MH54" s="113">
        <v>1682</v>
      </c>
      <c r="MI54" s="114">
        <v>0.81499999999999995</v>
      </c>
      <c r="MJ54" s="115">
        <v>382</v>
      </c>
      <c r="MK54" s="114">
        <v>0.185</v>
      </c>
    </row>
    <row r="55" spans="1:349">
      <c r="A55" s="112" t="s">
        <v>988</v>
      </c>
      <c r="B55" s="113">
        <v>271867</v>
      </c>
      <c r="C55" s="115" t="s">
        <v>595</v>
      </c>
      <c r="D55" s="115" t="s">
        <v>595</v>
      </c>
      <c r="E55" s="115" t="s">
        <v>595</v>
      </c>
      <c r="F55" s="115" t="s">
        <v>595</v>
      </c>
      <c r="G55" s="115" t="s">
        <v>595</v>
      </c>
      <c r="H55" s="115">
        <v>91</v>
      </c>
      <c r="I55" s="115" t="s">
        <v>595</v>
      </c>
      <c r="J55" s="115" t="s">
        <v>595</v>
      </c>
      <c r="K55" s="115" t="s">
        <v>595</v>
      </c>
      <c r="L55" s="115" t="s">
        <v>595</v>
      </c>
      <c r="M55" s="115" t="s">
        <v>595</v>
      </c>
      <c r="N55" s="113">
        <v>3744</v>
      </c>
      <c r="O55" s="115" t="s">
        <v>595</v>
      </c>
      <c r="P55" s="115" t="s">
        <v>595</v>
      </c>
      <c r="Q55" s="115" t="s">
        <v>595</v>
      </c>
      <c r="R55" s="115" t="s">
        <v>595</v>
      </c>
      <c r="S55" s="115" t="s">
        <v>595</v>
      </c>
      <c r="T55" s="113">
        <v>28693</v>
      </c>
      <c r="U55" s="115" t="s">
        <v>595</v>
      </c>
      <c r="V55" s="115" t="s">
        <v>595</v>
      </c>
      <c r="W55" s="115" t="s">
        <v>595</v>
      </c>
      <c r="X55" s="115" t="s">
        <v>595</v>
      </c>
      <c r="Y55" s="115" t="s">
        <v>595</v>
      </c>
      <c r="Z55" s="113">
        <v>3929</v>
      </c>
      <c r="AA55" s="115" t="s">
        <v>595</v>
      </c>
      <c r="AB55" s="115" t="s">
        <v>595</v>
      </c>
      <c r="AC55" s="115" t="s">
        <v>595</v>
      </c>
      <c r="AD55" s="115" t="s">
        <v>595</v>
      </c>
      <c r="AE55" s="115" t="s">
        <v>595</v>
      </c>
      <c r="AF55" s="113">
        <v>2878</v>
      </c>
      <c r="AG55" s="115" t="s">
        <v>595</v>
      </c>
      <c r="AH55" s="115" t="s">
        <v>595</v>
      </c>
      <c r="AI55" s="115" t="s">
        <v>595</v>
      </c>
      <c r="AJ55" s="115" t="s">
        <v>595</v>
      </c>
      <c r="AK55" s="115" t="s">
        <v>595</v>
      </c>
      <c r="AL55" s="113">
        <v>143793</v>
      </c>
      <c r="AM55" s="115" t="s">
        <v>595</v>
      </c>
      <c r="AN55" s="115" t="s">
        <v>595</v>
      </c>
      <c r="AO55" s="115" t="s">
        <v>595</v>
      </c>
      <c r="AP55" s="115" t="s">
        <v>595</v>
      </c>
      <c r="AQ55" s="115" t="s">
        <v>595</v>
      </c>
      <c r="AR55" s="113">
        <v>4081</v>
      </c>
      <c r="AS55" s="115" t="s">
        <v>595</v>
      </c>
      <c r="AT55" s="115" t="s">
        <v>595</v>
      </c>
      <c r="AU55" s="115" t="s">
        <v>595</v>
      </c>
      <c r="AV55" s="115" t="s">
        <v>595</v>
      </c>
      <c r="AW55" s="115" t="s">
        <v>595</v>
      </c>
      <c r="AX55" s="113">
        <v>18743</v>
      </c>
      <c r="AY55" s="115" t="s">
        <v>595</v>
      </c>
      <c r="AZ55" s="115" t="s">
        <v>595</v>
      </c>
      <c r="BA55" s="115" t="s">
        <v>595</v>
      </c>
      <c r="BB55" s="115" t="s">
        <v>595</v>
      </c>
      <c r="BC55" s="115" t="s">
        <v>595</v>
      </c>
      <c r="BD55" s="113">
        <v>148512</v>
      </c>
      <c r="BE55" s="115" t="s">
        <v>595</v>
      </c>
      <c r="BF55" s="115" t="s">
        <v>595</v>
      </c>
      <c r="BG55" s="115" t="s">
        <v>595</v>
      </c>
      <c r="BH55" s="115" t="s">
        <v>595</v>
      </c>
      <c r="BI55" s="115" t="s">
        <v>595</v>
      </c>
      <c r="BJ55" s="113">
        <v>3447</v>
      </c>
      <c r="BK55" s="115" t="s">
        <v>595</v>
      </c>
      <c r="BL55" s="115" t="s">
        <v>595</v>
      </c>
      <c r="BM55" s="115" t="s">
        <v>595</v>
      </c>
      <c r="BN55" s="115" t="s">
        <v>595</v>
      </c>
      <c r="BO55" s="115" t="s">
        <v>595</v>
      </c>
      <c r="BP55" s="113">
        <v>18345</v>
      </c>
      <c r="BQ55" s="115" t="s">
        <v>595</v>
      </c>
      <c r="BR55" s="115" t="s">
        <v>595</v>
      </c>
      <c r="BS55" s="115" t="s">
        <v>595</v>
      </c>
      <c r="BT55" s="115" t="s">
        <v>595</v>
      </c>
      <c r="BU55" s="115" t="s">
        <v>595</v>
      </c>
      <c r="BV55" s="113">
        <v>26210</v>
      </c>
      <c r="BW55" s="115" t="s">
        <v>595</v>
      </c>
      <c r="BX55" s="115" t="s">
        <v>595</v>
      </c>
      <c r="BY55" s="115" t="s">
        <v>595</v>
      </c>
      <c r="BZ55" s="115" t="s">
        <v>595</v>
      </c>
      <c r="CA55" s="115" t="s">
        <v>595</v>
      </c>
      <c r="CB55" s="113">
        <v>2047</v>
      </c>
      <c r="CC55" s="115" t="s">
        <v>595</v>
      </c>
      <c r="CD55" s="115" t="s">
        <v>595</v>
      </c>
      <c r="CE55" s="115" t="s">
        <v>595</v>
      </c>
      <c r="CF55" s="115" t="s">
        <v>595</v>
      </c>
      <c r="CG55" s="115" t="s">
        <v>595</v>
      </c>
      <c r="CH55" s="113">
        <v>135500</v>
      </c>
      <c r="CI55" s="115" t="s">
        <v>595</v>
      </c>
      <c r="CJ55" s="115" t="s">
        <v>595</v>
      </c>
      <c r="CK55" s="115" t="s">
        <v>595</v>
      </c>
      <c r="CL55" s="115" t="s">
        <v>595</v>
      </c>
      <c r="CM55" s="115" t="s">
        <v>595</v>
      </c>
      <c r="CN55" s="113">
        <v>25059</v>
      </c>
      <c r="CO55" s="115" t="s">
        <v>595</v>
      </c>
      <c r="CP55" s="115" t="s">
        <v>595</v>
      </c>
      <c r="CQ55" s="115" t="s">
        <v>595</v>
      </c>
      <c r="CR55" s="115" t="s">
        <v>595</v>
      </c>
      <c r="CS55" s="115" t="s">
        <v>595</v>
      </c>
      <c r="CT55" s="113">
        <v>6973</v>
      </c>
      <c r="CU55" s="115" t="s">
        <v>595</v>
      </c>
      <c r="CV55" s="115" t="s">
        <v>595</v>
      </c>
      <c r="CW55" s="115" t="s">
        <v>595</v>
      </c>
      <c r="CX55" s="115" t="s">
        <v>595</v>
      </c>
      <c r="CY55" s="115" t="s">
        <v>595</v>
      </c>
      <c r="CZ55" s="113">
        <v>6287</v>
      </c>
      <c r="DA55" s="115" t="s">
        <v>595</v>
      </c>
      <c r="DB55" s="115" t="s">
        <v>595</v>
      </c>
      <c r="DC55" s="115" t="s">
        <v>595</v>
      </c>
      <c r="DD55" s="115" t="s">
        <v>595</v>
      </c>
      <c r="DE55" s="115" t="s">
        <v>595</v>
      </c>
      <c r="DF55" s="113">
        <v>1609935</v>
      </c>
      <c r="DG55" s="115" t="s">
        <v>595</v>
      </c>
      <c r="DH55" s="115" t="s">
        <v>595</v>
      </c>
      <c r="DI55" s="115" t="s">
        <v>595</v>
      </c>
      <c r="DJ55" s="115" t="s">
        <v>595</v>
      </c>
      <c r="DK55" s="115" t="s">
        <v>595</v>
      </c>
      <c r="DL55" s="113">
        <v>21466</v>
      </c>
      <c r="DM55" s="115" t="s">
        <v>595</v>
      </c>
      <c r="DN55" s="115" t="s">
        <v>595</v>
      </c>
      <c r="DO55" s="115" t="s">
        <v>595</v>
      </c>
      <c r="DP55" s="115" t="s">
        <v>595</v>
      </c>
      <c r="DQ55" s="115" t="s">
        <v>595</v>
      </c>
      <c r="DR55" s="113">
        <v>22746</v>
      </c>
      <c r="DS55" s="115" t="s">
        <v>595</v>
      </c>
      <c r="DT55" s="115" t="s">
        <v>595</v>
      </c>
      <c r="DU55" s="115" t="s">
        <v>595</v>
      </c>
      <c r="DV55" s="115" t="s">
        <v>595</v>
      </c>
      <c r="DW55" s="115" t="s">
        <v>595</v>
      </c>
      <c r="DX55" s="113">
        <v>1885</v>
      </c>
      <c r="DY55" s="115" t="s">
        <v>595</v>
      </c>
      <c r="DZ55" s="115" t="s">
        <v>595</v>
      </c>
      <c r="EA55" s="115" t="s">
        <v>595</v>
      </c>
      <c r="EB55" s="115" t="s">
        <v>595</v>
      </c>
      <c r="EC55" s="115" t="s">
        <v>595</v>
      </c>
      <c r="ED55" s="113">
        <v>9969</v>
      </c>
      <c r="EE55" s="115" t="s">
        <v>595</v>
      </c>
      <c r="EF55" s="115" t="s">
        <v>595</v>
      </c>
      <c r="EG55" s="115" t="s">
        <v>595</v>
      </c>
      <c r="EH55" s="115" t="s">
        <v>595</v>
      </c>
      <c r="EI55" s="115" t="s">
        <v>595</v>
      </c>
      <c r="EJ55" s="113">
        <v>38509</v>
      </c>
      <c r="EK55" s="115" t="s">
        <v>595</v>
      </c>
      <c r="EL55" s="115" t="s">
        <v>595</v>
      </c>
      <c r="EM55" s="115" t="s">
        <v>595</v>
      </c>
      <c r="EN55" s="115" t="s">
        <v>595</v>
      </c>
      <c r="EO55" s="115" t="s">
        <v>595</v>
      </c>
      <c r="EP55" s="113">
        <v>1115</v>
      </c>
      <c r="EQ55" s="115" t="s">
        <v>595</v>
      </c>
      <c r="ER55" s="115" t="s">
        <v>595</v>
      </c>
      <c r="ES55" s="115" t="s">
        <v>595</v>
      </c>
      <c r="ET55" s="115" t="s">
        <v>595</v>
      </c>
      <c r="EU55" s="115" t="s">
        <v>595</v>
      </c>
      <c r="EV55" s="113">
        <v>2264</v>
      </c>
      <c r="EW55" s="115" t="s">
        <v>595</v>
      </c>
      <c r="EX55" s="115" t="s">
        <v>595</v>
      </c>
      <c r="EY55" s="115" t="s">
        <v>595</v>
      </c>
      <c r="EZ55" s="115" t="s">
        <v>595</v>
      </c>
      <c r="FA55" s="115" t="s">
        <v>595</v>
      </c>
      <c r="FB55" s="113">
        <v>63216</v>
      </c>
      <c r="FC55" s="115" t="s">
        <v>595</v>
      </c>
      <c r="FD55" s="115" t="s">
        <v>595</v>
      </c>
      <c r="FE55" s="115" t="s">
        <v>595</v>
      </c>
      <c r="FF55" s="115" t="s">
        <v>595</v>
      </c>
      <c r="FG55" s="115" t="s">
        <v>595</v>
      </c>
      <c r="FH55" s="113">
        <v>17269</v>
      </c>
      <c r="FI55" s="115" t="s">
        <v>595</v>
      </c>
      <c r="FJ55" s="115" t="s">
        <v>595</v>
      </c>
      <c r="FK55" s="115" t="s">
        <v>595</v>
      </c>
      <c r="FL55" s="115" t="s">
        <v>595</v>
      </c>
      <c r="FM55" s="115" t="s">
        <v>595</v>
      </c>
      <c r="FN55" s="113">
        <v>9903</v>
      </c>
      <c r="FO55" s="115" t="s">
        <v>595</v>
      </c>
      <c r="FP55" s="115" t="s">
        <v>595</v>
      </c>
      <c r="FQ55" s="115" t="s">
        <v>595</v>
      </c>
      <c r="FR55" s="115" t="s">
        <v>595</v>
      </c>
      <c r="FS55" s="115" t="s">
        <v>595</v>
      </c>
      <c r="FT55" s="113">
        <v>453121</v>
      </c>
      <c r="FU55" s="115" t="s">
        <v>595</v>
      </c>
      <c r="FV55" s="115" t="s">
        <v>595</v>
      </c>
      <c r="FW55" s="115" t="s">
        <v>595</v>
      </c>
      <c r="FX55" s="115" t="s">
        <v>595</v>
      </c>
      <c r="FY55" s="115" t="s">
        <v>595</v>
      </c>
      <c r="FZ55" s="113">
        <v>41834</v>
      </c>
      <c r="GA55" s="115" t="s">
        <v>595</v>
      </c>
      <c r="GB55" s="115" t="s">
        <v>595</v>
      </c>
      <c r="GC55" s="115" t="s">
        <v>595</v>
      </c>
      <c r="GD55" s="115" t="s">
        <v>595</v>
      </c>
      <c r="GE55" s="115" t="s">
        <v>595</v>
      </c>
      <c r="GF55" s="113">
        <v>1714</v>
      </c>
      <c r="GG55" s="115" t="s">
        <v>595</v>
      </c>
      <c r="GH55" s="115" t="s">
        <v>595</v>
      </c>
      <c r="GI55" s="115" t="s">
        <v>595</v>
      </c>
      <c r="GJ55" s="115" t="s">
        <v>595</v>
      </c>
      <c r="GK55" s="115" t="s">
        <v>595</v>
      </c>
      <c r="GL55" s="113">
        <v>328917</v>
      </c>
      <c r="GM55" s="115" t="s">
        <v>595</v>
      </c>
      <c r="GN55" s="115" t="s">
        <v>595</v>
      </c>
      <c r="GO55" s="115" t="s">
        <v>595</v>
      </c>
      <c r="GP55" s="115" t="s">
        <v>595</v>
      </c>
      <c r="GQ55" s="115" t="s">
        <v>595</v>
      </c>
      <c r="GR55" s="113">
        <v>234363</v>
      </c>
      <c r="GS55" s="115" t="s">
        <v>595</v>
      </c>
      <c r="GT55" s="115" t="s">
        <v>595</v>
      </c>
      <c r="GU55" s="115" t="s">
        <v>595</v>
      </c>
      <c r="GV55" s="115" t="s">
        <v>595</v>
      </c>
      <c r="GW55" s="115" t="s">
        <v>595</v>
      </c>
      <c r="GX55" s="113">
        <v>7890</v>
      </c>
      <c r="GY55" s="115" t="s">
        <v>595</v>
      </c>
      <c r="GZ55" s="115" t="s">
        <v>595</v>
      </c>
      <c r="HA55" s="115" t="s">
        <v>595</v>
      </c>
      <c r="HB55" s="115" t="s">
        <v>595</v>
      </c>
      <c r="HC55" s="115" t="s">
        <v>595</v>
      </c>
      <c r="HD55" s="113">
        <v>319211</v>
      </c>
      <c r="HE55" s="115" t="s">
        <v>595</v>
      </c>
      <c r="HF55" s="115" t="s">
        <v>595</v>
      </c>
      <c r="HG55" s="115" t="s">
        <v>595</v>
      </c>
      <c r="HH55" s="115" t="s">
        <v>595</v>
      </c>
      <c r="HI55" s="115" t="s">
        <v>595</v>
      </c>
      <c r="HJ55" s="113">
        <v>541385</v>
      </c>
      <c r="HK55" s="115" t="s">
        <v>595</v>
      </c>
      <c r="HL55" s="115" t="s">
        <v>595</v>
      </c>
      <c r="HM55" s="115" t="s">
        <v>595</v>
      </c>
      <c r="HN55" s="115" t="s">
        <v>595</v>
      </c>
      <c r="HO55" s="115" t="s">
        <v>595</v>
      </c>
      <c r="HP55" s="113">
        <v>202928</v>
      </c>
      <c r="HQ55" s="115" t="s">
        <v>595</v>
      </c>
      <c r="HR55" s="115" t="s">
        <v>595</v>
      </c>
      <c r="HS55" s="115" t="s">
        <v>595</v>
      </c>
      <c r="HT55" s="115" t="s">
        <v>595</v>
      </c>
      <c r="HU55" s="115" t="s">
        <v>595</v>
      </c>
      <c r="HV55" s="113">
        <v>101222</v>
      </c>
      <c r="HW55" s="115" t="s">
        <v>595</v>
      </c>
      <c r="HX55" s="115" t="s">
        <v>595</v>
      </c>
      <c r="HY55" s="115" t="s">
        <v>595</v>
      </c>
      <c r="HZ55" s="115" t="s">
        <v>595</v>
      </c>
      <c r="IA55" s="115" t="s">
        <v>595</v>
      </c>
      <c r="IB55" s="113">
        <v>32771</v>
      </c>
      <c r="IC55" s="115" t="s">
        <v>595</v>
      </c>
      <c r="ID55" s="115" t="s">
        <v>595</v>
      </c>
      <c r="IE55" s="115" t="s">
        <v>595</v>
      </c>
      <c r="IF55" s="115" t="s">
        <v>595</v>
      </c>
      <c r="IG55" s="115" t="s">
        <v>595</v>
      </c>
      <c r="IH55" s="113">
        <v>111996</v>
      </c>
      <c r="II55" s="115" t="s">
        <v>595</v>
      </c>
      <c r="IJ55" s="115" t="s">
        <v>595</v>
      </c>
      <c r="IK55" s="115" t="s">
        <v>595</v>
      </c>
      <c r="IL55" s="115" t="s">
        <v>595</v>
      </c>
      <c r="IM55" s="115" t="s">
        <v>595</v>
      </c>
      <c r="IN55" s="113">
        <v>58974</v>
      </c>
      <c r="IO55" s="115" t="s">
        <v>595</v>
      </c>
      <c r="IP55" s="115" t="s">
        <v>595</v>
      </c>
      <c r="IQ55" s="115" t="s">
        <v>595</v>
      </c>
      <c r="IR55" s="115" t="s">
        <v>595</v>
      </c>
      <c r="IS55" s="115" t="s">
        <v>595</v>
      </c>
      <c r="IT55" s="113">
        <v>304906</v>
      </c>
      <c r="IU55" s="115" t="s">
        <v>595</v>
      </c>
      <c r="IV55" s="115" t="s">
        <v>595</v>
      </c>
      <c r="IW55" s="115" t="s">
        <v>595</v>
      </c>
      <c r="IX55" s="115" t="s">
        <v>595</v>
      </c>
      <c r="IY55" s="115" t="s">
        <v>595</v>
      </c>
      <c r="IZ55" s="113">
        <v>33557</v>
      </c>
      <c r="JA55" s="115" t="s">
        <v>595</v>
      </c>
      <c r="JB55" s="115" t="s">
        <v>595</v>
      </c>
      <c r="JC55" s="115" t="s">
        <v>595</v>
      </c>
      <c r="JD55" s="115" t="s">
        <v>595</v>
      </c>
      <c r="JE55" s="115" t="s">
        <v>595</v>
      </c>
      <c r="JF55" s="113">
        <v>22779</v>
      </c>
      <c r="JG55" s="115" t="s">
        <v>595</v>
      </c>
      <c r="JH55" s="115" t="s">
        <v>595</v>
      </c>
      <c r="JI55" s="115" t="s">
        <v>595</v>
      </c>
      <c r="JJ55" s="115" t="s">
        <v>595</v>
      </c>
      <c r="JK55" s="115" t="s">
        <v>595</v>
      </c>
      <c r="JL55" s="115">
        <v>187</v>
      </c>
      <c r="JM55" s="115" t="s">
        <v>595</v>
      </c>
      <c r="JN55" s="115" t="s">
        <v>595</v>
      </c>
      <c r="JO55" s="115" t="s">
        <v>595</v>
      </c>
      <c r="JP55" s="115" t="s">
        <v>595</v>
      </c>
      <c r="JQ55" s="115" t="s">
        <v>595</v>
      </c>
      <c r="JR55" s="113">
        <v>4439</v>
      </c>
      <c r="JS55" s="115" t="s">
        <v>595</v>
      </c>
      <c r="JT55" s="115" t="s">
        <v>595</v>
      </c>
      <c r="JU55" s="115" t="s">
        <v>595</v>
      </c>
      <c r="JV55" s="115" t="s">
        <v>595</v>
      </c>
      <c r="JW55" s="115" t="s">
        <v>595</v>
      </c>
      <c r="JX55" s="113">
        <v>63551</v>
      </c>
      <c r="JY55" s="115" t="s">
        <v>595</v>
      </c>
      <c r="JZ55" s="115" t="s">
        <v>595</v>
      </c>
      <c r="KA55" s="115" t="s">
        <v>595</v>
      </c>
      <c r="KB55" s="115" t="s">
        <v>595</v>
      </c>
      <c r="KC55" s="115" t="s">
        <v>595</v>
      </c>
      <c r="KD55" s="113">
        <v>65417</v>
      </c>
      <c r="KE55" s="115" t="s">
        <v>595</v>
      </c>
      <c r="KF55" s="115" t="s">
        <v>595</v>
      </c>
      <c r="KG55" s="115" t="s">
        <v>595</v>
      </c>
      <c r="KH55" s="115" t="s">
        <v>595</v>
      </c>
      <c r="KI55" s="115" t="s">
        <v>595</v>
      </c>
      <c r="KJ55" s="113">
        <v>77347</v>
      </c>
      <c r="KK55" s="115" t="s">
        <v>595</v>
      </c>
      <c r="KL55" s="115" t="s">
        <v>595</v>
      </c>
      <c r="KM55" s="115" t="s">
        <v>595</v>
      </c>
      <c r="KN55" s="115" t="s">
        <v>595</v>
      </c>
      <c r="KO55" s="115" t="s">
        <v>595</v>
      </c>
      <c r="KP55" s="113">
        <v>13284</v>
      </c>
      <c r="KQ55" s="115" t="s">
        <v>595</v>
      </c>
      <c r="KR55" s="115" t="s">
        <v>595</v>
      </c>
      <c r="KS55" s="115" t="s">
        <v>595</v>
      </c>
      <c r="KT55" s="115" t="s">
        <v>595</v>
      </c>
      <c r="KU55" s="115" t="s">
        <v>595</v>
      </c>
      <c r="KV55" s="113">
        <v>7538</v>
      </c>
      <c r="KW55" s="115" t="s">
        <v>595</v>
      </c>
      <c r="KX55" s="115" t="s">
        <v>595</v>
      </c>
      <c r="KY55" s="115" t="s">
        <v>595</v>
      </c>
      <c r="KZ55" s="115" t="s">
        <v>595</v>
      </c>
      <c r="LA55" s="115" t="s">
        <v>595</v>
      </c>
      <c r="LB55" s="113">
        <v>1057</v>
      </c>
      <c r="LC55" s="115" t="s">
        <v>595</v>
      </c>
      <c r="LD55" s="115" t="s">
        <v>595</v>
      </c>
      <c r="LE55" s="115" t="s">
        <v>595</v>
      </c>
      <c r="LF55" s="115" t="s">
        <v>595</v>
      </c>
      <c r="LG55" s="115" t="s">
        <v>595</v>
      </c>
      <c r="LH55" s="113">
        <v>64943</v>
      </c>
      <c r="LI55" s="115" t="s">
        <v>595</v>
      </c>
      <c r="LJ55" s="115" t="s">
        <v>595</v>
      </c>
      <c r="LK55" s="115" t="s">
        <v>595</v>
      </c>
      <c r="LL55" s="115" t="s">
        <v>595</v>
      </c>
      <c r="LM55" s="115" t="s">
        <v>595</v>
      </c>
      <c r="LN55" s="113">
        <v>6669</v>
      </c>
      <c r="LO55" s="115" t="s">
        <v>595</v>
      </c>
      <c r="LP55" s="115" t="s">
        <v>595</v>
      </c>
      <c r="LQ55" s="115" t="s">
        <v>595</v>
      </c>
      <c r="LR55" s="115" t="s">
        <v>595</v>
      </c>
      <c r="LS55" s="115" t="s">
        <v>595</v>
      </c>
      <c r="LT55" s="113">
        <v>112151</v>
      </c>
      <c r="LU55" s="115" t="s">
        <v>595</v>
      </c>
      <c r="LV55" s="115" t="s">
        <v>595</v>
      </c>
      <c r="LW55" s="115" t="s">
        <v>595</v>
      </c>
      <c r="LX55" s="115" t="s">
        <v>595</v>
      </c>
      <c r="LY55" s="115" t="s">
        <v>595</v>
      </c>
      <c r="LZ55" s="113">
        <v>29455</v>
      </c>
      <c r="MA55" s="115" t="s">
        <v>595</v>
      </c>
      <c r="MB55" s="115" t="s">
        <v>595</v>
      </c>
      <c r="MC55" s="115" t="s">
        <v>595</v>
      </c>
      <c r="MD55" s="115" t="s">
        <v>595</v>
      </c>
      <c r="ME55" s="115" t="s">
        <v>595</v>
      </c>
      <c r="MF55" s="113">
        <v>11930</v>
      </c>
      <c r="MG55" s="115" t="s">
        <v>595</v>
      </c>
      <c r="MH55" s="115" t="s">
        <v>595</v>
      </c>
      <c r="MI55" s="115" t="s">
        <v>595</v>
      </c>
      <c r="MJ55" s="115" t="s">
        <v>595</v>
      </c>
      <c r="MK55" s="115" t="s">
        <v>595</v>
      </c>
    </row>
    <row r="56" spans="1:349">
      <c r="A56" s="112" t="s">
        <v>989</v>
      </c>
      <c r="B56" s="113">
        <v>38280</v>
      </c>
      <c r="C56" s="114">
        <v>0.14099999999999999</v>
      </c>
      <c r="D56" s="113">
        <v>30475</v>
      </c>
      <c r="E56" s="114">
        <v>0.79600000000000004</v>
      </c>
      <c r="F56" s="113">
        <v>7805</v>
      </c>
      <c r="G56" s="114">
        <v>0.20399999999999999</v>
      </c>
      <c r="H56" s="115">
        <v>6</v>
      </c>
      <c r="I56" s="114">
        <v>6.6000000000000003E-2</v>
      </c>
      <c r="J56" s="115">
        <v>6</v>
      </c>
      <c r="K56" s="114">
        <v>1</v>
      </c>
      <c r="L56" s="115">
        <v>0</v>
      </c>
      <c r="M56" s="114">
        <v>0</v>
      </c>
      <c r="N56" s="115">
        <v>549</v>
      </c>
      <c r="O56" s="114">
        <v>0.14699999999999999</v>
      </c>
      <c r="P56" s="115">
        <v>379</v>
      </c>
      <c r="Q56" s="114">
        <v>0.69</v>
      </c>
      <c r="R56" s="115">
        <v>170</v>
      </c>
      <c r="S56" s="114">
        <v>0.31</v>
      </c>
      <c r="T56" s="113">
        <v>5275</v>
      </c>
      <c r="U56" s="114">
        <v>0.184</v>
      </c>
      <c r="V56" s="113">
        <v>4708</v>
      </c>
      <c r="W56" s="114">
        <v>0.89300000000000002</v>
      </c>
      <c r="X56" s="115">
        <v>567</v>
      </c>
      <c r="Y56" s="114">
        <v>0.107</v>
      </c>
      <c r="Z56" s="115">
        <v>340</v>
      </c>
      <c r="AA56" s="114">
        <v>8.6999999999999994E-2</v>
      </c>
      <c r="AB56" s="115">
        <v>235</v>
      </c>
      <c r="AC56" s="114">
        <v>0.69099999999999995</v>
      </c>
      <c r="AD56" s="115">
        <v>105</v>
      </c>
      <c r="AE56" s="114">
        <v>0.309</v>
      </c>
      <c r="AF56" s="115">
        <v>351</v>
      </c>
      <c r="AG56" s="114">
        <v>0.122</v>
      </c>
      <c r="AH56" s="115">
        <v>331</v>
      </c>
      <c r="AI56" s="114">
        <v>0.94299999999999995</v>
      </c>
      <c r="AJ56" s="115">
        <v>20</v>
      </c>
      <c r="AK56" s="114">
        <v>5.7000000000000002E-2</v>
      </c>
      <c r="AL56" s="113">
        <v>18941</v>
      </c>
      <c r="AM56" s="114">
        <v>0.13200000000000001</v>
      </c>
      <c r="AN56" s="113">
        <v>14806</v>
      </c>
      <c r="AO56" s="114">
        <v>0.78200000000000003</v>
      </c>
      <c r="AP56" s="113">
        <v>4135</v>
      </c>
      <c r="AQ56" s="114">
        <v>0.218</v>
      </c>
      <c r="AR56" s="115">
        <v>231</v>
      </c>
      <c r="AS56" s="114">
        <v>5.7000000000000002E-2</v>
      </c>
      <c r="AT56" s="115">
        <v>229</v>
      </c>
      <c r="AU56" s="114">
        <v>0.99099999999999999</v>
      </c>
      <c r="AV56" s="115">
        <v>2</v>
      </c>
      <c r="AW56" s="114">
        <v>8.9999999999999993E-3</v>
      </c>
      <c r="AX56" s="113">
        <v>1887</v>
      </c>
      <c r="AY56" s="114">
        <v>0.10100000000000001</v>
      </c>
      <c r="AZ56" s="113">
        <v>1368</v>
      </c>
      <c r="BA56" s="114">
        <v>0.72499999999999998</v>
      </c>
      <c r="BB56" s="115">
        <v>519</v>
      </c>
      <c r="BC56" s="114">
        <v>0.27500000000000002</v>
      </c>
      <c r="BD56" s="113">
        <v>19160</v>
      </c>
      <c r="BE56" s="114">
        <v>0.129</v>
      </c>
      <c r="BF56" s="113">
        <v>15645</v>
      </c>
      <c r="BG56" s="114">
        <v>0.81699999999999995</v>
      </c>
      <c r="BH56" s="113">
        <v>3515</v>
      </c>
      <c r="BI56" s="114">
        <v>0.183</v>
      </c>
      <c r="BJ56" s="115">
        <v>230</v>
      </c>
      <c r="BK56" s="114">
        <v>6.7000000000000004E-2</v>
      </c>
      <c r="BL56" s="115">
        <v>211</v>
      </c>
      <c r="BM56" s="114">
        <v>0.91700000000000004</v>
      </c>
      <c r="BN56" s="115">
        <v>19</v>
      </c>
      <c r="BO56" s="114">
        <v>8.3000000000000004E-2</v>
      </c>
      <c r="BP56" s="113">
        <v>3075</v>
      </c>
      <c r="BQ56" s="114">
        <v>0.16800000000000001</v>
      </c>
      <c r="BR56" s="113">
        <v>2927</v>
      </c>
      <c r="BS56" s="114">
        <v>0.95199999999999996</v>
      </c>
      <c r="BT56" s="115">
        <v>148</v>
      </c>
      <c r="BU56" s="114">
        <v>4.8000000000000001E-2</v>
      </c>
      <c r="BV56" s="113">
        <v>3380</v>
      </c>
      <c r="BW56" s="114">
        <v>0.129</v>
      </c>
      <c r="BX56" s="113">
        <v>2958</v>
      </c>
      <c r="BY56" s="114">
        <v>0.875</v>
      </c>
      <c r="BZ56" s="115">
        <v>422</v>
      </c>
      <c r="CA56" s="114">
        <v>0.125</v>
      </c>
      <c r="CB56" s="115">
        <v>93</v>
      </c>
      <c r="CC56" s="114">
        <v>4.4999999999999998E-2</v>
      </c>
      <c r="CD56" s="115">
        <v>91</v>
      </c>
      <c r="CE56" s="114">
        <v>0.97799999999999998</v>
      </c>
      <c r="CF56" s="115">
        <v>2</v>
      </c>
      <c r="CG56" s="114">
        <v>2.1999999999999999E-2</v>
      </c>
      <c r="CH56" s="113">
        <v>15956</v>
      </c>
      <c r="CI56" s="114">
        <v>0.11799999999999999</v>
      </c>
      <c r="CJ56" s="113">
        <v>11978</v>
      </c>
      <c r="CK56" s="114">
        <v>0.751</v>
      </c>
      <c r="CL56" s="113">
        <v>3978</v>
      </c>
      <c r="CM56" s="114">
        <v>0.249</v>
      </c>
      <c r="CN56" s="113">
        <v>3389</v>
      </c>
      <c r="CO56" s="114">
        <v>0.13500000000000001</v>
      </c>
      <c r="CP56" s="113">
        <v>2091</v>
      </c>
      <c r="CQ56" s="114">
        <v>0.61699999999999999</v>
      </c>
      <c r="CR56" s="113">
        <v>1298</v>
      </c>
      <c r="CS56" s="114">
        <v>0.38300000000000001</v>
      </c>
      <c r="CT56" s="115">
        <v>724</v>
      </c>
      <c r="CU56" s="114">
        <v>0.104</v>
      </c>
      <c r="CV56" s="115">
        <v>601</v>
      </c>
      <c r="CW56" s="114">
        <v>0.83</v>
      </c>
      <c r="CX56" s="115">
        <v>123</v>
      </c>
      <c r="CY56" s="114">
        <v>0.17</v>
      </c>
      <c r="CZ56" s="115">
        <v>670</v>
      </c>
      <c r="DA56" s="114">
        <v>0.107</v>
      </c>
      <c r="DB56" s="115">
        <v>202</v>
      </c>
      <c r="DC56" s="114">
        <v>0.30099999999999999</v>
      </c>
      <c r="DD56" s="115">
        <v>468</v>
      </c>
      <c r="DE56" s="114">
        <v>0.69899999999999995</v>
      </c>
      <c r="DF56" s="113">
        <v>232933</v>
      </c>
      <c r="DG56" s="114">
        <v>0.14499999999999999</v>
      </c>
      <c r="DH56" s="113">
        <v>174670</v>
      </c>
      <c r="DI56" s="114">
        <v>0.75</v>
      </c>
      <c r="DJ56" s="113">
        <v>58263</v>
      </c>
      <c r="DK56" s="114">
        <v>0.25</v>
      </c>
      <c r="DL56" s="113">
        <v>2088</v>
      </c>
      <c r="DM56" s="114">
        <v>9.7000000000000003E-2</v>
      </c>
      <c r="DN56" s="113">
        <v>1584</v>
      </c>
      <c r="DO56" s="114">
        <v>0.75900000000000001</v>
      </c>
      <c r="DP56" s="115">
        <v>504</v>
      </c>
      <c r="DQ56" s="114">
        <v>0.24099999999999999</v>
      </c>
      <c r="DR56" s="113">
        <v>3110</v>
      </c>
      <c r="DS56" s="114">
        <v>0.13700000000000001</v>
      </c>
      <c r="DT56" s="113">
        <v>2000</v>
      </c>
      <c r="DU56" s="114">
        <v>0.64300000000000002</v>
      </c>
      <c r="DV56" s="113">
        <v>1110</v>
      </c>
      <c r="DW56" s="114">
        <v>0.35699999999999998</v>
      </c>
      <c r="DX56" s="115">
        <v>187</v>
      </c>
      <c r="DY56" s="114">
        <v>9.9000000000000005E-2</v>
      </c>
      <c r="DZ56" s="115">
        <v>164</v>
      </c>
      <c r="EA56" s="114">
        <v>0.877</v>
      </c>
      <c r="EB56" s="115">
        <v>23</v>
      </c>
      <c r="EC56" s="114">
        <v>0.123</v>
      </c>
      <c r="ED56" s="113">
        <v>1155</v>
      </c>
      <c r="EE56" s="114">
        <v>0.11600000000000001</v>
      </c>
      <c r="EF56" s="115">
        <v>944</v>
      </c>
      <c r="EG56" s="114">
        <v>0.81699999999999995</v>
      </c>
      <c r="EH56" s="115">
        <v>211</v>
      </c>
      <c r="EI56" s="114">
        <v>0.183</v>
      </c>
      <c r="EJ56" s="113">
        <v>4741</v>
      </c>
      <c r="EK56" s="114">
        <v>0.123</v>
      </c>
      <c r="EL56" s="113">
        <v>4346</v>
      </c>
      <c r="EM56" s="114">
        <v>0.91700000000000004</v>
      </c>
      <c r="EN56" s="115">
        <v>395</v>
      </c>
      <c r="EO56" s="114">
        <v>8.3000000000000004E-2</v>
      </c>
      <c r="EP56" s="115">
        <v>96</v>
      </c>
      <c r="EQ56" s="114">
        <v>8.5999999999999993E-2</v>
      </c>
      <c r="ER56" s="115">
        <v>94</v>
      </c>
      <c r="ES56" s="114">
        <v>0.97899999999999998</v>
      </c>
      <c r="ET56" s="115">
        <v>2</v>
      </c>
      <c r="EU56" s="114">
        <v>2.1000000000000001E-2</v>
      </c>
      <c r="EV56" s="115">
        <v>99</v>
      </c>
      <c r="EW56" s="114">
        <v>4.3999999999999997E-2</v>
      </c>
      <c r="EX56" s="115">
        <v>97</v>
      </c>
      <c r="EY56" s="114">
        <v>0.98</v>
      </c>
      <c r="EZ56" s="115">
        <v>2</v>
      </c>
      <c r="FA56" s="114">
        <v>0.02</v>
      </c>
      <c r="FB56" s="113">
        <v>8352</v>
      </c>
      <c r="FC56" s="114">
        <v>0.13200000000000001</v>
      </c>
      <c r="FD56" s="113">
        <v>6393</v>
      </c>
      <c r="FE56" s="114">
        <v>0.76500000000000001</v>
      </c>
      <c r="FF56" s="113">
        <v>1959</v>
      </c>
      <c r="FG56" s="114">
        <v>0.23499999999999999</v>
      </c>
      <c r="FH56" s="113">
        <v>2121</v>
      </c>
      <c r="FI56" s="114">
        <v>0.123</v>
      </c>
      <c r="FJ56" s="113">
        <v>1502</v>
      </c>
      <c r="FK56" s="114">
        <v>0.70799999999999996</v>
      </c>
      <c r="FL56" s="115">
        <v>619</v>
      </c>
      <c r="FM56" s="114">
        <v>0.29199999999999998</v>
      </c>
      <c r="FN56" s="115">
        <v>925</v>
      </c>
      <c r="FO56" s="114">
        <v>9.2999999999999999E-2</v>
      </c>
      <c r="FP56" s="115">
        <v>778</v>
      </c>
      <c r="FQ56" s="114">
        <v>0.84099999999999997</v>
      </c>
      <c r="FR56" s="115">
        <v>147</v>
      </c>
      <c r="FS56" s="114">
        <v>0.159</v>
      </c>
      <c r="FT56" s="113">
        <v>70326</v>
      </c>
      <c r="FU56" s="114">
        <v>0.155</v>
      </c>
      <c r="FV56" s="113">
        <v>53133</v>
      </c>
      <c r="FW56" s="114">
        <v>0.75600000000000001</v>
      </c>
      <c r="FX56" s="113">
        <v>17193</v>
      </c>
      <c r="FY56" s="114">
        <v>0.24399999999999999</v>
      </c>
      <c r="FZ56" s="113">
        <v>5970</v>
      </c>
      <c r="GA56" s="114">
        <v>0.14299999999999999</v>
      </c>
      <c r="GB56" s="113">
        <v>4614</v>
      </c>
      <c r="GC56" s="114">
        <v>0.77300000000000002</v>
      </c>
      <c r="GD56" s="113">
        <v>1356</v>
      </c>
      <c r="GE56" s="114">
        <v>0.22700000000000001</v>
      </c>
      <c r="GF56" s="115">
        <v>215</v>
      </c>
      <c r="GG56" s="114">
        <v>0.125</v>
      </c>
      <c r="GH56" s="115">
        <v>158</v>
      </c>
      <c r="GI56" s="114">
        <v>0.73499999999999999</v>
      </c>
      <c r="GJ56" s="115">
        <v>57</v>
      </c>
      <c r="GK56" s="114">
        <v>0.26500000000000001</v>
      </c>
      <c r="GL56" s="113">
        <v>46025</v>
      </c>
      <c r="GM56" s="114">
        <v>0.14000000000000001</v>
      </c>
      <c r="GN56" s="113">
        <v>33292</v>
      </c>
      <c r="GO56" s="114">
        <v>0.72299999999999998</v>
      </c>
      <c r="GP56" s="113">
        <v>12733</v>
      </c>
      <c r="GQ56" s="114">
        <v>0.27700000000000002</v>
      </c>
      <c r="GR56" s="113">
        <v>33707</v>
      </c>
      <c r="GS56" s="114">
        <v>0.14399999999999999</v>
      </c>
      <c r="GT56" s="113">
        <v>27532</v>
      </c>
      <c r="GU56" s="114">
        <v>0.81699999999999995</v>
      </c>
      <c r="GV56" s="113">
        <v>6175</v>
      </c>
      <c r="GW56" s="114">
        <v>0.183</v>
      </c>
      <c r="GX56" s="113">
        <v>1182</v>
      </c>
      <c r="GY56" s="114">
        <v>0.15</v>
      </c>
      <c r="GZ56" s="115">
        <v>997</v>
      </c>
      <c r="HA56" s="114">
        <v>0.84299999999999997</v>
      </c>
      <c r="HB56" s="115">
        <v>185</v>
      </c>
      <c r="HC56" s="114">
        <v>0.157</v>
      </c>
      <c r="HD56" s="113">
        <v>45485</v>
      </c>
      <c r="HE56" s="114">
        <v>0.14199999999999999</v>
      </c>
      <c r="HF56" s="113">
        <v>32286</v>
      </c>
      <c r="HG56" s="114">
        <v>0.71</v>
      </c>
      <c r="HH56" s="113">
        <v>13199</v>
      </c>
      <c r="HI56" s="114">
        <v>0.28999999999999998</v>
      </c>
      <c r="HJ56" s="113">
        <v>86091</v>
      </c>
      <c r="HK56" s="114">
        <v>0.159</v>
      </c>
      <c r="HL56" s="113">
        <v>63570</v>
      </c>
      <c r="HM56" s="114">
        <v>0.73799999999999999</v>
      </c>
      <c r="HN56" s="113">
        <v>22521</v>
      </c>
      <c r="HO56" s="114">
        <v>0.26200000000000001</v>
      </c>
      <c r="HP56" s="113">
        <v>25221</v>
      </c>
      <c r="HQ56" s="114">
        <v>0.124</v>
      </c>
      <c r="HR56" s="113">
        <v>17130</v>
      </c>
      <c r="HS56" s="114">
        <v>0.67900000000000005</v>
      </c>
      <c r="HT56" s="113">
        <v>8091</v>
      </c>
      <c r="HU56" s="114">
        <v>0.32100000000000001</v>
      </c>
      <c r="HV56" s="113">
        <v>9584</v>
      </c>
      <c r="HW56" s="114">
        <v>9.5000000000000001E-2</v>
      </c>
      <c r="HX56" s="113">
        <v>7067</v>
      </c>
      <c r="HY56" s="114">
        <v>0.73699999999999999</v>
      </c>
      <c r="HZ56" s="113">
        <v>2517</v>
      </c>
      <c r="IA56" s="114">
        <v>0.26300000000000001</v>
      </c>
      <c r="IB56" s="113">
        <v>3879</v>
      </c>
      <c r="IC56" s="114">
        <v>0.11799999999999999</v>
      </c>
      <c r="ID56" s="113">
        <v>3431</v>
      </c>
      <c r="IE56" s="114">
        <v>0.88500000000000001</v>
      </c>
      <c r="IF56" s="115">
        <v>448</v>
      </c>
      <c r="IG56" s="114">
        <v>0.115</v>
      </c>
      <c r="IH56" s="113">
        <v>15032</v>
      </c>
      <c r="II56" s="114">
        <v>0.13400000000000001</v>
      </c>
      <c r="IJ56" s="113">
        <v>10821</v>
      </c>
      <c r="IK56" s="114">
        <v>0.72</v>
      </c>
      <c r="IL56" s="113">
        <v>4211</v>
      </c>
      <c r="IM56" s="114">
        <v>0.28000000000000003</v>
      </c>
      <c r="IN56" s="113">
        <v>8687</v>
      </c>
      <c r="IO56" s="114">
        <v>0.14699999999999999</v>
      </c>
      <c r="IP56" s="113">
        <v>7467</v>
      </c>
      <c r="IQ56" s="114">
        <v>0.86</v>
      </c>
      <c r="IR56" s="113">
        <v>1220</v>
      </c>
      <c r="IS56" s="114">
        <v>0.14000000000000001</v>
      </c>
      <c r="IT56" s="113">
        <v>42346</v>
      </c>
      <c r="IU56" s="114">
        <v>0.13900000000000001</v>
      </c>
      <c r="IV56" s="113">
        <v>29484</v>
      </c>
      <c r="IW56" s="114">
        <v>0.69599999999999995</v>
      </c>
      <c r="IX56" s="113">
        <v>12862</v>
      </c>
      <c r="IY56" s="114">
        <v>0.30399999999999999</v>
      </c>
      <c r="IZ56" s="113">
        <v>5288</v>
      </c>
      <c r="JA56" s="114">
        <v>0.158</v>
      </c>
      <c r="JB56" s="113">
        <v>4262</v>
      </c>
      <c r="JC56" s="114">
        <v>0.80600000000000005</v>
      </c>
      <c r="JD56" s="113">
        <v>1026</v>
      </c>
      <c r="JE56" s="114">
        <v>0.19400000000000001</v>
      </c>
      <c r="JF56" s="113">
        <v>2856</v>
      </c>
      <c r="JG56" s="114">
        <v>0.125</v>
      </c>
      <c r="JH56" s="113">
        <v>2063</v>
      </c>
      <c r="JI56" s="114">
        <v>0.72199999999999998</v>
      </c>
      <c r="JJ56" s="115">
        <v>793</v>
      </c>
      <c r="JK56" s="114">
        <v>0.27800000000000002</v>
      </c>
      <c r="JL56" s="115">
        <v>5</v>
      </c>
      <c r="JM56" s="114">
        <v>2.7E-2</v>
      </c>
      <c r="JN56" s="115">
        <v>0</v>
      </c>
      <c r="JO56" s="114">
        <v>0</v>
      </c>
      <c r="JP56" s="115">
        <v>5</v>
      </c>
      <c r="JQ56" s="114">
        <v>1</v>
      </c>
      <c r="JR56" s="115">
        <v>347</v>
      </c>
      <c r="JS56" s="114">
        <v>7.8E-2</v>
      </c>
      <c r="JT56" s="115">
        <v>258</v>
      </c>
      <c r="JU56" s="114">
        <v>0.74399999999999999</v>
      </c>
      <c r="JV56" s="115">
        <v>89</v>
      </c>
      <c r="JW56" s="114">
        <v>0.25600000000000001</v>
      </c>
      <c r="JX56" s="113">
        <v>8750</v>
      </c>
      <c r="JY56" s="114">
        <v>0.13800000000000001</v>
      </c>
      <c r="JZ56" s="113">
        <v>6630</v>
      </c>
      <c r="KA56" s="114">
        <v>0.75800000000000001</v>
      </c>
      <c r="KB56" s="113">
        <v>2120</v>
      </c>
      <c r="KC56" s="114">
        <v>0.24199999999999999</v>
      </c>
      <c r="KD56" s="113">
        <v>9074</v>
      </c>
      <c r="KE56" s="114">
        <v>0.13900000000000001</v>
      </c>
      <c r="KF56" s="113">
        <v>7753</v>
      </c>
      <c r="KG56" s="114">
        <v>0.85399999999999998</v>
      </c>
      <c r="KH56" s="113">
        <v>1321</v>
      </c>
      <c r="KI56" s="114">
        <v>0.14599999999999999</v>
      </c>
      <c r="KJ56" s="113">
        <v>10581</v>
      </c>
      <c r="KK56" s="114">
        <v>0.13700000000000001</v>
      </c>
      <c r="KL56" s="113">
        <v>8669</v>
      </c>
      <c r="KM56" s="114">
        <v>0.81899999999999995</v>
      </c>
      <c r="KN56" s="113">
        <v>1912</v>
      </c>
      <c r="KO56" s="114">
        <v>0.18099999999999999</v>
      </c>
      <c r="KP56" s="113">
        <v>1663</v>
      </c>
      <c r="KQ56" s="114">
        <v>0.125</v>
      </c>
      <c r="KR56" s="113">
        <v>1345</v>
      </c>
      <c r="KS56" s="114">
        <v>0.80900000000000005</v>
      </c>
      <c r="KT56" s="115">
        <v>318</v>
      </c>
      <c r="KU56" s="114">
        <v>0.191</v>
      </c>
      <c r="KV56" s="115">
        <v>814</v>
      </c>
      <c r="KW56" s="114">
        <v>0.108</v>
      </c>
      <c r="KX56" s="115">
        <v>726</v>
      </c>
      <c r="KY56" s="114">
        <v>0.89200000000000002</v>
      </c>
      <c r="KZ56" s="115">
        <v>88</v>
      </c>
      <c r="LA56" s="114">
        <v>0.108</v>
      </c>
      <c r="LB56" s="115">
        <v>137</v>
      </c>
      <c r="LC56" s="114">
        <v>0.13</v>
      </c>
      <c r="LD56" s="115">
        <v>133</v>
      </c>
      <c r="LE56" s="114">
        <v>0.97099999999999997</v>
      </c>
      <c r="LF56" s="115">
        <v>4</v>
      </c>
      <c r="LG56" s="114">
        <v>2.9000000000000001E-2</v>
      </c>
      <c r="LH56" s="113">
        <v>6720</v>
      </c>
      <c r="LI56" s="114">
        <v>0.10299999999999999</v>
      </c>
      <c r="LJ56" s="113">
        <v>5097</v>
      </c>
      <c r="LK56" s="114">
        <v>0.75800000000000001</v>
      </c>
      <c r="LL56" s="113">
        <v>1623</v>
      </c>
      <c r="LM56" s="114">
        <v>0.24199999999999999</v>
      </c>
      <c r="LN56" s="113">
        <v>1050</v>
      </c>
      <c r="LO56" s="114">
        <v>0.157</v>
      </c>
      <c r="LP56" s="115">
        <v>986</v>
      </c>
      <c r="LQ56" s="114">
        <v>0.93899999999999995</v>
      </c>
      <c r="LR56" s="115">
        <v>64</v>
      </c>
      <c r="LS56" s="114">
        <v>6.0999999999999999E-2</v>
      </c>
      <c r="LT56" s="113">
        <v>13286</v>
      </c>
      <c r="LU56" s="114">
        <v>0.11799999999999999</v>
      </c>
      <c r="LV56" s="113">
        <v>9702</v>
      </c>
      <c r="LW56" s="114">
        <v>0.73</v>
      </c>
      <c r="LX56" s="113">
        <v>3584</v>
      </c>
      <c r="LY56" s="114">
        <v>0.27</v>
      </c>
      <c r="LZ56" s="113">
        <v>6763</v>
      </c>
      <c r="MA56" s="114">
        <v>0.23</v>
      </c>
      <c r="MB56" s="113">
        <v>6161</v>
      </c>
      <c r="MC56" s="114">
        <v>0.91100000000000003</v>
      </c>
      <c r="MD56" s="115">
        <v>602</v>
      </c>
      <c r="ME56" s="114">
        <v>8.8999999999999996E-2</v>
      </c>
      <c r="MF56" s="113">
        <v>1429</v>
      </c>
      <c r="MG56" s="114">
        <v>0.12</v>
      </c>
      <c r="MH56" s="113">
        <v>1207</v>
      </c>
      <c r="MI56" s="114">
        <v>0.84499999999999997</v>
      </c>
      <c r="MJ56" s="115">
        <v>222</v>
      </c>
      <c r="MK56" s="114">
        <v>0.155</v>
      </c>
    </row>
    <row r="57" spans="1:349">
      <c r="A57" s="112" t="s">
        <v>990</v>
      </c>
      <c r="B57" s="113">
        <v>884537</v>
      </c>
      <c r="C57" s="115" t="s">
        <v>595</v>
      </c>
      <c r="D57" s="115" t="s">
        <v>595</v>
      </c>
      <c r="E57" s="115" t="s">
        <v>595</v>
      </c>
      <c r="F57" s="115" t="s">
        <v>595</v>
      </c>
      <c r="G57" s="115" t="s">
        <v>595</v>
      </c>
      <c r="H57" s="115">
        <v>693</v>
      </c>
      <c r="I57" s="115" t="s">
        <v>595</v>
      </c>
      <c r="J57" s="115" t="s">
        <v>595</v>
      </c>
      <c r="K57" s="115" t="s">
        <v>595</v>
      </c>
      <c r="L57" s="115" t="s">
        <v>595</v>
      </c>
      <c r="M57" s="115" t="s">
        <v>595</v>
      </c>
      <c r="N57" s="113">
        <v>25776</v>
      </c>
      <c r="O57" s="115" t="s">
        <v>595</v>
      </c>
      <c r="P57" s="115" t="s">
        <v>595</v>
      </c>
      <c r="Q57" s="115" t="s">
        <v>595</v>
      </c>
      <c r="R57" s="115" t="s">
        <v>595</v>
      </c>
      <c r="S57" s="115" t="s">
        <v>595</v>
      </c>
      <c r="T57" s="113">
        <v>119197</v>
      </c>
      <c r="U57" s="115" t="s">
        <v>595</v>
      </c>
      <c r="V57" s="115" t="s">
        <v>595</v>
      </c>
      <c r="W57" s="115" t="s">
        <v>595</v>
      </c>
      <c r="X57" s="115" t="s">
        <v>595</v>
      </c>
      <c r="Y57" s="115" t="s">
        <v>595</v>
      </c>
      <c r="Z57" s="113">
        <v>30673</v>
      </c>
      <c r="AA57" s="115" t="s">
        <v>595</v>
      </c>
      <c r="AB57" s="115" t="s">
        <v>595</v>
      </c>
      <c r="AC57" s="115" t="s">
        <v>595</v>
      </c>
      <c r="AD57" s="115" t="s">
        <v>595</v>
      </c>
      <c r="AE57" s="115" t="s">
        <v>595</v>
      </c>
      <c r="AF57" s="113">
        <v>10756</v>
      </c>
      <c r="AG57" s="115" t="s">
        <v>595</v>
      </c>
      <c r="AH57" s="115" t="s">
        <v>595</v>
      </c>
      <c r="AI57" s="115" t="s">
        <v>595</v>
      </c>
      <c r="AJ57" s="115" t="s">
        <v>595</v>
      </c>
      <c r="AK57" s="115" t="s">
        <v>595</v>
      </c>
      <c r="AL57" s="113">
        <v>633726</v>
      </c>
      <c r="AM57" s="115" t="s">
        <v>595</v>
      </c>
      <c r="AN57" s="115" t="s">
        <v>595</v>
      </c>
      <c r="AO57" s="115" t="s">
        <v>595</v>
      </c>
      <c r="AP57" s="115" t="s">
        <v>595</v>
      </c>
      <c r="AQ57" s="115" t="s">
        <v>595</v>
      </c>
      <c r="AR57" s="113">
        <v>15356</v>
      </c>
      <c r="AS57" s="115" t="s">
        <v>595</v>
      </c>
      <c r="AT57" s="115" t="s">
        <v>595</v>
      </c>
      <c r="AU57" s="115" t="s">
        <v>595</v>
      </c>
      <c r="AV57" s="115" t="s">
        <v>595</v>
      </c>
      <c r="AW57" s="115" t="s">
        <v>595</v>
      </c>
      <c r="AX57" s="113">
        <v>115973</v>
      </c>
      <c r="AY57" s="115" t="s">
        <v>595</v>
      </c>
      <c r="AZ57" s="115" t="s">
        <v>595</v>
      </c>
      <c r="BA57" s="115" t="s">
        <v>595</v>
      </c>
      <c r="BB57" s="115" t="s">
        <v>595</v>
      </c>
      <c r="BC57" s="115" t="s">
        <v>595</v>
      </c>
      <c r="BD57" s="113">
        <v>447993</v>
      </c>
      <c r="BE57" s="115" t="s">
        <v>595</v>
      </c>
      <c r="BF57" s="115" t="s">
        <v>595</v>
      </c>
      <c r="BG57" s="115" t="s">
        <v>595</v>
      </c>
      <c r="BH57" s="115" t="s">
        <v>595</v>
      </c>
      <c r="BI57" s="115" t="s">
        <v>595</v>
      </c>
      <c r="BJ57" s="113">
        <v>14477</v>
      </c>
      <c r="BK57" s="115" t="s">
        <v>595</v>
      </c>
      <c r="BL57" s="115" t="s">
        <v>595</v>
      </c>
      <c r="BM57" s="115" t="s">
        <v>595</v>
      </c>
      <c r="BN57" s="115" t="s">
        <v>595</v>
      </c>
      <c r="BO57" s="115" t="s">
        <v>595</v>
      </c>
      <c r="BP57" s="113">
        <v>73601</v>
      </c>
      <c r="BQ57" s="115" t="s">
        <v>595</v>
      </c>
      <c r="BR57" s="115" t="s">
        <v>595</v>
      </c>
      <c r="BS57" s="115" t="s">
        <v>595</v>
      </c>
      <c r="BT57" s="115" t="s">
        <v>595</v>
      </c>
      <c r="BU57" s="115" t="s">
        <v>595</v>
      </c>
      <c r="BV57" s="113">
        <v>83128</v>
      </c>
      <c r="BW57" s="115" t="s">
        <v>595</v>
      </c>
      <c r="BX57" s="115" t="s">
        <v>595</v>
      </c>
      <c r="BY57" s="115" t="s">
        <v>595</v>
      </c>
      <c r="BZ57" s="115" t="s">
        <v>595</v>
      </c>
      <c r="CA57" s="115" t="s">
        <v>595</v>
      </c>
      <c r="CB57" s="113">
        <v>11197</v>
      </c>
      <c r="CC57" s="115" t="s">
        <v>595</v>
      </c>
      <c r="CD57" s="115" t="s">
        <v>595</v>
      </c>
      <c r="CE57" s="115" t="s">
        <v>595</v>
      </c>
      <c r="CF57" s="115" t="s">
        <v>595</v>
      </c>
      <c r="CG57" s="115" t="s">
        <v>595</v>
      </c>
      <c r="CH57" s="113">
        <v>396600</v>
      </c>
      <c r="CI57" s="115" t="s">
        <v>595</v>
      </c>
      <c r="CJ57" s="115" t="s">
        <v>595</v>
      </c>
      <c r="CK57" s="115" t="s">
        <v>595</v>
      </c>
      <c r="CL57" s="115" t="s">
        <v>595</v>
      </c>
      <c r="CM57" s="115" t="s">
        <v>595</v>
      </c>
      <c r="CN57" s="113">
        <v>67262</v>
      </c>
      <c r="CO57" s="115" t="s">
        <v>595</v>
      </c>
      <c r="CP57" s="115" t="s">
        <v>595</v>
      </c>
      <c r="CQ57" s="115" t="s">
        <v>595</v>
      </c>
      <c r="CR57" s="115" t="s">
        <v>595</v>
      </c>
      <c r="CS57" s="115" t="s">
        <v>595</v>
      </c>
      <c r="CT57" s="113">
        <v>39421</v>
      </c>
      <c r="CU57" s="115" t="s">
        <v>595</v>
      </c>
      <c r="CV57" s="115" t="s">
        <v>595</v>
      </c>
      <c r="CW57" s="115" t="s">
        <v>595</v>
      </c>
      <c r="CX57" s="115" t="s">
        <v>595</v>
      </c>
      <c r="CY57" s="115" t="s">
        <v>595</v>
      </c>
      <c r="CZ57" s="113">
        <v>16103</v>
      </c>
      <c r="DA57" s="115" t="s">
        <v>595</v>
      </c>
      <c r="DB57" s="115" t="s">
        <v>595</v>
      </c>
      <c r="DC57" s="115" t="s">
        <v>595</v>
      </c>
      <c r="DD57" s="115" t="s">
        <v>595</v>
      </c>
      <c r="DE57" s="115" t="s">
        <v>595</v>
      </c>
      <c r="DF57" s="113">
        <v>5235554</v>
      </c>
      <c r="DG57" s="115" t="s">
        <v>595</v>
      </c>
      <c r="DH57" s="115" t="s">
        <v>595</v>
      </c>
      <c r="DI57" s="115" t="s">
        <v>595</v>
      </c>
      <c r="DJ57" s="115" t="s">
        <v>595</v>
      </c>
      <c r="DK57" s="115" t="s">
        <v>595</v>
      </c>
      <c r="DL57" s="113">
        <v>75549</v>
      </c>
      <c r="DM57" s="115" t="s">
        <v>595</v>
      </c>
      <c r="DN57" s="115" t="s">
        <v>595</v>
      </c>
      <c r="DO57" s="115" t="s">
        <v>595</v>
      </c>
      <c r="DP57" s="115" t="s">
        <v>595</v>
      </c>
      <c r="DQ57" s="115" t="s">
        <v>595</v>
      </c>
      <c r="DR57" s="113">
        <v>167795</v>
      </c>
      <c r="DS57" s="115" t="s">
        <v>595</v>
      </c>
      <c r="DT57" s="115" t="s">
        <v>595</v>
      </c>
      <c r="DU57" s="115" t="s">
        <v>595</v>
      </c>
      <c r="DV57" s="115" t="s">
        <v>595</v>
      </c>
      <c r="DW57" s="115" t="s">
        <v>595</v>
      </c>
      <c r="DX57" s="113">
        <v>11774</v>
      </c>
      <c r="DY57" s="115" t="s">
        <v>595</v>
      </c>
      <c r="DZ57" s="115" t="s">
        <v>595</v>
      </c>
      <c r="EA57" s="115" t="s">
        <v>595</v>
      </c>
      <c r="EB57" s="115" t="s">
        <v>595</v>
      </c>
      <c r="EC57" s="115" t="s">
        <v>595</v>
      </c>
      <c r="ED57" s="113">
        <v>51830</v>
      </c>
      <c r="EE57" s="115" t="s">
        <v>595</v>
      </c>
      <c r="EF57" s="115" t="s">
        <v>595</v>
      </c>
      <c r="EG57" s="115" t="s">
        <v>595</v>
      </c>
      <c r="EH57" s="115" t="s">
        <v>595</v>
      </c>
      <c r="EI57" s="115" t="s">
        <v>595</v>
      </c>
      <c r="EJ57" s="113">
        <v>119525</v>
      </c>
      <c r="EK57" s="115" t="s">
        <v>595</v>
      </c>
      <c r="EL57" s="115" t="s">
        <v>595</v>
      </c>
      <c r="EM57" s="115" t="s">
        <v>595</v>
      </c>
      <c r="EN57" s="115" t="s">
        <v>595</v>
      </c>
      <c r="EO57" s="115" t="s">
        <v>595</v>
      </c>
      <c r="EP57" s="113">
        <v>5658</v>
      </c>
      <c r="EQ57" s="115" t="s">
        <v>595</v>
      </c>
      <c r="ER57" s="115" t="s">
        <v>595</v>
      </c>
      <c r="ES57" s="115" t="s">
        <v>595</v>
      </c>
      <c r="ET57" s="115" t="s">
        <v>595</v>
      </c>
      <c r="EU57" s="115" t="s">
        <v>595</v>
      </c>
      <c r="EV57" s="113">
        <v>7778</v>
      </c>
      <c r="EW57" s="115" t="s">
        <v>595</v>
      </c>
      <c r="EX57" s="115" t="s">
        <v>595</v>
      </c>
      <c r="EY57" s="115" t="s">
        <v>595</v>
      </c>
      <c r="EZ57" s="115" t="s">
        <v>595</v>
      </c>
      <c r="FA57" s="115" t="s">
        <v>595</v>
      </c>
      <c r="FB57" s="113">
        <v>211312</v>
      </c>
      <c r="FC57" s="115" t="s">
        <v>595</v>
      </c>
      <c r="FD57" s="115" t="s">
        <v>595</v>
      </c>
      <c r="FE57" s="115" t="s">
        <v>595</v>
      </c>
      <c r="FF57" s="115" t="s">
        <v>595</v>
      </c>
      <c r="FG57" s="115" t="s">
        <v>595</v>
      </c>
      <c r="FH57" s="113">
        <v>80951</v>
      </c>
      <c r="FI57" s="115" t="s">
        <v>595</v>
      </c>
      <c r="FJ57" s="115" t="s">
        <v>595</v>
      </c>
      <c r="FK57" s="115" t="s">
        <v>595</v>
      </c>
      <c r="FL57" s="115" t="s">
        <v>595</v>
      </c>
      <c r="FM57" s="115" t="s">
        <v>595</v>
      </c>
      <c r="FN57" s="113">
        <v>65874</v>
      </c>
      <c r="FO57" s="115" t="s">
        <v>595</v>
      </c>
      <c r="FP57" s="115" t="s">
        <v>595</v>
      </c>
      <c r="FQ57" s="115" t="s">
        <v>595</v>
      </c>
      <c r="FR57" s="115" t="s">
        <v>595</v>
      </c>
      <c r="FS57" s="115" t="s">
        <v>595</v>
      </c>
      <c r="FT57" s="113">
        <v>1698391</v>
      </c>
      <c r="FU57" s="115" t="s">
        <v>595</v>
      </c>
      <c r="FV57" s="115" t="s">
        <v>595</v>
      </c>
      <c r="FW57" s="115" t="s">
        <v>595</v>
      </c>
      <c r="FX57" s="115" t="s">
        <v>595</v>
      </c>
      <c r="FY57" s="115" t="s">
        <v>595</v>
      </c>
      <c r="FZ57" s="113">
        <v>223649</v>
      </c>
      <c r="GA57" s="115" t="s">
        <v>595</v>
      </c>
      <c r="GB57" s="115" t="s">
        <v>595</v>
      </c>
      <c r="GC57" s="115" t="s">
        <v>595</v>
      </c>
      <c r="GD57" s="115" t="s">
        <v>595</v>
      </c>
      <c r="GE57" s="115" t="s">
        <v>595</v>
      </c>
      <c r="GF57" s="113">
        <v>12716</v>
      </c>
      <c r="GG57" s="115" t="s">
        <v>595</v>
      </c>
      <c r="GH57" s="115" t="s">
        <v>595</v>
      </c>
      <c r="GI57" s="115" t="s">
        <v>595</v>
      </c>
      <c r="GJ57" s="115" t="s">
        <v>595</v>
      </c>
      <c r="GK57" s="115" t="s">
        <v>595</v>
      </c>
      <c r="GL57" s="113">
        <v>1201312</v>
      </c>
      <c r="GM57" s="115" t="s">
        <v>595</v>
      </c>
      <c r="GN57" s="115" t="s">
        <v>595</v>
      </c>
      <c r="GO57" s="115" t="s">
        <v>595</v>
      </c>
      <c r="GP57" s="115" t="s">
        <v>595</v>
      </c>
      <c r="GQ57" s="115" t="s">
        <v>595</v>
      </c>
      <c r="GR57" s="113">
        <v>777920</v>
      </c>
      <c r="GS57" s="115" t="s">
        <v>595</v>
      </c>
      <c r="GT57" s="115" t="s">
        <v>595</v>
      </c>
      <c r="GU57" s="115" t="s">
        <v>595</v>
      </c>
      <c r="GV57" s="115" t="s">
        <v>595</v>
      </c>
      <c r="GW57" s="115" t="s">
        <v>595</v>
      </c>
      <c r="GX57" s="113">
        <v>30186</v>
      </c>
      <c r="GY57" s="115" t="s">
        <v>595</v>
      </c>
      <c r="GZ57" s="115" t="s">
        <v>595</v>
      </c>
      <c r="HA57" s="115" t="s">
        <v>595</v>
      </c>
      <c r="HB57" s="115" t="s">
        <v>595</v>
      </c>
      <c r="HC57" s="115" t="s">
        <v>595</v>
      </c>
      <c r="HD57" s="113">
        <v>1012541</v>
      </c>
      <c r="HE57" s="115" t="s">
        <v>595</v>
      </c>
      <c r="HF57" s="115" t="s">
        <v>595</v>
      </c>
      <c r="HG57" s="115" t="s">
        <v>595</v>
      </c>
      <c r="HH57" s="115" t="s">
        <v>595</v>
      </c>
      <c r="HI57" s="115" t="s">
        <v>595</v>
      </c>
      <c r="HJ57" s="113">
        <v>1681991</v>
      </c>
      <c r="HK57" s="115" t="s">
        <v>595</v>
      </c>
      <c r="HL57" s="115" t="s">
        <v>595</v>
      </c>
      <c r="HM57" s="115" t="s">
        <v>595</v>
      </c>
      <c r="HN57" s="115" t="s">
        <v>595</v>
      </c>
      <c r="HO57" s="115" t="s">
        <v>595</v>
      </c>
      <c r="HP57" s="113">
        <v>486623</v>
      </c>
      <c r="HQ57" s="115" t="s">
        <v>595</v>
      </c>
      <c r="HR57" s="115" t="s">
        <v>595</v>
      </c>
      <c r="HS57" s="115" t="s">
        <v>595</v>
      </c>
      <c r="HT57" s="115" t="s">
        <v>595</v>
      </c>
      <c r="HU57" s="115" t="s">
        <v>595</v>
      </c>
      <c r="HV57" s="113">
        <v>357015</v>
      </c>
      <c r="HW57" s="115" t="s">
        <v>595</v>
      </c>
      <c r="HX57" s="115" t="s">
        <v>595</v>
      </c>
      <c r="HY57" s="115" t="s">
        <v>595</v>
      </c>
      <c r="HZ57" s="115" t="s">
        <v>595</v>
      </c>
      <c r="IA57" s="115" t="s">
        <v>595</v>
      </c>
      <c r="IB57" s="113">
        <v>154790</v>
      </c>
      <c r="IC57" s="115" t="s">
        <v>595</v>
      </c>
      <c r="ID57" s="115" t="s">
        <v>595</v>
      </c>
      <c r="IE57" s="115" t="s">
        <v>595</v>
      </c>
      <c r="IF57" s="115" t="s">
        <v>595</v>
      </c>
      <c r="IG57" s="115" t="s">
        <v>595</v>
      </c>
      <c r="IH57" s="113">
        <v>435903</v>
      </c>
      <c r="II57" s="115" t="s">
        <v>595</v>
      </c>
      <c r="IJ57" s="115" t="s">
        <v>595</v>
      </c>
      <c r="IK57" s="115" t="s">
        <v>595</v>
      </c>
      <c r="IL57" s="115" t="s">
        <v>595</v>
      </c>
      <c r="IM57" s="115" t="s">
        <v>595</v>
      </c>
      <c r="IN57" s="113">
        <v>214841</v>
      </c>
      <c r="IO57" s="115" t="s">
        <v>595</v>
      </c>
      <c r="IP57" s="115" t="s">
        <v>595</v>
      </c>
      <c r="IQ57" s="115" t="s">
        <v>595</v>
      </c>
      <c r="IR57" s="115" t="s">
        <v>595</v>
      </c>
      <c r="IS57" s="115" t="s">
        <v>595</v>
      </c>
      <c r="IT57" s="113">
        <v>1018895</v>
      </c>
      <c r="IU57" s="115" t="s">
        <v>595</v>
      </c>
      <c r="IV57" s="115" t="s">
        <v>595</v>
      </c>
      <c r="IW57" s="115" t="s">
        <v>595</v>
      </c>
      <c r="IX57" s="115" t="s">
        <v>595</v>
      </c>
      <c r="IY57" s="115" t="s">
        <v>595</v>
      </c>
      <c r="IZ57" s="113">
        <v>145308</v>
      </c>
      <c r="JA57" s="115" t="s">
        <v>595</v>
      </c>
      <c r="JB57" s="115" t="s">
        <v>595</v>
      </c>
      <c r="JC57" s="115" t="s">
        <v>595</v>
      </c>
      <c r="JD57" s="115" t="s">
        <v>595</v>
      </c>
      <c r="JE57" s="115" t="s">
        <v>595</v>
      </c>
      <c r="JF57" s="113">
        <v>103372</v>
      </c>
      <c r="JG57" s="115" t="s">
        <v>595</v>
      </c>
      <c r="JH57" s="115" t="s">
        <v>595</v>
      </c>
      <c r="JI57" s="115" t="s">
        <v>595</v>
      </c>
      <c r="JJ57" s="115" t="s">
        <v>595</v>
      </c>
      <c r="JK57" s="115" t="s">
        <v>595</v>
      </c>
      <c r="JL57" s="113">
        <v>2143</v>
      </c>
      <c r="JM57" s="115" t="s">
        <v>595</v>
      </c>
      <c r="JN57" s="115" t="s">
        <v>595</v>
      </c>
      <c r="JO57" s="115" t="s">
        <v>595</v>
      </c>
      <c r="JP57" s="115" t="s">
        <v>595</v>
      </c>
      <c r="JQ57" s="115" t="s">
        <v>595</v>
      </c>
      <c r="JR57" s="113">
        <v>27353</v>
      </c>
      <c r="JS57" s="115" t="s">
        <v>595</v>
      </c>
      <c r="JT57" s="115" t="s">
        <v>595</v>
      </c>
      <c r="JU57" s="115" t="s">
        <v>595</v>
      </c>
      <c r="JV57" s="115" t="s">
        <v>595</v>
      </c>
      <c r="JW57" s="115" t="s">
        <v>595</v>
      </c>
      <c r="JX57" s="113">
        <v>236102</v>
      </c>
      <c r="JY57" s="115" t="s">
        <v>595</v>
      </c>
      <c r="JZ57" s="115" t="s">
        <v>595</v>
      </c>
      <c r="KA57" s="115" t="s">
        <v>595</v>
      </c>
      <c r="KB57" s="115" t="s">
        <v>595</v>
      </c>
      <c r="KC57" s="115" t="s">
        <v>595</v>
      </c>
      <c r="KD57" s="113">
        <v>292551</v>
      </c>
      <c r="KE57" s="115" t="s">
        <v>595</v>
      </c>
      <c r="KF57" s="115" t="s">
        <v>595</v>
      </c>
      <c r="KG57" s="115" t="s">
        <v>595</v>
      </c>
      <c r="KH57" s="115" t="s">
        <v>595</v>
      </c>
      <c r="KI57" s="115" t="s">
        <v>595</v>
      </c>
      <c r="KJ57" s="113">
        <v>262571</v>
      </c>
      <c r="KK57" s="115" t="s">
        <v>595</v>
      </c>
      <c r="KL57" s="115" t="s">
        <v>595</v>
      </c>
      <c r="KM57" s="115" t="s">
        <v>595</v>
      </c>
      <c r="KN57" s="115" t="s">
        <v>595</v>
      </c>
      <c r="KO57" s="115" t="s">
        <v>595</v>
      </c>
      <c r="KP57" s="113">
        <v>48937</v>
      </c>
      <c r="KQ57" s="115" t="s">
        <v>595</v>
      </c>
      <c r="KR57" s="115" t="s">
        <v>595</v>
      </c>
      <c r="KS57" s="115" t="s">
        <v>595</v>
      </c>
      <c r="KT57" s="115" t="s">
        <v>595</v>
      </c>
      <c r="KU57" s="115" t="s">
        <v>595</v>
      </c>
      <c r="KV57" s="113">
        <v>35796</v>
      </c>
      <c r="KW57" s="115" t="s">
        <v>595</v>
      </c>
      <c r="KX57" s="115" t="s">
        <v>595</v>
      </c>
      <c r="KY57" s="115" t="s">
        <v>595</v>
      </c>
      <c r="KZ57" s="115" t="s">
        <v>595</v>
      </c>
      <c r="LA57" s="115" t="s">
        <v>595</v>
      </c>
      <c r="LB57" s="113">
        <v>8909</v>
      </c>
      <c r="LC57" s="115" t="s">
        <v>595</v>
      </c>
      <c r="LD57" s="115" t="s">
        <v>595</v>
      </c>
      <c r="LE57" s="115" t="s">
        <v>595</v>
      </c>
      <c r="LF57" s="115" t="s">
        <v>595</v>
      </c>
      <c r="LG57" s="115" t="s">
        <v>595</v>
      </c>
      <c r="LH57" s="113">
        <v>204130</v>
      </c>
      <c r="LI57" s="115" t="s">
        <v>595</v>
      </c>
      <c r="LJ57" s="115" t="s">
        <v>595</v>
      </c>
      <c r="LK57" s="115" t="s">
        <v>595</v>
      </c>
      <c r="LL57" s="115" t="s">
        <v>595</v>
      </c>
      <c r="LM57" s="115" t="s">
        <v>595</v>
      </c>
      <c r="LN57" s="113">
        <v>34454</v>
      </c>
      <c r="LO57" s="115" t="s">
        <v>595</v>
      </c>
      <c r="LP57" s="115" t="s">
        <v>595</v>
      </c>
      <c r="LQ57" s="115" t="s">
        <v>595</v>
      </c>
      <c r="LR57" s="115" t="s">
        <v>595</v>
      </c>
      <c r="LS57" s="115" t="s">
        <v>595</v>
      </c>
      <c r="LT57" s="113">
        <v>454534</v>
      </c>
      <c r="LU57" s="115" t="s">
        <v>595</v>
      </c>
      <c r="LV57" s="115" t="s">
        <v>595</v>
      </c>
      <c r="LW57" s="115" t="s">
        <v>595</v>
      </c>
      <c r="LX57" s="115" t="s">
        <v>595</v>
      </c>
      <c r="LY57" s="115" t="s">
        <v>595</v>
      </c>
      <c r="LZ57" s="113">
        <v>96600</v>
      </c>
      <c r="MA57" s="115" t="s">
        <v>595</v>
      </c>
      <c r="MB57" s="115" t="s">
        <v>595</v>
      </c>
      <c r="MC57" s="115" t="s">
        <v>595</v>
      </c>
      <c r="MD57" s="115" t="s">
        <v>595</v>
      </c>
      <c r="ME57" s="115" t="s">
        <v>595</v>
      </c>
      <c r="MF57" s="113">
        <v>35271</v>
      </c>
      <c r="MG57" s="115" t="s">
        <v>595</v>
      </c>
      <c r="MH57" s="115" t="s">
        <v>595</v>
      </c>
      <c r="MI57" s="115" t="s">
        <v>595</v>
      </c>
      <c r="MJ57" s="115" t="s">
        <v>595</v>
      </c>
      <c r="MK57" s="115" t="s">
        <v>595</v>
      </c>
    </row>
    <row r="58" spans="1:349">
      <c r="A58" s="112" t="s">
        <v>991</v>
      </c>
      <c r="B58" s="113">
        <v>24971</v>
      </c>
      <c r="C58" s="114">
        <v>2.8000000000000001E-2</v>
      </c>
      <c r="D58" s="113">
        <v>18714</v>
      </c>
      <c r="E58" s="114">
        <v>0.749</v>
      </c>
      <c r="F58" s="113">
        <v>6257</v>
      </c>
      <c r="G58" s="114">
        <v>0.251</v>
      </c>
      <c r="H58" s="115">
        <v>31</v>
      </c>
      <c r="I58" s="114">
        <v>4.4999999999999998E-2</v>
      </c>
      <c r="J58" s="115">
        <v>30</v>
      </c>
      <c r="K58" s="114">
        <v>0.96799999999999997</v>
      </c>
      <c r="L58" s="115">
        <v>1</v>
      </c>
      <c r="M58" s="114">
        <v>3.2000000000000001E-2</v>
      </c>
      <c r="N58" s="115">
        <v>770</v>
      </c>
      <c r="O58" s="114">
        <v>0.03</v>
      </c>
      <c r="P58" s="115">
        <v>517</v>
      </c>
      <c r="Q58" s="114">
        <v>0.67100000000000004</v>
      </c>
      <c r="R58" s="115">
        <v>253</v>
      </c>
      <c r="S58" s="114">
        <v>0.32900000000000001</v>
      </c>
      <c r="T58" s="113">
        <v>3761</v>
      </c>
      <c r="U58" s="114">
        <v>3.2000000000000001E-2</v>
      </c>
      <c r="V58" s="113">
        <v>3148</v>
      </c>
      <c r="W58" s="114">
        <v>0.83699999999999997</v>
      </c>
      <c r="X58" s="115">
        <v>613</v>
      </c>
      <c r="Y58" s="114">
        <v>0.16300000000000001</v>
      </c>
      <c r="Z58" s="115">
        <v>637</v>
      </c>
      <c r="AA58" s="114">
        <v>2.1000000000000001E-2</v>
      </c>
      <c r="AB58" s="115">
        <v>485</v>
      </c>
      <c r="AC58" s="114">
        <v>0.76100000000000001</v>
      </c>
      <c r="AD58" s="115">
        <v>152</v>
      </c>
      <c r="AE58" s="114">
        <v>0.23899999999999999</v>
      </c>
      <c r="AF58" s="115">
        <v>120</v>
      </c>
      <c r="AG58" s="114">
        <v>1.0999999999999999E-2</v>
      </c>
      <c r="AH58" s="115">
        <v>103</v>
      </c>
      <c r="AI58" s="114">
        <v>0.85799999999999998</v>
      </c>
      <c r="AJ58" s="115">
        <v>17</v>
      </c>
      <c r="AK58" s="114">
        <v>0.14199999999999999</v>
      </c>
      <c r="AL58" s="113">
        <v>17732</v>
      </c>
      <c r="AM58" s="114">
        <v>2.8000000000000001E-2</v>
      </c>
      <c r="AN58" s="113">
        <v>12117</v>
      </c>
      <c r="AO58" s="114">
        <v>0.68300000000000005</v>
      </c>
      <c r="AP58" s="113">
        <v>5615</v>
      </c>
      <c r="AQ58" s="114">
        <v>0.317</v>
      </c>
      <c r="AR58" s="115">
        <v>585</v>
      </c>
      <c r="AS58" s="114">
        <v>3.7999999999999999E-2</v>
      </c>
      <c r="AT58" s="115">
        <v>499</v>
      </c>
      <c r="AU58" s="114">
        <v>0.85299999999999998</v>
      </c>
      <c r="AV58" s="115">
        <v>86</v>
      </c>
      <c r="AW58" s="114">
        <v>0.14699999999999999</v>
      </c>
      <c r="AX58" s="113">
        <v>2550</v>
      </c>
      <c r="AY58" s="114">
        <v>2.1999999999999999E-2</v>
      </c>
      <c r="AZ58" s="113">
        <v>2084</v>
      </c>
      <c r="BA58" s="114">
        <v>0.81699999999999995</v>
      </c>
      <c r="BB58" s="115">
        <v>466</v>
      </c>
      <c r="BC58" s="114">
        <v>0.183</v>
      </c>
      <c r="BD58" s="113">
        <v>12382</v>
      </c>
      <c r="BE58" s="114">
        <v>2.8000000000000001E-2</v>
      </c>
      <c r="BF58" s="113">
        <v>8977</v>
      </c>
      <c r="BG58" s="114">
        <v>0.72499999999999998</v>
      </c>
      <c r="BH58" s="113">
        <v>3405</v>
      </c>
      <c r="BI58" s="114">
        <v>0.27500000000000002</v>
      </c>
      <c r="BJ58" s="115">
        <v>252</v>
      </c>
      <c r="BK58" s="114">
        <v>1.7000000000000001E-2</v>
      </c>
      <c r="BL58" s="115">
        <v>219</v>
      </c>
      <c r="BM58" s="114">
        <v>0.86899999999999999</v>
      </c>
      <c r="BN58" s="115">
        <v>33</v>
      </c>
      <c r="BO58" s="114">
        <v>0.13100000000000001</v>
      </c>
      <c r="BP58" s="113">
        <v>1793</v>
      </c>
      <c r="BQ58" s="114">
        <v>2.4E-2</v>
      </c>
      <c r="BR58" s="113">
        <v>1499</v>
      </c>
      <c r="BS58" s="114">
        <v>0.83599999999999997</v>
      </c>
      <c r="BT58" s="115">
        <v>294</v>
      </c>
      <c r="BU58" s="114">
        <v>0.16400000000000001</v>
      </c>
      <c r="BV58" s="113">
        <v>2368</v>
      </c>
      <c r="BW58" s="114">
        <v>2.8000000000000001E-2</v>
      </c>
      <c r="BX58" s="113">
        <v>2109</v>
      </c>
      <c r="BY58" s="114">
        <v>0.89100000000000001</v>
      </c>
      <c r="BZ58" s="115">
        <v>259</v>
      </c>
      <c r="CA58" s="114">
        <v>0.109</v>
      </c>
      <c r="CB58" s="115">
        <v>164</v>
      </c>
      <c r="CC58" s="114">
        <v>1.4999999999999999E-2</v>
      </c>
      <c r="CD58" s="115">
        <v>116</v>
      </c>
      <c r="CE58" s="114">
        <v>0.70699999999999996</v>
      </c>
      <c r="CF58" s="115">
        <v>48</v>
      </c>
      <c r="CG58" s="114">
        <v>0.29299999999999998</v>
      </c>
      <c r="CH58" s="113">
        <v>11332</v>
      </c>
      <c r="CI58" s="114">
        <v>2.9000000000000001E-2</v>
      </c>
      <c r="CJ58" s="113">
        <v>8424</v>
      </c>
      <c r="CK58" s="114">
        <v>0.74299999999999999</v>
      </c>
      <c r="CL58" s="113">
        <v>2908</v>
      </c>
      <c r="CM58" s="114">
        <v>0.25700000000000001</v>
      </c>
      <c r="CN58" s="113">
        <v>3657</v>
      </c>
      <c r="CO58" s="114">
        <v>5.3999999999999999E-2</v>
      </c>
      <c r="CP58" s="113">
        <v>2143</v>
      </c>
      <c r="CQ58" s="114">
        <v>0.58599999999999997</v>
      </c>
      <c r="CR58" s="113">
        <v>1514</v>
      </c>
      <c r="CS58" s="114">
        <v>0.41399999999999998</v>
      </c>
      <c r="CT58" s="113">
        <v>1000</v>
      </c>
      <c r="CU58" s="114">
        <v>2.5000000000000001E-2</v>
      </c>
      <c r="CV58" s="115">
        <v>699</v>
      </c>
      <c r="CW58" s="114">
        <v>0.69899999999999995</v>
      </c>
      <c r="CX58" s="115">
        <v>301</v>
      </c>
      <c r="CY58" s="114">
        <v>0.30099999999999999</v>
      </c>
      <c r="CZ58" s="115">
        <v>654</v>
      </c>
      <c r="DA58" s="114">
        <v>4.1000000000000002E-2</v>
      </c>
      <c r="DB58" s="115">
        <v>330</v>
      </c>
      <c r="DC58" s="114">
        <v>0.505</v>
      </c>
      <c r="DD58" s="115">
        <v>324</v>
      </c>
      <c r="DE58" s="114">
        <v>0.495</v>
      </c>
      <c r="DF58" s="113">
        <v>149184</v>
      </c>
      <c r="DG58" s="114">
        <v>2.8000000000000001E-2</v>
      </c>
      <c r="DH58" s="113">
        <v>105578</v>
      </c>
      <c r="DI58" s="114">
        <v>0.70799999999999996</v>
      </c>
      <c r="DJ58" s="113">
        <v>43606</v>
      </c>
      <c r="DK58" s="114">
        <v>0.29199999999999998</v>
      </c>
      <c r="DL58" s="113">
        <v>1901</v>
      </c>
      <c r="DM58" s="114">
        <v>2.5000000000000001E-2</v>
      </c>
      <c r="DN58" s="113">
        <v>1144</v>
      </c>
      <c r="DO58" s="114">
        <v>0.60199999999999998</v>
      </c>
      <c r="DP58" s="115">
        <v>757</v>
      </c>
      <c r="DQ58" s="114">
        <v>0.39800000000000002</v>
      </c>
      <c r="DR58" s="113">
        <v>4389</v>
      </c>
      <c r="DS58" s="114">
        <v>2.5999999999999999E-2</v>
      </c>
      <c r="DT58" s="113">
        <v>2999</v>
      </c>
      <c r="DU58" s="114">
        <v>0.68300000000000005</v>
      </c>
      <c r="DV58" s="113">
        <v>1390</v>
      </c>
      <c r="DW58" s="114">
        <v>0.317</v>
      </c>
      <c r="DX58" s="115">
        <v>251</v>
      </c>
      <c r="DY58" s="114">
        <v>2.1000000000000001E-2</v>
      </c>
      <c r="DZ58" s="115">
        <v>189</v>
      </c>
      <c r="EA58" s="114">
        <v>0.753</v>
      </c>
      <c r="EB58" s="115">
        <v>62</v>
      </c>
      <c r="EC58" s="114">
        <v>0.247</v>
      </c>
      <c r="ED58" s="113">
        <v>1373</v>
      </c>
      <c r="EE58" s="114">
        <v>2.5999999999999999E-2</v>
      </c>
      <c r="EF58" s="113">
        <v>1067</v>
      </c>
      <c r="EG58" s="114">
        <v>0.77700000000000002</v>
      </c>
      <c r="EH58" s="115">
        <v>306</v>
      </c>
      <c r="EI58" s="114">
        <v>0.223</v>
      </c>
      <c r="EJ58" s="113">
        <v>2726</v>
      </c>
      <c r="EK58" s="114">
        <v>2.3E-2</v>
      </c>
      <c r="EL58" s="113">
        <v>2188</v>
      </c>
      <c r="EM58" s="114">
        <v>0.80300000000000005</v>
      </c>
      <c r="EN58" s="115">
        <v>538</v>
      </c>
      <c r="EO58" s="114">
        <v>0.19700000000000001</v>
      </c>
      <c r="EP58" s="115">
        <v>24</v>
      </c>
      <c r="EQ58" s="114">
        <v>4.0000000000000001E-3</v>
      </c>
      <c r="ER58" s="115">
        <v>24</v>
      </c>
      <c r="ES58" s="114">
        <v>1</v>
      </c>
      <c r="ET58" s="115">
        <v>0</v>
      </c>
      <c r="EU58" s="114">
        <v>0</v>
      </c>
      <c r="EV58" s="115">
        <v>116</v>
      </c>
      <c r="EW58" s="114">
        <v>1.4999999999999999E-2</v>
      </c>
      <c r="EX58" s="115">
        <v>107</v>
      </c>
      <c r="EY58" s="114">
        <v>0.92200000000000004</v>
      </c>
      <c r="EZ58" s="115">
        <v>9</v>
      </c>
      <c r="FA58" s="114">
        <v>7.8E-2</v>
      </c>
      <c r="FB58" s="113">
        <v>6697</v>
      </c>
      <c r="FC58" s="114">
        <v>3.2000000000000001E-2</v>
      </c>
      <c r="FD58" s="113">
        <v>4529</v>
      </c>
      <c r="FE58" s="114">
        <v>0.67600000000000005</v>
      </c>
      <c r="FF58" s="113">
        <v>2168</v>
      </c>
      <c r="FG58" s="114">
        <v>0.32400000000000001</v>
      </c>
      <c r="FH58" s="113">
        <v>1935</v>
      </c>
      <c r="FI58" s="114">
        <v>2.4E-2</v>
      </c>
      <c r="FJ58" s="113">
        <v>1295</v>
      </c>
      <c r="FK58" s="114">
        <v>0.66900000000000004</v>
      </c>
      <c r="FL58" s="115">
        <v>640</v>
      </c>
      <c r="FM58" s="114">
        <v>0.33100000000000002</v>
      </c>
      <c r="FN58" s="113">
        <v>1253</v>
      </c>
      <c r="FO58" s="114">
        <v>1.9E-2</v>
      </c>
      <c r="FP58" s="115">
        <v>873</v>
      </c>
      <c r="FQ58" s="114">
        <v>0.69699999999999995</v>
      </c>
      <c r="FR58" s="115">
        <v>380</v>
      </c>
      <c r="FS58" s="114">
        <v>0.30299999999999999</v>
      </c>
      <c r="FT58" s="113">
        <v>50070</v>
      </c>
      <c r="FU58" s="114">
        <v>2.9000000000000001E-2</v>
      </c>
      <c r="FV58" s="113">
        <v>35516</v>
      </c>
      <c r="FW58" s="114">
        <v>0.70899999999999996</v>
      </c>
      <c r="FX58" s="113">
        <v>14554</v>
      </c>
      <c r="FY58" s="114">
        <v>0.29099999999999998</v>
      </c>
      <c r="FZ58" s="113">
        <v>5510</v>
      </c>
      <c r="GA58" s="114">
        <v>2.5000000000000001E-2</v>
      </c>
      <c r="GB58" s="113">
        <v>3874</v>
      </c>
      <c r="GC58" s="114">
        <v>0.70299999999999996</v>
      </c>
      <c r="GD58" s="113">
        <v>1636</v>
      </c>
      <c r="GE58" s="114">
        <v>0.29699999999999999</v>
      </c>
      <c r="GF58" s="115">
        <v>327</v>
      </c>
      <c r="GG58" s="114">
        <v>2.5999999999999999E-2</v>
      </c>
      <c r="GH58" s="115">
        <v>236</v>
      </c>
      <c r="GI58" s="114">
        <v>0.72199999999999998</v>
      </c>
      <c r="GJ58" s="115">
        <v>91</v>
      </c>
      <c r="GK58" s="114">
        <v>0.27800000000000002</v>
      </c>
      <c r="GL58" s="113">
        <v>36977</v>
      </c>
      <c r="GM58" s="114">
        <v>3.1E-2</v>
      </c>
      <c r="GN58" s="113">
        <v>23885</v>
      </c>
      <c r="GO58" s="114">
        <v>0.64600000000000002</v>
      </c>
      <c r="GP58" s="113">
        <v>13092</v>
      </c>
      <c r="GQ58" s="114">
        <v>0.35399999999999998</v>
      </c>
      <c r="GR58" s="113">
        <v>24644</v>
      </c>
      <c r="GS58" s="114">
        <v>3.2000000000000001E-2</v>
      </c>
      <c r="GT58" s="113">
        <v>18744</v>
      </c>
      <c r="GU58" s="114">
        <v>0.76100000000000001</v>
      </c>
      <c r="GV58" s="113">
        <v>5900</v>
      </c>
      <c r="GW58" s="114">
        <v>0.23899999999999999</v>
      </c>
      <c r="GX58" s="115">
        <v>754</v>
      </c>
      <c r="GY58" s="114">
        <v>2.5000000000000001E-2</v>
      </c>
      <c r="GZ58" s="115">
        <v>505</v>
      </c>
      <c r="HA58" s="114">
        <v>0.67</v>
      </c>
      <c r="HB58" s="115">
        <v>249</v>
      </c>
      <c r="HC58" s="114">
        <v>0.33</v>
      </c>
      <c r="HD58" s="113">
        <v>33797</v>
      </c>
      <c r="HE58" s="114">
        <v>3.3000000000000002E-2</v>
      </c>
      <c r="HF58" s="113">
        <v>23065</v>
      </c>
      <c r="HG58" s="114">
        <v>0.68200000000000005</v>
      </c>
      <c r="HH58" s="113">
        <v>10732</v>
      </c>
      <c r="HI58" s="114">
        <v>0.318</v>
      </c>
      <c r="HJ58" s="113">
        <v>57505</v>
      </c>
      <c r="HK58" s="114">
        <v>3.4000000000000002E-2</v>
      </c>
      <c r="HL58" s="113">
        <v>41099</v>
      </c>
      <c r="HM58" s="114">
        <v>0.71499999999999997</v>
      </c>
      <c r="HN58" s="113">
        <v>16406</v>
      </c>
      <c r="HO58" s="114">
        <v>0.28499999999999998</v>
      </c>
      <c r="HP58" s="113">
        <v>15802</v>
      </c>
      <c r="HQ58" s="114">
        <v>3.2000000000000001E-2</v>
      </c>
      <c r="HR58" s="113">
        <v>11510</v>
      </c>
      <c r="HS58" s="114">
        <v>0.72799999999999998</v>
      </c>
      <c r="HT58" s="113">
        <v>4292</v>
      </c>
      <c r="HU58" s="114">
        <v>0.27200000000000002</v>
      </c>
      <c r="HV58" s="113">
        <v>8563</v>
      </c>
      <c r="HW58" s="114">
        <v>2.4E-2</v>
      </c>
      <c r="HX58" s="113">
        <v>5451</v>
      </c>
      <c r="HY58" s="114">
        <v>0.63700000000000001</v>
      </c>
      <c r="HZ58" s="113">
        <v>3112</v>
      </c>
      <c r="IA58" s="114">
        <v>0.36299999999999999</v>
      </c>
      <c r="IB58" s="113">
        <v>3566</v>
      </c>
      <c r="IC58" s="114">
        <v>2.3E-2</v>
      </c>
      <c r="ID58" s="113">
        <v>2893</v>
      </c>
      <c r="IE58" s="114">
        <v>0.81100000000000005</v>
      </c>
      <c r="IF58" s="115">
        <v>673</v>
      </c>
      <c r="IG58" s="114">
        <v>0.189</v>
      </c>
      <c r="IH58" s="113">
        <v>11672</v>
      </c>
      <c r="II58" s="114">
        <v>2.7E-2</v>
      </c>
      <c r="IJ58" s="113">
        <v>8489</v>
      </c>
      <c r="IK58" s="114">
        <v>0.72699999999999998</v>
      </c>
      <c r="IL58" s="113">
        <v>3183</v>
      </c>
      <c r="IM58" s="114">
        <v>0.27300000000000002</v>
      </c>
      <c r="IN58" s="113">
        <v>6428</v>
      </c>
      <c r="IO58" s="114">
        <v>0.03</v>
      </c>
      <c r="IP58" s="113">
        <v>5093</v>
      </c>
      <c r="IQ58" s="114">
        <v>0.79200000000000004</v>
      </c>
      <c r="IR58" s="113">
        <v>1335</v>
      </c>
      <c r="IS58" s="114">
        <v>0.20799999999999999</v>
      </c>
      <c r="IT58" s="113">
        <v>27792</v>
      </c>
      <c r="IU58" s="114">
        <v>2.7E-2</v>
      </c>
      <c r="IV58" s="113">
        <v>20624</v>
      </c>
      <c r="IW58" s="114">
        <v>0.74199999999999999</v>
      </c>
      <c r="IX58" s="113">
        <v>7168</v>
      </c>
      <c r="IY58" s="114">
        <v>0.25800000000000001</v>
      </c>
      <c r="IZ58" s="113">
        <v>4126</v>
      </c>
      <c r="JA58" s="114">
        <v>2.8000000000000001E-2</v>
      </c>
      <c r="JB58" s="113">
        <v>3418</v>
      </c>
      <c r="JC58" s="114">
        <v>0.82799999999999996</v>
      </c>
      <c r="JD58" s="115">
        <v>708</v>
      </c>
      <c r="JE58" s="114">
        <v>0.17199999999999999</v>
      </c>
      <c r="JF58" s="113">
        <v>2959</v>
      </c>
      <c r="JG58" s="114">
        <v>2.9000000000000001E-2</v>
      </c>
      <c r="JH58" s="113">
        <v>2176</v>
      </c>
      <c r="JI58" s="114">
        <v>0.73499999999999999</v>
      </c>
      <c r="JJ58" s="115">
        <v>783</v>
      </c>
      <c r="JK58" s="114">
        <v>0.26500000000000001</v>
      </c>
      <c r="JL58" s="115">
        <v>27</v>
      </c>
      <c r="JM58" s="114">
        <v>1.2999999999999999E-2</v>
      </c>
      <c r="JN58" s="115">
        <v>27</v>
      </c>
      <c r="JO58" s="114">
        <v>1</v>
      </c>
      <c r="JP58" s="115">
        <v>0</v>
      </c>
      <c r="JQ58" s="114">
        <v>0</v>
      </c>
      <c r="JR58" s="115">
        <v>761</v>
      </c>
      <c r="JS58" s="114">
        <v>2.8000000000000001E-2</v>
      </c>
      <c r="JT58" s="115">
        <v>584</v>
      </c>
      <c r="JU58" s="114">
        <v>0.76700000000000002</v>
      </c>
      <c r="JV58" s="115">
        <v>177</v>
      </c>
      <c r="JW58" s="114">
        <v>0.23300000000000001</v>
      </c>
      <c r="JX58" s="113">
        <v>7006</v>
      </c>
      <c r="JY58" s="114">
        <v>0.03</v>
      </c>
      <c r="JZ58" s="113">
        <v>4717</v>
      </c>
      <c r="KA58" s="114">
        <v>0.67300000000000004</v>
      </c>
      <c r="KB58" s="113">
        <v>2289</v>
      </c>
      <c r="KC58" s="114">
        <v>0.32700000000000001</v>
      </c>
      <c r="KD58" s="113">
        <v>8122</v>
      </c>
      <c r="KE58" s="114">
        <v>2.8000000000000001E-2</v>
      </c>
      <c r="KF58" s="113">
        <v>6564</v>
      </c>
      <c r="KG58" s="114">
        <v>0.80800000000000005</v>
      </c>
      <c r="KH58" s="113">
        <v>1558</v>
      </c>
      <c r="KI58" s="114">
        <v>0.192</v>
      </c>
      <c r="KJ58" s="113">
        <v>5842</v>
      </c>
      <c r="KK58" s="114">
        <v>2.1999999999999999E-2</v>
      </c>
      <c r="KL58" s="113">
        <v>4374</v>
      </c>
      <c r="KM58" s="114">
        <v>0.749</v>
      </c>
      <c r="KN58" s="113">
        <v>1468</v>
      </c>
      <c r="KO58" s="114">
        <v>0.251</v>
      </c>
      <c r="KP58" s="113">
        <v>1041</v>
      </c>
      <c r="KQ58" s="114">
        <v>2.1000000000000001E-2</v>
      </c>
      <c r="KR58" s="115">
        <v>850</v>
      </c>
      <c r="KS58" s="114">
        <v>0.81699999999999995</v>
      </c>
      <c r="KT58" s="115">
        <v>191</v>
      </c>
      <c r="KU58" s="114">
        <v>0.183</v>
      </c>
      <c r="KV58" s="115">
        <v>829</v>
      </c>
      <c r="KW58" s="114">
        <v>2.3E-2</v>
      </c>
      <c r="KX58" s="115">
        <v>672</v>
      </c>
      <c r="KY58" s="114">
        <v>0.81100000000000005</v>
      </c>
      <c r="KZ58" s="115">
        <v>157</v>
      </c>
      <c r="LA58" s="114">
        <v>0.189</v>
      </c>
      <c r="LB58" s="115">
        <v>100</v>
      </c>
      <c r="LC58" s="114">
        <v>1.0999999999999999E-2</v>
      </c>
      <c r="LD58" s="115">
        <v>76</v>
      </c>
      <c r="LE58" s="114">
        <v>0.76</v>
      </c>
      <c r="LF58" s="115">
        <v>24</v>
      </c>
      <c r="LG58" s="114">
        <v>0.24</v>
      </c>
      <c r="LH58" s="113">
        <v>4615</v>
      </c>
      <c r="LI58" s="114">
        <v>2.3E-2</v>
      </c>
      <c r="LJ58" s="113">
        <v>3545</v>
      </c>
      <c r="LK58" s="114">
        <v>0.76800000000000002</v>
      </c>
      <c r="LL58" s="113">
        <v>1070</v>
      </c>
      <c r="LM58" s="114">
        <v>0.23200000000000001</v>
      </c>
      <c r="LN58" s="115">
        <v>845</v>
      </c>
      <c r="LO58" s="114">
        <v>2.5000000000000001E-2</v>
      </c>
      <c r="LP58" s="115">
        <v>662</v>
      </c>
      <c r="LQ58" s="114">
        <v>0.78300000000000003</v>
      </c>
      <c r="LR58" s="115">
        <v>183</v>
      </c>
      <c r="LS58" s="114">
        <v>0.217</v>
      </c>
      <c r="LT58" s="113">
        <v>11174</v>
      </c>
      <c r="LU58" s="114">
        <v>2.5000000000000001E-2</v>
      </c>
      <c r="LV58" s="113">
        <v>7575</v>
      </c>
      <c r="LW58" s="114">
        <v>0.67800000000000005</v>
      </c>
      <c r="LX58" s="113">
        <v>3599</v>
      </c>
      <c r="LY58" s="114">
        <v>0.32200000000000001</v>
      </c>
      <c r="LZ58" s="113">
        <v>3676</v>
      </c>
      <c r="MA58" s="114">
        <v>3.7999999999999999E-2</v>
      </c>
      <c r="MB58" s="113">
        <v>2852</v>
      </c>
      <c r="MC58" s="114">
        <v>0.77600000000000002</v>
      </c>
      <c r="MD58" s="115">
        <v>824</v>
      </c>
      <c r="ME58" s="114">
        <v>0.224</v>
      </c>
      <c r="MF58" s="113">
        <v>1429</v>
      </c>
      <c r="MG58" s="114">
        <v>4.1000000000000002E-2</v>
      </c>
      <c r="MH58" s="115">
        <v>942</v>
      </c>
      <c r="MI58" s="114">
        <v>0.65900000000000003</v>
      </c>
      <c r="MJ58" s="115">
        <v>487</v>
      </c>
      <c r="MK58" s="114">
        <v>0.34100000000000003</v>
      </c>
    </row>
    <row r="59" spans="1:349">
      <c r="A59" s="112" t="s">
        <v>992</v>
      </c>
      <c r="B59" s="113">
        <v>142783</v>
      </c>
      <c r="C59" s="115" t="s">
        <v>595</v>
      </c>
      <c r="D59" s="115" t="s">
        <v>595</v>
      </c>
      <c r="E59" s="115" t="s">
        <v>595</v>
      </c>
      <c r="F59" s="115" t="s">
        <v>595</v>
      </c>
      <c r="G59" s="115" t="s">
        <v>595</v>
      </c>
      <c r="H59" s="115">
        <v>123</v>
      </c>
      <c r="I59" s="115" t="s">
        <v>595</v>
      </c>
      <c r="J59" s="115" t="s">
        <v>595</v>
      </c>
      <c r="K59" s="115" t="s">
        <v>595</v>
      </c>
      <c r="L59" s="115" t="s">
        <v>595</v>
      </c>
      <c r="M59" s="115" t="s">
        <v>595</v>
      </c>
      <c r="N59" s="113">
        <v>2487</v>
      </c>
      <c r="O59" s="115" t="s">
        <v>595</v>
      </c>
      <c r="P59" s="115" t="s">
        <v>595</v>
      </c>
      <c r="Q59" s="115" t="s">
        <v>595</v>
      </c>
      <c r="R59" s="115" t="s">
        <v>595</v>
      </c>
      <c r="S59" s="115" t="s">
        <v>595</v>
      </c>
      <c r="T59" s="113">
        <v>33527</v>
      </c>
      <c r="U59" s="115" t="s">
        <v>595</v>
      </c>
      <c r="V59" s="115" t="s">
        <v>595</v>
      </c>
      <c r="W59" s="115" t="s">
        <v>595</v>
      </c>
      <c r="X59" s="115" t="s">
        <v>595</v>
      </c>
      <c r="Y59" s="115" t="s">
        <v>595</v>
      </c>
      <c r="Z59" s="113">
        <v>2865</v>
      </c>
      <c r="AA59" s="115" t="s">
        <v>595</v>
      </c>
      <c r="AB59" s="115" t="s">
        <v>595</v>
      </c>
      <c r="AC59" s="115" t="s">
        <v>595</v>
      </c>
      <c r="AD59" s="115" t="s">
        <v>595</v>
      </c>
      <c r="AE59" s="115" t="s">
        <v>595</v>
      </c>
      <c r="AF59" s="113">
        <v>1947</v>
      </c>
      <c r="AG59" s="115" t="s">
        <v>595</v>
      </c>
      <c r="AH59" s="115" t="s">
        <v>595</v>
      </c>
      <c r="AI59" s="115" t="s">
        <v>595</v>
      </c>
      <c r="AJ59" s="115" t="s">
        <v>595</v>
      </c>
      <c r="AK59" s="115" t="s">
        <v>595</v>
      </c>
      <c r="AL59" s="113">
        <v>94428</v>
      </c>
      <c r="AM59" s="115" t="s">
        <v>595</v>
      </c>
      <c r="AN59" s="115" t="s">
        <v>595</v>
      </c>
      <c r="AO59" s="115" t="s">
        <v>595</v>
      </c>
      <c r="AP59" s="115" t="s">
        <v>595</v>
      </c>
      <c r="AQ59" s="115" t="s">
        <v>595</v>
      </c>
      <c r="AR59" s="113">
        <v>2033</v>
      </c>
      <c r="AS59" s="115" t="s">
        <v>595</v>
      </c>
      <c r="AT59" s="115" t="s">
        <v>595</v>
      </c>
      <c r="AU59" s="115" t="s">
        <v>595</v>
      </c>
      <c r="AV59" s="115" t="s">
        <v>595</v>
      </c>
      <c r="AW59" s="115" t="s">
        <v>595</v>
      </c>
      <c r="AX59" s="113">
        <v>13929</v>
      </c>
      <c r="AY59" s="115" t="s">
        <v>595</v>
      </c>
      <c r="AZ59" s="115" t="s">
        <v>595</v>
      </c>
      <c r="BA59" s="115" t="s">
        <v>595</v>
      </c>
      <c r="BB59" s="115" t="s">
        <v>595</v>
      </c>
      <c r="BC59" s="115" t="s">
        <v>595</v>
      </c>
      <c r="BD59" s="113">
        <v>101646</v>
      </c>
      <c r="BE59" s="115" t="s">
        <v>595</v>
      </c>
      <c r="BF59" s="115" t="s">
        <v>595</v>
      </c>
      <c r="BG59" s="115" t="s">
        <v>595</v>
      </c>
      <c r="BH59" s="115" t="s">
        <v>595</v>
      </c>
      <c r="BI59" s="115" t="s">
        <v>595</v>
      </c>
      <c r="BJ59" s="113">
        <v>2503</v>
      </c>
      <c r="BK59" s="115" t="s">
        <v>595</v>
      </c>
      <c r="BL59" s="115" t="s">
        <v>595</v>
      </c>
      <c r="BM59" s="115" t="s">
        <v>595</v>
      </c>
      <c r="BN59" s="115" t="s">
        <v>595</v>
      </c>
      <c r="BO59" s="115" t="s">
        <v>595</v>
      </c>
      <c r="BP59" s="113">
        <v>17563</v>
      </c>
      <c r="BQ59" s="115" t="s">
        <v>595</v>
      </c>
      <c r="BR59" s="115" t="s">
        <v>595</v>
      </c>
      <c r="BS59" s="115" t="s">
        <v>595</v>
      </c>
      <c r="BT59" s="115" t="s">
        <v>595</v>
      </c>
      <c r="BU59" s="115" t="s">
        <v>595</v>
      </c>
      <c r="BV59" s="113">
        <v>19202</v>
      </c>
      <c r="BW59" s="115" t="s">
        <v>595</v>
      </c>
      <c r="BX59" s="115" t="s">
        <v>595</v>
      </c>
      <c r="BY59" s="115" t="s">
        <v>595</v>
      </c>
      <c r="BZ59" s="115" t="s">
        <v>595</v>
      </c>
      <c r="CA59" s="115" t="s">
        <v>595</v>
      </c>
      <c r="CB59" s="113">
        <v>1206</v>
      </c>
      <c r="CC59" s="115" t="s">
        <v>595</v>
      </c>
      <c r="CD59" s="115" t="s">
        <v>595</v>
      </c>
      <c r="CE59" s="115" t="s">
        <v>595</v>
      </c>
      <c r="CF59" s="115" t="s">
        <v>595</v>
      </c>
      <c r="CG59" s="115" t="s">
        <v>595</v>
      </c>
      <c r="CH59" s="113">
        <v>93203</v>
      </c>
      <c r="CI59" s="115" t="s">
        <v>595</v>
      </c>
      <c r="CJ59" s="115" t="s">
        <v>595</v>
      </c>
      <c r="CK59" s="115" t="s">
        <v>595</v>
      </c>
      <c r="CL59" s="115" t="s">
        <v>595</v>
      </c>
      <c r="CM59" s="115" t="s">
        <v>595</v>
      </c>
      <c r="CN59" s="113">
        <v>16819</v>
      </c>
      <c r="CO59" s="115" t="s">
        <v>595</v>
      </c>
      <c r="CP59" s="115" t="s">
        <v>595</v>
      </c>
      <c r="CQ59" s="115" t="s">
        <v>595</v>
      </c>
      <c r="CR59" s="115" t="s">
        <v>595</v>
      </c>
      <c r="CS59" s="115" t="s">
        <v>595</v>
      </c>
      <c r="CT59" s="113">
        <v>4464</v>
      </c>
      <c r="CU59" s="115" t="s">
        <v>595</v>
      </c>
      <c r="CV59" s="115" t="s">
        <v>595</v>
      </c>
      <c r="CW59" s="115" t="s">
        <v>595</v>
      </c>
      <c r="CX59" s="115" t="s">
        <v>595</v>
      </c>
      <c r="CY59" s="115" t="s">
        <v>595</v>
      </c>
      <c r="CZ59" s="113">
        <v>3869</v>
      </c>
      <c r="DA59" s="115" t="s">
        <v>595</v>
      </c>
      <c r="DB59" s="115" t="s">
        <v>595</v>
      </c>
      <c r="DC59" s="115" t="s">
        <v>595</v>
      </c>
      <c r="DD59" s="115" t="s">
        <v>595</v>
      </c>
      <c r="DE59" s="115" t="s">
        <v>595</v>
      </c>
      <c r="DF59" s="113">
        <v>1006042</v>
      </c>
      <c r="DG59" s="115" t="s">
        <v>595</v>
      </c>
      <c r="DH59" s="115" t="s">
        <v>595</v>
      </c>
      <c r="DI59" s="115" t="s">
        <v>595</v>
      </c>
      <c r="DJ59" s="115" t="s">
        <v>595</v>
      </c>
      <c r="DK59" s="115" t="s">
        <v>595</v>
      </c>
      <c r="DL59" s="113">
        <v>15184</v>
      </c>
      <c r="DM59" s="115" t="s">
        <v>595</v>
      </c>
      <c r="DN59" s="115" t="s">
        <v>595</v>
      </c>
      <c r="DO59" s="115" t="s">
        <v>595</v>
      </c>
      <c r="DP59" s="115" t="s">
        <v>595</v>
      </c>
      <c r="DQ59" s="115" t="s">
        <v>595</v>
      </c>
      <c r="DR59" s="113">
        <v>16846</v>
      </c>
      <c r="DS59" s="115" t="s">
        <v>595</v>
      </c>
      <c r="DT59" s="115" t="s">
        <v>595</v>
      </c>
      <c r="DU59" s="115" t="s">
        <v>595</v>
      </c>
      <c r="DV59" s="115" t="s">
        <v>595</v>
      </c>
      <c r="DW59" s="115" t="s">
        <v>595</v>
      </c>
      <c r="DX59" s="113">
        <v>1016</v>
      </c>
      <c r="DY59" s="115" t="s">
        <v>595</v>
      </c>
      <c r="DZ59" s="115" t="s">
        <v>595</v>
      </c>
      <c r="EA59" s="115" t="s">
        <v>595</v>
      </c>
      <c r="EB59" s="115" t="s">
        <v>595</v>
      </c>
      <c r="EC59" s="115" t="s">
        <v>595</v>
      </c>
      <c r="ED59" s="113">
        <v>6732</v>
      </c>
      <c r="EE59" s="115" t="s">
        <v>595</v>
      </c>
      <c r="EF59" s="115" t="s">
        <v>595</v>
      </c>
      <c r="EG59" s="115" t="s">
        <v>595</v>
      </c>
      <c r="EH59" s="115" t="s">
        <v>595</v>
      </c>
      <c r="EI59" s="115" t="s">
        <v>595</v>
      </c>
      <c r="EJ59" s="113">
        <v>30979</v>
      </c>
      <c r="EK59" s="115" t="s">
        <v>595</v>
      </c>
      <c r="EL59" s="115" t="s">
        <v>595</v>
      </c>
      <c r="EM59" s="115" t="s">
        <v>595</v>
      </c>
      <c r="EN59" s="115" t="s">
        <v>595</v>
      </c>
      <c r="EO59" s="115" t="s">
        <v>595</v>
      </c>
      <c r="EP59" s="115">
        <v>432</v>
      </c>
      <c r="EQ59" s="115" t="s">
        <v>595</v>
      </c>
      <c r="ER59" s="115" t="s">
        <v>595</v>
      </c>
      <c r="ES59" s="115" t="s">
        <v>595</v>
      </c>
      <c r="ET59" s="115" t="s">
        <v>595</v>
      </c>
      <c r="EU59" s="115" t="s">
        <v>595</v>
      </c>
      <c r="EV59" s="113">
        <v>1443</v>
      </c>
      <c r="EW59" s="115" t="s">
        <v>595</v>
      </c>
      <c r="EX59" s="115" t="s">
        <v>595</v>
      </c>
      <c r="EY59" s="115" t="s">
        <v>595</v>
      </c>
      <c r="EZ59" s="115" t="s">
        <v>595</v>
      </c>
      <c r="FA59" s="115" t="s">
        <v>595</v>
      </c>
      <c r="FB59" s="113">
        <v>44559</v>
      </c>
      <c r="FC59" s="115" t="s">
        <v>595</v>
      </c>
      <c r="FD59" s="115" t="s">
        <v>595</v>
      </c>
      <c r="FE59" s="115" t="s">
        <v>595</v>
      </c>
      <c r="FF59" s="115" t="s">
        <v>595</v>
      </c>
      <c r="FG59" s="115" t="s">
        <v>595</v>
      </c>
      <c r="FH59" s="113">
        <v>12416</v>
      </c>
      <c r="FI59" s="115" t="s">
        <v>595</v>
      </c>
      <c r="FJ59" s="115" t="s">
        <v>595</v>
      </c>
      <c r="FK59" s="115" t="s">
        <v>595</v>
      </c>
      <c r="FL59" s="115" t="s">
        <v>595</v>
      </c>
      <c r="FM59" s="115" t="s">
        <v>595</v>
      </c>
      <c r="FN59" s="113">
        <v>6126</v>
      </c>
      <c r="FO59" s="115" t="s">
        <v>595</v>
      </c>
      <c r="FP59" s="115" t="s">
        <v>595</v>
      </c>
      <c r="FQ59" s="115" t="s">
        <v>595</v>
      </c>
      <c r="FR59" s="115" t="s">
        <v>595</v>
      </c>
      <c r="FS59" s="115" t="s">
        <v>595</v>
      </c>
      <c r="FT59" s="113">
        <v>301482</v>
      </c>
      <c r="FU59" s="115" t="s">
        <v>595</v>
      </c>
      <c r="FV59" s="115" t="s">
        <v>595</v>
      </c>
      <c r="FW59" s="115" t="s">
        <v>595</v>
      </c>
      <c r="FX59" s="115" t="s">
        <v>595</v>
      </c>
      <c r="FY59" s="115" t="s">
        <v>595</v>
      </c>
      <c r="FZ59" s="113">
        <v>28875</v>
      </c>
      <c r="GA59" s="115" t="s">
        <v>595</v>
      </c>
      <c r="GB59" s="115" t="s">
        <v>595</v>
      </c>
      <c r="GC59" s="115" t="s">
        <v>595</v>
      </c>
      <c r="GD59" s="115" t="s">
        <v>595</v>
      </c>
      <c r="GE59" s="115" t="s">
        <v>595</v>
      </c>
      <c r="GF59" s="113">
        <v>1206</v>
      </c>
      <c r="GG59" s="115" t="s">
        <v>595</v>
      </c>
      <c r="GH59" s="115" t="s">
        <v>595</v>
      </c>
      <c r="GI59" s="115" t="s">
        <v>595</v>
      </c>
      <c r="GJ59" s="115" t="s">
        <v>595</v>
      </c>
      <c r="GK59" s="115" t="s">
        <v>595</v>
      </c>
      <c r="GL59" s="113">
        <v>239249</v>
      </c>
      <c r="GM59" s="115" t="s">
        <v>595</v>
      </c>
      <c r="GN59" s="115" t="s">
        <v>595</v>
      </c>
      <c r="GO59" s="115" t="s">
        <v>595</v>
      </c>
      <c r="GP59" s="115" t="s">
        <v>595</v>
      </c>
      <c r="GQ59" s="115" t="s">
        <v>595</v>
      </c>
      <c r="GR59" s="113">
        <v>134979</v>
      </c>
      <c r="GS59" s="115" t="s">
        <v>595</v>
      </c>
      <c r="GT59" s="115" t="s">
        <v>595</v>
      </c>
      <c r="GU59" s="115" t="s">
        <v>595</v>
      </c>
      <c r="GV59" s="115" t="s">
        <v>595</v>
      </c>
      <c r="GW59" s="115" t="s">
        <v>595</v>
      </c>
      <c r="GX59" s="113">
        <v>5737</v>
      </c>
      <c r="GY59" s="115" t="s">
        <v>595</v>
      </c>
      <c r="GZ59" s="115" t="s">
        <v>595</v>
      </c>
      <c r="HA59" s="115" t="s">
        <v>595</v>
      </c>
      <c r="HB59" s="115" t="s">
        <v>595</v>
      </c>
      <c r="HC59" s="115" t="s">
        <v>595</v>
      </c>
      <c r="HD59" s="113">
        <v>230809</v>
      </c>
      <c r="HE59" s="115" t="s">
        <v>595</v>
      </c>
      <c r="HF59" s="115" t="s">
        <v>595</v>
      </c>
      <c r="HG59" s="115" t="s">
        <v>595</v>
      </c>
      <c r="HH59" s="115" t="s">
        <v>595</v>
      </c>
      <c r="HI59" s="115" t="s">
        <v>595</v>
      </c>
      <c r="HJ59" s="113">
        <v>353113</v>
      </c>
      <c r="HK59" s="115" t="s">
        <v>595</v>
      </c>
      <c r="HL59" s="115" t="s">
        <v>595</v>
      </c>
      <c r="HM59" s="115" t="s">
        <v>595</v>
      </c>
      <c r="HN59" s="115" t="s">
        <v>595</v>
      </c>
      <c r="HO59" s="115" t="s">
        <v>595</v>
      </c>
      <c r="HP59" s="113">
        <v>63596</v>
      </c>
      <c r="HQ59" s="115" t="s">
        <v>595</v>
      </c>
      <c r="HR59" s="115" t="s">
        <v>595</v>
      </c>
      <c r="HS59" s="115" t="s">
        <v>595</v>
      </c>
      <c r="HT59" s="115" t="s">
        <v>595</v>
      </c>
      <c r="HU59" s="115" t="s">
        <v>595</v>
      </c>
      <c r="HV59" s="113">
        <v>72469</v>
      </c>
      <c r="HW59" s="115" t="s">
        <v>595</v>
      </c>
      <c r="HX59" s="115" t="s">
        <v>595</v>
      </c>
      <c r="HY59" s="115" t="s">
        <v>595</v>
      </c>
      <c r="HZ59" s="115" t="s">
        <v>595</v>
      </c>
      <c r="IA59" s="115" t="s">
        <v>595</v>
      </c>
      <c r="IB59" s="113">
        <v>43402</v>
      </c>
      <c r="IC59" s="115" t="s">
        <v>595</v>
      </c>
      <c r="ID59" s="115" t="s">
        <v>595</v>
      </c>
      <c r="IE59" s="115" t="s">
        <v>595</v>
      </c>
      <c r="IF59" s="115" t="s">
        <v>595</v>
      </c>
      <c r="IG59" s="115" t="s">
        <v>595</v>
      </c>
      <c r="IH59" s="113">
        <v>56788</v>
      </c>
      <c r="II59" s="115" t="s">
        <v>595</v>
      </c>
      <c r="IJ59" s="115" t="s">
        <v>595</v>
      </c>
      <c r="IK59" s="115" t="s">
        <v>595</v>
      </c>
      <c r="IL59" s="115" t="s">
        <v>595</v>
      </c>
      <c r="IM59" s="115" t="s">
        <v>595</v>
      </c>
      <c r="IN59" s="113">
        <v>70806</v>
      </c>
      <c r="IO59" s="115" t="s">
        <v>595</v>
      </c>
      <c r="IP59" s="115" t="s">
        <v>595</v>
      </c>
      <c r="IQ59" s="115" t="s">
        <v>595</v>
      </c>
      <c r="IR59" s="115" t="s">
        <v>595</v>
      </c>
      <c r="IS59" s="115" t="s">
        <v>595</v>
      </c>
      <c r="IT59" s="113">
        <v>165715</v>
      </c>
      <c r="IU59" s="115" t="s">
        <v>595</v>
      </c>
      <c r="IV59" s="115" t="s">
        <v>595</v>
      </c>
      <c r="IW59" s="115" t="s">
        <v>595</v>
      </c>
      <c r="IX59" s="115" t="s">
        <v>595</v>
      </c>
      <c r="IY59" s="115" t="s">
        <v>595</v>
      </c>
      <c r="IZ59" s="113">
        <v>41139</v>
      </c>
      <c r="JA59" s="115" t="s">
        <v>595</v>
      </c>
      <c r="JB59" s="115" t="s">
        <v>595</v>
      </c>
      <c r="JC59" s="115" t="s">
        <v>595</v>
      </c>
      <c r="JD59" s="115" t="s">
        <v>595</v>
      </c>
      <c r="JE59" s="115" t="s">
        <v>595</v>
      </c>
      <c r="JF59" s="113">
        <v>14261</v>
      </c>
      <c r="JG59" s="115" t="s">
        <v>595</v>
      </c>
      <c r="JH59" s="115" t="s">
        <v>595</v>
      </c>
      <c r="JI59" s="115" t="s">
        <v>595</v>
      </c>
      <c r="JJ59" s="115" t="s">
        <v>595</v>
      </c>
      <c r="JK59" s="115" t="s">
        <v>595</v>
      </c>
      <c r="JL59" s="115">
        <v>159</v>
      </c>
      <c r="JM59" s="115" t="s">
        <v>595</v>
      </c>
      <c r="JN59" s="115" t="s">
        <v>595</v>
      </c>
      <c r="JO59" s="115" t="s">
        <v>595</v>
      </c>
      <c r="JP59" s="115" t="s">
        <v>595</v>
      </c>
      <c r="JQ59" s="115" t="s">
        <v>595</v>
      </c>
      <c r="JR59" s="113">
        <v>2951</v>
      </c>
      <c r="JS59" s="115" t="s">
        <v>595</v>
      </c>
      <c r="JT59" s="115" t="s">
        <v>595</v>
      </c>
      <c r="JU59" s="115" t="s">
        <v>595</v>
      </c>
      <c r="JV59" s="115" t="s">
        <v>595</v>
      </c>
      <c r="JW59" s="115" t="s">
        <v>595</v>
      </c>
      <c r="JX59" s="113">
        <v>40064</v>
      </c>
      <c r="JY59" s="115" t="s">
        <v>595</v>
      </c>
      <c r="JZ59" s="115" t="s">
        <v>595</v>
      </c>
      <c r="KA59" s="115" t="s">
        <v>595</v>
      </c>
      <c r="KB59" s="115" t="s">
        <v>595</v>
      </c>
      <c r="KC59" s="115" t="s">
        <v>595</v>
      </c>
      <c r="KD59" s="113">
        <v>42531</v>
      </c>
      <c r="KE59" s="115" t="s">
        <v>595</v>
      </c>
      <c r="KF59" s="115" t="s">
        <v>595</v>
      </c>
      <c r="KG59" s="115" t="s">
        <v>595</v>
      </c>
      <c r="KH59" s="115" t="s">
        <v>595</v>
      </c>
      <c r="KI59" s="115" t="s">
        <v>595</v>
      </c>
      <c r="KJ59" s="113">
        <v>52476</v>
      </c>
      <c r="KK59" s="115" t="s">
        <v>595</v>
      </c>
      <c r="KL59" s="115" t="s">
        <v>595</v>
      </c>
      <c r="KM59" s="115" t="s">
        <v>595</v>
      </c>
      <c r="KN59" s="115" t="s">
        <v>595</v>
      </c>
      <c r="KO59" s="115" t="s">
        <v>595</v>
      </c>
      <c r="KP59" s="113">
        <v>8535</v>
      </c>
      <c r="KQ59" s="115" t="s">
        <v>595</v>
      </c>
      <c r="KR59" s="115" t="s">
        <v>595</v>
      </c>
      <c r="KS59" s="115" t="s">
        <v>595</v>
      </c>
      <c r="KT59" s="115" t="s">
        <v>595</v>
      </c>
      <c r="KU59" s="115" t="s">
        <v>595</v>
      </c>
      <c r="KV59" s="113">
        <v>4861</v>
      </c>
      <c r="KW59" s="115" t="s">
        <v>595</v>
      </c>
      <c r="KX59" s="115" t="s">
        <v>595</v>
      </c>
      <c r="KY59" s="115" t="s">
        <v>595</v>
      </c>
      <c r="KZ59" s="115" t="s">
        <v>595</v>
      </c>
      <c r="LA59" s="115" t="s">
        <v>595</v>
      </c>
      <c r="LB59" s="115">
        <v>724</v>
      </c>
      <c r="LC59" s="115" t="s">
        <v>595</v>
      </c>
      <c r="LD59" s="115" t="s">
        <v>595</v>
      </c>
      <c r="LE59" s="115" t="s">
        <v>595</v>
      </c>
      <c r="LF59" s="115" t="s">
        <v>595</v>
      </c>
      <c r="LG59" s="115" t="s">
        <v>595</v>
      </c>
      <c r="LH59" s="113">
        <v>47876</v>
      </c>
      <c r="LI59" s="115" t="s">
        <v>595</v>
      </c>
      <c r="LJ59" s="115" t="s">
        <v>595</v>
      </c>
      <c r="LK59" s="115" t="s">
        <v>595</v>
      </c>
      <c r="LL59" s="115" t="s">
        <v>595</v>
      </c>
      <c r="LM59" s="115" t="s">
        <v>595</v>
      </c>
      <c r="LN59" s="113">
        <v>3796</v>
      </c>
      <c r="LO59" s="115" t="s">
        <v>595</v>
      </c>
      <c r="LP59" s="115" t="s">
        <v>595</v>
      </c>
      <c r="LQ59" s="115" t="s">
        <v>595</v>
      </c>
      <c r="LR59" s="115" t="s">
        <v>595</v>
      </c>
      <c r="LS59" s="115" t="s">
        <v>595</v>
      </c>
      <c r="LT59" s="113">
        <v>81828</v>
      </c>
      <c r="LU59" s="115" t="s">
        <v>595</v>
      </c>
      <c r="LV59" s="115" t="s">
        <v>595</v>
      </c>
      <c r="LW59" s="115" t="s">
        <v>595</v>
      </c>
      <c r="LX59" s="115" t="s">
        <v>595</v>
      </c>
      <c r="LY59" s="115" t="s">
        <v>595</v>
      </c>
      <c r="LZ59" s="113">
        <v>43003</v>
      </c>
      <c r="MA59" s="115" t="s">
        <v>595</v>
      </c>
      <c r="MB59" s="115" t="s">
        <v>595</v>
      </c>
      <c r="MC59" s="115" t="s">
        <v>595</v>
      </c>
      <c r="MD59" s="115" t="s">
        <v>595</v>
      </c>
      <c r="ME59" s="115" t="s">
        <v>595</v>
      </c>
      <c r="MF59" s="113">
        <v>7418</v>
      </c>
      <c r="MG59" s="115" t="s">
        <v>595</v>
      </c>
      <c r="MH59" s="115" t="s">
        <v>595</v>
      </c>
      <c r="MI59" s="115" t="s">
        <v>595</v>
      </c>
      <c r="MJ59" s="115" t="s">
        <v>595</v>
      </c>
      <c r="MK59" s="115" t="s">
        <v>595</v>
      </c>
    </row>
    <row r="60" spans="1:349">
      <c r="A60" s="112" t="s">
        <v>993</v>
      </c>
      <c r="B60" s="113">
        <v>78222</v>
      </c>
      <c r="C60" s="114">
        <v>0.54800000000000004</v>
      </c>
      <c r="D60" s="113">
        <v>70938</v>
      </c>
      <c r="E60" s="114">
        <v>0.90700000000000003</v>
      </c>
      <c r="F60" s="113">
        <v>7284</v>
      </c>
      <c r="G60" s="114">
        <v>9.2999999999999999E-2</v>
      </c>
      <c r="H60" s="115">
        <v>57</v>
      </c>
      <c r="I60" s="114">
        <v>0.46300000000000002</v>
      </c>
      <c r="J60" s="115">
        <v>50</v>
      </c>
      <c r="K60" s="114">
        <v>0.877</v>
      </c>
      <c r="L60" s="115">
        <v>7</v>
      </c>
      <c r="M60" s="114">
        <v>0.123</v>
      </c>
      <c r="N60" s="115">
        <v>553</v>
      </c>
      <c r="O60" s="114">
        <v>0.222</v>
      </c>
      <c r="P60" s="115">
        <v>522</v>
      </c>
      <c r="Q60" s="114">
        <v>0.94399999999999995</v>
      </c>
      <c r="R60" s="115">
        <v>31</v>
      </c>
      <c r="S60" s="114">
        <v>5.6000000000000001E-2</v>
      </c>
      <c r="T60" s="113">
        <v>19972</v>
      </c>
      <c r="U60" s="114">
        <v>0.59599999999999997</v>
      </c>
      <c r="V60" s="113">
        <v>18928</v>
      </c>
      <c r="W60" s="114">
        <v>0.94799999999999995</v>
      </c>
      <c r="X60" s="113">
        <v>1044</v>
      </c>
      <c r="Y60" s="114">
        <v>5.1999999999999998E-2</v>
      </c>
      <c r="Z60" s="115">
        <v>953</v>
      </c>
      <c r="AA60" s="114">
        <v>0.33300000000000002</v>
      </c>
      <c r="AB60" s="115">
        <v>770</v>
      </c>
      <c r="AC60" s="114">
        <v>0.80800000000000005</v>
      </c>
      <c r="AD60" s="115">
        <v>183</v>
      </c>
      <c r="AE60" s="114">
        <v>0.192</v>
      </c>
      <c r="AF60" s="115">
        <v>812</v>
      </c>
      <c r="AG60" s="114">
        <v>0.41699999999999998</v>
      </c>
      <c r="AH60" s="115">
        <v>711</v>
      </c>
      <c r="AI60" s="114">
        <v>0.876</v>
      </c>
      <c r="AJ60" s="115">
        <v>101</v>
      </c>
      <c r="AK60" s="114">
        <v>0.124</v>
      </c>
      <c r="AL60" s="113">
        <v>43634</v>
      </c>
      <c r="AM60" s="114">
        <v>0.46200000000000002</v>
      </c>
      <c r="AN60" s="113">
        <v>36624</v>
      </c>
      <c r="AO60" s="114">
        <v>0.83899999999999997</v>
      </c>
      <c r="AP60" s="113">
        <v>7010</v>
      </c>
      <c r="AQ60" s="114">
        <v>0.161</v>
      </c>
      <c r="AR60" s="115">
        <v>560</v>
      </c>
      <c r="AS60" s="114">
        <v>0.27500000000000002</v>
      </c>
      <c r="AT60" s="115">
        <v>547</v>
      </c>
      <c r="AU60" s="114">
        <v>0.97699999999999998</v>
      </c>
      <c r="AV60" s="115">
        <v>13</v>
      </c>
      <c r="AW60" s="114">
        <v>2.3E-2</v>
      </c>
      <c r="AX60" s="113">
        <v>5300</v>
      </c>
      <c r="AY60" s="114">
        <v>0.38100000000000001</v>
      </c>
      <c r="AZ60" s="113">
        <v>4930</v>
      </c>
      <c r="BA60" s="114">
        <v>0.93</v>
      </c>
      <c r="BB60" s="115">
        <v>370</v>
      </c>
      <c r="BC60" s="114">
        <v>7.0000000000000007E-2</v>
      </c>
      <c r="BD60" s="113">
        <v>42971</v>
      </c>
      <c r="BE60" s="114">
        <v>0.42299999999999999</v>
      </c>
      <c r="BF60" s="113">
        <v>39523</v>
      </c>
      <c r="BG60" s="114">
        <v>0.92</v>
      </c>
      <c r="BH60" s="113">
        <v>3448</v>
      </c>
      <c r="BI60" s="114">
        <v>0.08</v>
      </c>
      <c r="BJ60" s="115">
        <v>844</v>
      </c>
      <c r="BK60" s="114">
        <v>0.33700000000000002</v>
      </c>
      <c r="BL60" s="115">
        <v>803</v>
      </c>
      <c r="BM60" s="114">
        <v>0.95099999999999996</v>
      </c>
      <c r="BN60" s="115">
        <v>41</v>
      </c>
      <c r="BO60" s="114">
        <v>4.9000000000000002E-2</v>
      </c>
      <c r="BP60" s="113">
        <v>9213</v>
      </c>
      <c r="BQ60" s="114">
        <v>0.52500000000000002</v>
      </c>
      <c r="BR60" s="113">
        <v>9055</v>
      </c>
      <c r="BS60" s="114">
        <v>0.98299999999999998</v>
      </c>
      <c r="BT60" s="115">
        <v>158</v>
      </c>
      <c r="BU60" s="114">
        <v>1.7000000000000001E-2</v>
      </c>
      <c r="BV60" s="113">
        <v>7858</v>
      </c>
      <c r="BW60" s="114">
        <v>0.40899999999999997</v>
      </c>
      <c r="BX60" s="113">
        <v>7460</v>
      </c>
      <c r="BY60" s="114">
        <v>0.94899999999999995</v>
      </c>
      <c r="BZ60" s="115">
        <v>398</v>
      </c>
      <c r="CA60" s="114">
        <v>5.0999999999999997E-2</v>
      </c>
      <c r="CB60" s="115">
        <v>320</v>
      </c>
      <c r="CC60" s="114">
        <v>0.26500000000000001</v>
      </c>
      <c r="CD60" s="115">
        <v>276</v>
      </c>
      <c r="CE60" s="114">
        <v>0.86299999999999999</v>
      </c>
      <c r="CF60" s="115">
        <v>44</v>
      </c>
      <c r="CG60" s="114">
        <v>0.13800000000000001</v>
      </c>
      <c r="CH60" s="113">
        <v>30123</v>
      </c>
      <c r="CI60" s="114">
        <v>0.32300000000000001</v>
      </c>
      <c r="CJ60" s="113">
        <v>25600</v>
      </c>
      <c r="CK60" s="114">
        <v>0.85</v>
      </c>
      <c r="CL60" s="113">
        <v>4523</v>
      </c>
      <c r="CM60" s="114">
        <v>0.15</v>
      </c>
      <c r="CN60" s="113">
        <v>4816</v>
      </c>
      <c r="CO60" s="114">
        <v>0.28599999999999998</v>
      </c>
      <c r="CP60" s="113">
        <v>4376</v>
      </c>
      <c r="CQ60" s="114">
        <v>0.90900000000000003</v>
      </c>
      <c r="CR60" s="115">
        <v>440</v>
      </c>
      <c r="CS60" s="114">
        <v>9.0999999999999998E-2</v>
      </c>
      <c r="CT60" s="113">
        <v>1283</v>
      </c>
      <c r="CU60" s="114">
        <v>0.28699999999999998</v>
      </c>
      <c r="CV60" s="113">
        <v>1126</v>
      </c>
      <c r="CW60" s="114">
        <v>0.878</v>
      </c>
      <c r="CX60" s="115">
        <v>157</v>
      </c>
      <c r="CY60" s="114">
        <v>0.122</v>
      </c>
      <c r="CZ60" s="115">
        <v>527</v>
      </c>
      <c r="DA60" s="114">
        <v>0.13600000000000001</v>
      </c>
      <c r="DB60" s="115">
        <v>404</v>
      </c>
      <c r="DC60" s="114">
        <v>0.76700000000000002</v>
      </c>
      <c r="DD60" s="115">
        <v>123</v>
      </c>
      <c r="DE60" s="114">
        <v>0.23300000000000001</v>
      </c>
      <c r="DF60" s="113">
        <v>501441</v>
      </c>
      <c r="DG60" s="114">
        <v>0.498</v>
      </c>
      <c r="DH60" s="113">
        <v>403088</v>
      </c>
      <c r="DI60" s="114">
        <v>0.80400000000000005</v>
      </c>
      <c r="DJ60" s="113">
        <v>98353</v>
      </c>
      <c r="DK60" s="114">
        <v>0.19600000000000001</v>
      </c>
      <c r="DL60" s="113">
        <v>5144</v>
      </c>
      <c r="DM60" s="114">
        <v>0.33900000000000002</v>
      </c>
      <c r="DN60" s="113">
        <v>4634</v>
      </c>
      <c r="DO60" s="114">
        <v>0.90100000000000002</v>
      </c>
      <c r="DP60" s="115">
        <v>510</v>
      </c>
      <c r="DQ60" s="114">
        <v>9.9000000000000005E-2</v>
      </c>
      <c r="DR60" s="113">
        <v>7730</v>
      </c>
      <c r="DS60" s="114">
        <v>0.45900000000000002</v>
      </c>
      <c r="DT60" s="113">
        <v>5458</v>
      </c>
      <c r="DU60" s="114">
        <v>0.70599999999999996</v>
      </c>
      <c r="DV60" s="113">
        <v>2272</v>
      </c>
      <c r="DW60" s="114">
        <v>0.29399999999999998</v>
      </c>
      <c r="DX60" s="115">
        <v>258</v>
      </c>
      <c r="DY60" s="114">
        <v>0.254</v>
      </c>
      <c r="DZ60" s="115">
        <v>258</v>
      </c>
      <c r="EA60" s="114">
        <v>1</v>
      </c>
      <c r="EB60" s="115">
        <v>0</v>
      </c>
      <c r="EC60" s="114">
        <v>0</v>
      </c>
      <c r="ED60" s="113">
        <v>2072</v>
      </c>
      <c r="EE60" s="114">
        <v>0.308</v>
      </c>
      <c r="EF60" s="113">
        <v>1861</v>
      </c>
      <c r="EG60" s="114">
        <v>0.89800000000000002</v>
      </c>
      <c r="EH60" s="115">
        <v>211</v>
      </c>
      <c r="EI60" s="114">
        <v>0.10199999999999999</v>
      </c>
      <c r="EJ60" s="113">
        <v>14488</v>
      </c>
      <c r="EK60" s="114">
        <v>0.46800000000000003</v>
      </c>
      <c r="EL60" s="113">
        <v>14022</v>
      </c>
      <c r="EM60" s="114">
        <v>0.96799999999999997</v>
      </c>
      <c r="EN60" s="115">
        <v>466</v>
      </c>
      <c r="EO60" s="114">
        <v>3.2000000000000001E-2</v>
      </c>
      <c r="EP60" s="115">
        <v>28</v>
      </c>
      <c r="EQ60" s="114">
        <v>6.5000000000000002E-2</v>
      </c>
      <c r="ER60" s="115">
        <v>28</v>
      </c>
      <c r="ES60" s="114">
        <v>1</v>
      </c>
      <c r="ET60" s="115">
        <v>0</v>
      </c>
      <c r="EU60" s="114">
        <v>0</v>
      </c>
      <c r="EV60" s="115">
        <v>222</v>
      </c>
      <c r="EW60" s="114">
        <v>0.154</v>
      </c>
      <c r="EX60" s="115">
        <v>213</v>
      </c>
      <c r="EY60" s="114">
        <v>0.95899999999999996</v>
      </c>
      <c r="EZ60" s="115">
        <v>9</v>
      </c>
      <c r="FA60" s="114">
        <v>4.1000000000000002E-2</v>
      </c>
      <c r="FB60" s="113">
        <v>19205</v>
      </c>
      <c r="FC60" s="114">
        <v>0.43099999999999999</v>
      </c>
      <c r="FD60" s="113">
        <v>17883</v>
      </c>
      <c r="FE60" s="114">
        <v>0.93100000000000005</v>
      </c>
      <c r="FF60" s="113">
        <v>1322</v>
      </c>
      <c r="FG60" s="114">
        <v>6.9000000000000006E-2</v>
      </c>
      <c r="FH60" s="113">
        <v>6004</v>
      </c>
      <c r="FI60" s="114">
        <v>0.48399999999999999</v>
      </c>
      <c r="FJ60" s="113">
        <v>4548</v>
      </c>
      <c r="FK60" s="114">
        <v>0.75700000000000001</v>
      </c>
      <c r="FL60" s="113">
        <v>1456</v>
      </c>
      <c r="FM60" s="114">
        <v>0.24299999999999999</v>
      </c>
      <c r="FN60" s="113">
        <v>2804</v>
      </c>
      <c r="FO60" s="114">
        <v>0.45800000000000002</v>
      </c>
      <c r="FP60" s="113">
        <v>2554</v>
      </c>
      <c r="FQ60" s="114">
        <v>0.91100000000000003</v>
      </c>
      <c r="FR60" s="115">
        <v>250</v>
      </c>
      <c r="FS60" s="114">
        <v>8.8999999999999996E-2</v>
      </c>
      <c r="FT60" s="113">
        <v>165317</v>
      </c>
      <c r="FU60" s="114">
        <v>0.54800000000000004</v>
      </c>
      <c r="FV60" s="113">
        <v>142158</v>
      </c>
      <c r="FW60" s="114">
        <v>0.86</v>
      </c>
      <c r="FX60" s="113">
        <v>23159</v>
      </c>
      <c r="FY60" s="114">
        <v>0.14000000000000001</v>
      </c>
      <c r="FZ60" s="113">
        <v>13575</v>
      </c>
      <c r="GA60" s="114">
        <v>0.47</v>
      </c>
      <c r="GB60" s="113">
        <v>11615</v>
      </c>
      <c r="GC60" s="114">
        <v>0.85599999999999998</v>
      </c>
      <c r="GD60" s="113">
        <v>1960</v>
      </c>
      <c r="GE60" s="114">
        <v>0.14399999999999999</v>
      </c>
      <c r="GF60" s="115">
        <v>487</v>
      </c>
      <c r="GG60" s="114">
        <v>0.40400000000000003</v>
      </c>
      <c r="GH60" s="115">
        <v>419</v>
      </c>
      <c r="GI60" s="114">
        <v>0.86</v>
      </c>
      <c r="GJ60" s="115">
        <v>68</v>
      </c>
      <c r="GK60" s="114">
        <v>0.14000000000000001</v>
      </c>
      <c r="GL60" s="113">
        <v>100897</v>
      </c>
      <c r="GM60" s="114">
        <v>0.42199999999999999</v>
      </c>
      <c r="GN60" s="113">
        <v>85695</v>
      </c>
      <c r="GO60" s="114">
        <v>0.84899999999999998</v>
      </c>
      <c r="GP60" s="113">
        <v>15202</v>
      </c>
      <c r="GQ60" s="114">
        <v>0.151</v>
      </c>
      <c r="GR60" s="113">
        <v>57640</v>
      </c>
      <c r="GS60" s="114">
        <v>0.42699999999999999</v>
      </c>
      <c r="GT60" s="113">
        <v>53002</v>
      </c>
      <c r="GU60" s="114">
        <v>0.92</v>
      </c>
      <c r="GV60" s="113">
        <v>4638</v>
      </c>
      <c r="GW60" s="114">
        <v>0.08</v>
      </c>
      <c r="GX60" s="113">
        <v>2445</v>
      </c>
      <c r="GY60" s="114">
        <v>0.42599999999999999</v>
      </c>
      <c r="GZ60" s="113">
        <v>2341</v>
      </c>
      <c r="HA60" s="114">
        <v>0.95699999999999996</v>
      </c>
      <c r="HB60" s="115">
        <v>104</v>
      </c>
      <c r="HC60" s="114">
        <v>4.2999999999999997E-2</v>
      </c>
      <c r="HD60" s="113">
        <v>91644</v>
      </c>
      <c r="HE60" s="114">
        <v>0.39700000000000002</v>
      </c>
      <c r="HF60" s="113">
        <v>78004</v>
      </c>
      <c r="HG60" s="114">
        <v>0.85099999999999998</v>
      </c>
      <c r="HH60" s="113">
        <v>13640</v>
      </c>
      <c r="HI60" s="114">
        <v>0.14899999999999999</v>
      </c>
      <c r="HJ60" s="113">
        <v>156329</v>
      </c>
      <c r="HK60" s="114">
        <v>0.443</v>
      </c>
      <c r="HL60" s="113">
        <v>133210</v>
      </c>
      <c r="HM60" s="114">
        <v>0.85199999999999998</v>
      </c>
      <c r="HN60" s="113">
        <v>23119</v>
      </c>
      <c r="HO60" s="114">
        <v>0.14799999999999999</v>
      </c>
      <c r="HP60" s="113">
        <v>35010</v>
      </c>
      <c r="HQ60" s="114">
        <v>0.55100000000000005</v>
      </c>
      <c r="HR60" s="113">
        <v>24942</v>
      </c>
      <c r="HS60" s="114">
        <v>0.71199999999999997</v>
      </c>
      <c r="HT60" s="113">
        <v>10068</v>
      </c>
      <c r="HU60" s="114">
        <v>0.28799999999999998</v>
      </c>
      <c r="HV60" s="113">
        <v>28056</v>
      </c>
      <c r="HW60" s="114">
        <v>0.38700000000000001</v>
      </c>
      <c r="HX60" s="113">
        <v>21667</v>
      </c>
      <c r="HY60" s="114">
        <v>0.77200000000000002</v>
      </c>
      <c r="HZ60" s="113">
        <v>6389</v>
      </c>
      <c r="IA60" s="114">
        <v>0.22800000000000001</v>
      </c>
      <c r="IB60" s="113">
        <v>29769</v>
      </c>
      <c r="IC60" s="114">
        <v>0.68600000000000005</v>
      </c>
      <c r="ID60" s="113">
        <v>29029</v>
      </c>
      <c r="IE60" s="114">
        <v>0.97499999999999998</v>
      </c>
      <c r="IF60" s="115">
        <v>740</v>
      </c>
      <c r="IG60" s="114">
        <v>2.5000000000000001E-2</v>
      </c>
      <c r="IH60" s="113">
        <v>28286</v>
      </c>
      <c r="II60" s="114">
        <v>0.498</v>
      </c>
      <c r="IJ60" s="113">
        <v>22710</v>
      </c>
      <c r="IK60" s="114">
        <v>0.80300000000000005</v>
      </c>
      <c r="IL60" s="113">
        <v>5576</v>
      </c>
      <c r="IM60" s="114">
        <v>0.19700000000000001</v>
      </c>
      <c r="IN60" s="113">
        <v>42728</v>
      </c>
      <c r="IO60" s="114">
        <v>0.60299999999999998</v>
      </c>
      <c r="IP60" s="113">
        <v>40404</v>
      </c>
      <c r="IQ60" s="114">
        <v>0.94599999999999995</v>
      </c>
      <c r="IR60" s="113">
        <v>2324</v>
      </c>
      <c r="IS60" s="114">
        <v>5.3999999999999999E-2</v>
      </c>
      <c r="IT60" s="113">
        <v>93657</v>
      </c>
      <c r="IU60" s="114">
        <v>0.56499999999999995</v>
      </c>
      <c r="IV60" s="113">
        <v>70026</v>
      </c>
      <c r="IW60" s="114">
        <v>0.748</v>
      </c>
      <c r="IX60" s="113">
        <v>23631</v>
      </c>
      <c r="IY60" s="114">
        <v>0.252</v>
      </c>
      <c r="IZ60" s="113">
        <v>27122</v>
      </c>
      <c r="JA60" s="114">
        <v>0.65900000000000003</v>
      </c>
      <c r="JB60" s="113">
        <v>24665</v>
      </c>
      <c r="JC60" s="114">
        <v>0.90900000000000003</v>
      </c>
      <c r="JD60" s="113">
        <v>2457</v>
      </c>
      <c r="JE60" s="114">
        <v>9.0999999999999998E-2</v>
      </c>
      <c r="JF60" s="113">
        <v>5033</v>
      </c>
      <c r="JG60" s="114">
        <v>0.35299999999999998</v>
      </c>
      <c r="JH60" s="113">
        <v>4059</v>
      </c>
      <c r="JI60" s="114">
        <v>0.80600000000000005</v>
      </c>
      <c r="JJ60" s="115">
        <v>974</v>
      </c>
      <c r="JK60" s="114">
        <v>0.19400000000000001</v>
      </c>
      <c r="JL60" s="115">
        <v>49</v>
      </c>
      <c r="JM60" s="114">
        <v>0.308</v>
      </c>
      <c r="JN60" s="115">
        <v>32</v>
      </c>
      <c r="JO60" s="114">
        <v>0.65300000000000002</v>
      </c>
      <c r="JP60" s="115">
        <v>17</v>
      </c>
      <c r="JQ60" s="114">
        <v>0.34699999999999998</v>
      </c>
      <c r="JR60" s="115">
        <v>854</v>
      </c>
      <c r="JS60" s="114">
        <v>0.28899999999999998</v>
      </c>
      <c r="JT60" s="115">
        <v>785</v>
      </c>
      <c r="JU60" s="114">
        <v>0.91900000000000004</v>
      </c>
      <c r="JV60" s="115">
        <v>69</v>
      </c>
      <c r="JW60" s="114">
        <v>8.1000000000000003E-2</v>
      </c>
      <c r="JX60" s="113">
        <v>15028</v>
      </c>
      <c r="JY60" s="114">
        <v>0.375</v>
      </c>
      <c r="JZ60" s="113">
        <v>13149</v>
      </c>
      <c r="KA60" s="114">
        <v>0.875</v>
      </c>
      <c r="KB60" s="113">
        <v>1879</v>
      </c>
      <c r="KC60" s="114">
        <v>0.125</v>
      </c>
      <c r="KD60" s="113">
        <v>20365</v>
      </c>
      <c r="KE60" s="114">
        <v>0.47899999999999998</v>
      </c>
      <c r="KF60" s="113">
        <v>18851</v>
      </c>
      <c r="KG60" s="114">
        <v>0.92600000000000005</v>
      </c>
      <c r="KH60" s="113">
        <v>1514</v>
      </c>
      <c r="KI60" s="114">
        <v>7.3999999999999996E-2</v>
      </c>
      <c r="KJ60" s="113">
        <v>20749</v>
      </c>
      <c r="KK60" s="114">
        <v>0.39500000000000002</v>
      </c>
      <c r="KL60" s="113">
        <v>19081</v>
      </c>
      <c r="KM60" s="114">
        <v>0.92</v>
      </c>
      <c r="KN60" s="113">
        <v>1668</v>
      </c>
      <c r="KO60" s="114">
        <v>0.08</v>
      </c>
      <c r="KP60" s="113">
        <v>3463</v>
      </c>
      <c r="KQ60" s="114">
        <v>0.40600000000000003</v>
      </c>
      <c r="KR60" s="113">
        <v>3099</v>
      </c>
      <c r="KS60" s="114">
        <v>0.89500000000000002</v>
      </c>
      <c r="KT60" s="115">
        <v>364</v>
      </c>
      <c r="KU60" s="114">
        <v>0.105</v>
      </c>
      <c r="KV60" s="113">
        <v>1423</v>
      </c>
      <c r="KW60" s="114">
        <v>0.29299999999999998</v>
      </c>
      <c r="KX60" s="113">
        <v>1295</v>
      </c>
      <c r="KY60" s="114">
        <v>0.91</v>
      </c>
      <c r="KZ60" s="115">
        <v>128</v>
      </c>
      <c r="LA60" s="114">
        <v>0.09</v>
      </c>
      <c r="LB60" s="115">
        <v>117</v>
      </c>
      <c r="LC60" s="114">
        <v>0.16200000000000001</v>
      </c>
      <c r="LD60" s="115">
        <v>104</v>
      </c>
      <c r="LE60" s="114">
        <v>0.88900000000000001</v>
      </c>
      <c r="LF60" s="115">
        <v>13</v>
      </c>
      <c r="LG60" s="114">
        <v>0.111</v>
      </c>
      <c r="LH60" s="113">
        <v>17279</v>
      </c>
      <c r="LI60" s="114">
        <v>0.36099999999999999</v>
      </c>
      <c r="LJ60" s="113">
        <v>15610</v>
      </c>
      <c r="LK60" s="114">
        <v>0.90300000000000002</v>
      </c>
      <c r="LL60" s="113">
        <v>1669</v>
      </c>
      <c r="LM60" s="114">
        <v>9.7000000000000003E-2</v>
      </c>
      <c r="LN60" s="113">
        <v>1193</v>
      </c>
      <c r="LO60" s="114">
        <v>0.314</v>
      </c>
      <c r="LP60" s="113">
        <v>1065</v>
      </c>
      <c r="LQ60" s="114">
        <v>0.89300000000000002</v>
      </c>
      <c r="LR60" s="115">
        <v>128</v>
      </c>
      <c r="LS60" s="114">
        <v>0.107</v>
      </c>
      <c r="LT60" s="113">
        <v>37629</v>
      </c>
      <c r="LU60" s="114">
        <v>0.46</v>
      </c>
      <c r="LV60" s="113">
        <v>31862</v>
      </c>
      <c r="LW60" s="114">
        <v>0.84699999999999998</v>
      </c>
      <c r="LX60" s="113">
        <v>5767</v>
      </c>
      <c r="LY60" s="114">
        <v>0.153</v>
      </c>
      <c r="LZ60" s="113">
        <v>32231</v>
      </c>
      <c r="MA60" s="114">
        <v>0.75</v>
      </c>
      <c r="MB60" s="113">
        <v>31148</v>
      </c>
      <c r="MC60" s="114">
        <v>0.96599999999999997</v>
      </c>
      <c r="MD60" s="113">
        <v>1083</v>
      </c>
      <c r="ME60" s="114">
        <v>3.4000000000000002E-2</v>
      </c>
      <c r="MF60" s="113">
        <v>2673</v>
      </c>
      <c r="MG60" s="114">
        <v>0.36</v>
      </c>
      <c r="MH60" s="113">
        <v>2254</v>
      </c>
      <c r="MI60" s="114">
        <v>0.84299999999999997</v>
      </c>
      <c r="MJ60" s="115">
        <v>419</v>
      </c>
      <c r="MK60" s="114">
        <v>0.157</v>
      </c>
    </row>
    <row r="61" spans="1:349">
      <c r="A61" s="112" t="s">
        <v>994</v>
      </c>
      <c r="B61" s="113">
        <v>71483</v>
      </c>
      <c r="C61" s="115" t="s">
        <v>595</v>
      </c>
      <c r="D61" s="115" t="s">
        <v>595</v>
      </c>
      <c r="E61" s="115" t="s">
        <v>595</v>
      </c>
      <c r="F61" s="115" t="s">
        <v>595</v>
      </c>
      <c r="G61" s="115" t="s">
        <v>595</v>
      </c>
      <c r="H61" s="115">
        <v>93</v>
      </c>
      <c r="I61" s="115" t="s">
        <v>595</v>
      </c>
      <c r="J61" s="115" t="s">
        <v>595</v>
      </c>
      <c r="K61" s="115" t="s">
        <v>595</v>
      </c>
      <c r="L61" s="115" t="s">
        <v>595</v>
      </c>
      <c r="M61" s="115" t="s">
        <v>595</v>
      </c>
      <c r="N61" s="113">
        <v>1514</v>
      </c>
      <c r="O61" s="115" t="s">
        <v>595</v>
      </c>
      <c r="P61" s="115" t="s">
        <v>595</v>
      </c>
      <c r="Q61" s="115" t="s">
        <v>595</v>
      </c>
      <c r="R61" s="115" t="s">
        <v>595</v>
      </c>
      <c r="S61" s="115" t="s">
        <v>595</v>
      </c>
      <c r="T61" s="113">
        <v>16892</v>
      </c>
      <c r="U61" s="115" t="s">
        <v>595</v>
      </c>
      <c r="V61" s="115" t="s">
        <v>595</v>
      </c>
      <c r="W61" s="115" t="s">
        <v>595</v>
      </c>
      <c r="X61" s="115" t="s">
        <v>595</v>
      </c>
      <c r="Y61" s="115" t="s">
        <v>595</v>
      </c>
      <c r="Z61" s="113">
        <v>1561</v>
      </c>
      <c r="AA61" s="115" t="s">
        <v>595</v>
      </c>
      <c r="AB61" s="115" t="s">
        <v>595</v>
      </c>
      <c r="AC61" s="115" t="s">
        <v>595</v>
      </c>
      <c r="AD61" s="115" t="s">
        <v>595</v>
      </c>
      <c r="AE61" s="115" t="s">
        <v>595</v>
      </c>
      <c r="AF61" s="113">
        <v>1021</v>
      </c>
      <c r="AG61" s="115" t="s">
        <v>595</v>
      </c>
      <c r="AH61" s="115" t="s">
        <v>595</v>
      </c>
      <c r="AI61" s="115" t="s">
        <v>595</v>
      </c>
      <c r="AJ61" s="115" t="s">
        <v>595</v>
      </c>
      <c r="AK61" s="115" t="s">
        <v>595</v>
      </c>
      <c r="AL61" s="113">
        <v>48308</v>
      </c>
      <c r="AM61" s="115" t="s">
        <v>595</v>
      </c>
      <c r="AN61" s="115" t="s">
        <v>595</v>
      </c>
      <c r="AO61" s="115" t="s">
        <v>595</v>
      </c>
      <c r="AP61" s="115" t="s">
        <v>595</v>
      </c>
      <c r="AQ61" s="115" t="s">
        <v>595</v>
      </c>
      <c r="AR61" s="113">
        <v>1036</v>
      </c>
      <c r="AS61" s="115" t="s">
        <v>595</v>
      </c>
      <c r="AT61" s="115" t="s">
        <v>595</v>
      </c>
      <c r="AU61" s="115" t="s">
        <v>595</v>
      </c>
      <c r="AV61" s="115" t="s">
        <v>595</v>
      </c>
      <c r="AW61" s="115" t="s">
        <v>595</v>
      </c>
      <c r="AX61" s="113">
        <v>7310</v>
      </c>
      <c r="AY61" s="115" t="s">
        <v>595</v>
      </c>
      <c r="AZ61" s="115" t="s">
        <v>595</v>
      </c>
      <c r="BA61" s="115" t="s">
        <v>595</v>
      </c>
      <c r="BB61" s="115" t="s">
        <v>595</v>
      </c>
      <c r="BC61" s="115" t="s">
        <v>595</v>
      </c>
      <c r="BD61" s="113">
        <v>51892</v>
      </c>
      <c r="BE61" s="115" t="s">
        <v>595</v>
      </c>
      <c r="BF61" s="115" t="s">
        <v>595</v>
      </c>
      <c r="BG61" s="115" t="s">
        <v>595</v>
      </c>
      <c r="BH61" s="115" t="s">
        <v>595</v>
      </c>
      <c r="BI61" s="115" t="s">
        <v>595</v>
      </c>
      <c r="BJ61" s="113">
        <v>1285</v>
      </c>
      <c r="BK61" s="115" t="s">
        <v>595</v>
      </c>
      <c r="BL61" s="115" t="s">
        <v>595</v>
      </c>
      <c r="BM61" s="115" t="s">
        <v>595</v>
      </c>
      <c r="BN61" s="115" t="s">
        <v>595</v>
      </c>
      <c r="BO61" s="115" t="s">
        <v>595</v>
      </c>
      <c r="BP61" s="113">
        <v>8748</v>
      </c>
      <c r="BQ61" s="115" t="s">
        <v>595</v>
      </c>
      <c r="BR61" s="115" t="s">
        <v>595</v>
      </c>
      <c r="BS61" s="115" t="s">
        <v>595</v>
      </c>
      <c r="BT61" s="115" t="s">
        <v>595</v>
      </c>
      <c r="BU61" s="115" t="s">
        <v>595</v>
      </c>
      <c r="BV61" s="113">
        <v>10480</v>
      </c>
      <c r="BW61" s="115" t="s">
        <v>595</v>
      </c>
      <c r="BX61" s="115" t="s">
        <v>595</v>
      </c>
      <c r="BY61" s="115" t="s">
        <v>595</v>
      </c>
      <c r="BZ61" s="115" t="s">
        <v>595</v>
      </c>
      <c r="CA61" s="115" t="s">
        <v>595</v>
      </c>
      <c r="CB61" s="115">
        <v>702</v>
      </c>
      <c r="CC61" s="115" t="s">
        <v>595</v>
      </c>
      <c r="CD61" s="115" t="s">
        <v>595</v>
      </c>
      <c r="CE61" s="115" t="s">
        <v>595</v>
      </c>
      <c r="CF61" s="115" t="s">
        <v>595</v>
      </c>
      <c r="CG61" s="115" t="s">
        <v>595</v>
      </c>
      <c r="CH61" s="113">
        <v>49883</v>
      </c>
      <c r="CI61" s="115" t="s">
        <v>595</v>
      </c>
      <c r="CJ61" s="115" t="s">
        <v>595</v>
      </c>
      <c r="CK61" s="115" t="s">
        <v>595</v>
      </c>
      <c r="CL61" s="115" t="s">
        <v>595</v>
      </c>
      <c r="CM61" s="115" t="s">
        <v>595</v>
      </c>
      <c r="CN61" s="113">
        <v>9753</v>
      </c>
      <c r="CO61" s="115" t="s">
        <v>595</v>
      </c>
      <c r="CP61" s="115" t="s">
        <v>595</v>
      </c>
      <c r="CQ61" s="115" t="s">
        <v>595</v>
      </c>
      <c r="CR61" s="115" t="s">
        <v>595</v>
      </c>
      <c r="CS61" s="115" t="s">
        <v>595</v>
      </c>
      <c r="CT61" s="113">
        <v>2378</v>
      </c>
      <c r="CU61" s="115" t="s">
        <v>595</v>
      </c>
      <c r="CV61" s="115" t="s">
        <v>595</v>
      </c>
      <c r="CW61" s="115" t="s">
        <v>595</v>
      </c>
      <c r="CX61" s="115" t="s">
        <v>595</v>
      </c>
      <c r="CY61" s="115" t="s">
        <v>595</v>
      </c>
      <c r="CZ61" s="113">
        <v>3072</v>
      </c>
      <c r="DA61" s="115" t="s">
        <v>595</v>
      </c>
      <c r="DB61" s="115" t="s">
        <v>595</v>
      </c>
      <c r="DC61" s="115" t="s">
        <v>595</v>
      </c>
      <c r="DD61" s="115" t="s">
        <v>595</v>
      </c>
      <c r="DE61" s="115" t="s">
        <v>595</v>
      </c>
      <c r="DF61" s="113">
        <v>508228</v>
      </c>
      <c r="DG61" s="115" t="s">
        <v>595</v>
      </c>
      <c r="DH61" s="115" t="s">
        <v>595</v>
      </c>
      <c r="DI61" s="115" t="s">
        <v>595</v>
      </c>
      <c r="DJ61" s="115" t="s">
        <v>595</v>
      </c>
      <c r="DK61" s="115" t="s">
        <v>595</v>
      </c>
      <c r="DL61" s="113">
        <v>7551</v>
      </c>
      <c r="DM61" s="115" t="s">
        <v>595</v>
      </c>
      <c r="DN61" s="115" t="s">
        <v>595</v>
      </c>
      <c r="DO61" s="115" t="s">
        <v>595</v>
      </c>
      <c r="DP61" s="115" t="s">
        <v>595</v>
      </c>
      <c r="DQ61" s="115" t="s">
        <v>595</v>
      </c>
      <c r="DR61" s="113">
        <v>8788</v>
      </c>
      <c r="DS61" s="115" t="s">
        <v>595</v>
      </c>
      <c r="DT61" s="115" t="s">
        <v>595</v>
      </c>
      <c r="DU61" s="115" t="s">
        <v>595</v>
      </c>
      <c r="DV61" s="115" t="s">
        <v>595</v>
      </c>
      <c r="DW61" s="115" t="s">
        <v>595</v>
      </c>
      <c r="DX61" s="115">
        <v>549</v>
      </c>
      <c r="DY61" s="115" t="s">
        <v>595</v>
      </c>
      <c r="DZ61" s="115" t="s">
        <v>595</v>
      </c>
      <c r="EA61" s="115" t="s">
        <v>595</v>
      </c>
      <c r="EB61" s="115" t="s">
        <v>595</v>
      </c>
      <c r="EC61" s="115" t="s">
        <v>595</v>
      </c>
      <c r="ED61" s="113">
        <v>3503</v>
      </c>
      <c r="EE61" s="115" t="s">
        <v>595</v>
      </c>
      <c r="EF61" s="115" t="s">
        <v>595</v>
      </c>
      <c r="EG61" s="115" t="s">
        <v>595</v>
      </c>
      <c r="EH61" s="115" t="s">
        <v>595</v>
      </c>
      <c r="EI61" s="115" t="s">
        <v>595</v>
      </c>
      <c r="EJ61" s="113">
        <v>16059</v>
      </c>
      <c r="EK61" s="115" t="s">
        <v>595</v>
      </c>
      <c r="EL61" s="115" t="s">
        <v>595</v>
      </c>
      <c r="EM61" s="115" t="s">
        <v>595</v>
      </c>
      <c r="EN61" s="115" t="s">
        <v>595</v>
      </c>
      <c r="EO61" s="115" t="s">
        <v>595</v>
      </c>
      <c r="EP61" s="115">
        <v>255</v>
      </c>
      <c r="EQ61" s="115" t="s">
        <v>595</v>
      </c>
      <c r="ER61" s="115" t="s">
        <v>595</v>
      </c>
      <c r="ES61" s="115" t="s">
        <v>595</v>
      </c>
      <c r="ET61" s="115" t="s">
        <v>595</v>
      </c>
      <c r="EU61" s="115" t="s">
        <v>595</v>
      </c>
      <c r="EV61" s="115">
        <v>906</v>
      </c>
      <c r="EW61" s="115" t="s">
        <v>595</v>
      </c>
      <c r="EX61" s="115" t="s">
        <v>595</v>
      </c>
      <c r="EY61" s="115" t="s">
        <v>595</v>
      </c>
      <c r="EZ61" s="115" t="s">
        <v>595</v>
      </c>
      <c r="FA61" s="115" t="s">
        <v>595</v>
      </c>
      <c r="FB61" s="113">
        <v>23137</v>
      </c>
      <c r="FC61" s="115" t="s">
        <v>595</v>
      </c>
      <c r="FD61" s="115" t="s">
        <v>595</v>
      </c>
      <c r="FE61" s="115" t="s">
        <v>595</v>
      </c>
      <c r="FF61" s="115" t="s">
        <v>595</v>
      </c>
      <c r="FG61" s="115" t="s">
        <v>595</v>
      </c>
      <c r="FH61" s="113">
        <v>6338</v>
      </c>
      <c r="FI61" s="115" t="s">
        <v>595</v>
      </c>
      <c r="FJ61" s="115" t="s">
        <v>595</v>
      </c>
      <c r="FK61" s="115" t="s">
        <v>595</v>
      </c>
      <c r="FL61" s="115" t="s">
        <v>595</v>
      </c>
      <c r="FM61" s="115" t="s">
        <v>595</v>
      </c>
      <c r="FN61" s="113">
        <v>3268</v>
      </c>
      <c r="FO61" s="115" t="s">
        <v>595</v>
      </c>
      <c r="FP61" s="115" t="s">
        <v>595</v>
      </c>
      <c r="FQ61" s="115" t="s">
        <v>595</v>
      </c>
      <c r="FR61" s="115" t="s">
        <v>595</v>
      </c>
      <c r="FS61" s="115" t="s">
        <v>595</v>
      </c>
      <c r="FT61" s="113">
        <v>153428</v>
      </c>
      <c r="FU61" s="115" t="s">
        <v>595</v>
      </c>
      <c r="FV61" s="115" t="s">
        <v>595</v>
      </c>
      <c r="FW61" s="115" t="s">
        <v>595</v>
      </c>
      <c r="FX61" s="115" t="s">
        <v>595</v>
      </c>
      <c r="FY61" s="115" t="s">
        <v>595</v>
      </c>
      <c r="FZ61" s="113">
        <v>14911</v>
      </c>
      <c r="GA61" s="115" t="s">
        <v>595</v>
      </c>
      <c r="GB61" s="115" t="s">
        <v>595</v>
      </c>
      <c r="GC61" s="115" t="s">
        <v>595</v>
      </c>
      <c r="GD61" s="115" t="s">
        <v>595</v>
      </c>
      <c r="GE61" s="115" t="s">
        <v>595</v>
      </c>
      <c r="GF61" s="115">
        <v>589</v>
      </c>
      <c r="GG61" s="115" t="s">
        <v>595</v>
      </c>
      <c r="GH61" s="115" t="s">
        <v>595</v>
      </c>
      <c r="GI61" s="115" t="s">
        <v>595</v>
      </c>
      <c r="GJ61" s="115" t="s">
        <v>595</v>
      </c>
      <c r="GK61" s="115" t="s">
        <v>595</v>
      </c>
      <c r="GL61" s="113">
        <v>122197</v>
      </c>
      <c r="GM61" s="115" t="s">
        <v>595</v>
      </c>
      <c r="GN61" s="115" t="s">
        <v>595</v>
      </c>
      <c r="GO61" s="115" t="s">
        <v>595</v>
      </c>
      <c r="GP61" s="115" t="s">
        <v>595</v>
      </c>
      <c r="GQ61" s="115" t="s">
        <v>595</v>
      </c>
      <c r="GR61" s="113">
        <v>68723</v>
      </c>
      <c r="GS61" s="115" t="s">
        <v>595</v>
      </c>
      <c r="GT61" s="115" t="s">
        <v>595</v>
      </c>
      <c r="GU61" s="115" t="s">
        <v>595</v>
      </c>
      <c r="GV61" s="115" t="s">
        <v>595</v>
      </c>
      <c r="GW61" s="115" t="s">
        <v>595</v>
      </c>
      <c r="GX61" s="113">
        <v>2925</v>
      </c>
      <c r="GY61" s="115" t="s">
        <v>595</v>
      </c>
      <c r="GZ61" s="115" t="s">
        <v>595</v>
      </c>
      <c r="HA61" s="115" t="s">
        <v>595</v>
      </c>
      <c r="HB61" s="115" t="s">
        <v>595</v>
      </c>
      <c r="HC61" s="115" t="s">
        <v>595</v>
      </c>
      <c r="HD61" s="113">
        <v>120325</v>
      </c>
      <c r="HE61" s="115" t="s">
        <v>595</v>
      </c>
      <c r="HF61" s="115" t="s">
        <v>595</v>
      </c>
      <c r="HG61" s="115" t="s">
        <v>595</v>
      </c>
      <c r="HH61" s="115" t="s">
        <v>595</v>
      </c>
      <c r="HI61" s="115" t="s">
        <v>595</v>
      </c>
      <c r="HJ61" s="113">
        <v>195016</v>
      </c>
      <c r="HK61" s="115" t="s">
        <v>595</v>
      </c>
      <c r="HL61" s="115" t="s">
        <v>595</v>
      </c>
      <c r="HM61" s="115" t="s">
        <v>595</v>
      </c>
      <c r="HN61" s="115" t="s">
        <v>595</v>
      </c>
      <c r="HO61" s="115" t="s">
        <v>595</v>
      </c>
      <c r="HP61" s="113">
        <v>30804</v>
      </c>
      <c r="HQ61" s="115" t="s">
        <v>595</v>
      </c>
      <c r="HR61" s="115" t="s">
        <v>595</v>
      </c>
      <c r="HS61" s="115" t="s">
        <v>595</v>
      </c>
      <c r="HT61" s="115" t="s">
        <v>595</v>
      </c>
      <c r="HU61" s="115" t="s">
        <v>595</v>
      </c>
      <c r="HV61" s="113">
        <v>37428</v>
      </c>
      <c r="HW61" s="115" t="s">
        <v>595</v>
      </c>
      <c r="HX61" s="115" t="s">
        <v>595</v>
      </c>
      <c r="HY61" s="115" t="s">
        <v>595</v>
      </c>
      <c r="HZ61" s="115" t="s">
        <v>595</v>
      </c>
      <c r="IA61" s="115" t="s">
        <v>595</v>
      </c>
      <c r="IB61" s="113">
        <v>23538</v>
      </c>
      <c r="IC61" s="115" t="s">
        <v>595</v>
      </c>
      <c r="ID61" s="115" t="s">
        <v>595</v>
      </c>
      <c r="IE61" s="115" t="s">
        <v>595</v>
      </c>
      <c r="IF61" s="115" t="s">
        <v>595</v>
      </c>
      <c r="IG61" s="115" t="s">
        <v>595</v>
      </c>
      <c r="IH61" s="113">
        <v>29183</v>
      </c>
      <c r="II61" s="115" t="s">
        <v>595</v>
      </c>
      <c r="IJ61" s="115" t="s">
        <v>595</v>
      </c>
      <c r="IK61" s="115" t="s">
        <v>595</v>
      </c>
      <c r="IL61" s="115" t="s">
        <v>595</v>
      </c>
      <c r="IM61" s="115" t="s">
        <v>595</v>
      </c>
      <c r="IN61" s="113">
        <v>35867</v>
      </c>
      <c r="IO61" s="115" t="s">
        <v>595</v>
      </c>
      <c r="IP61" s="115" t="s">
        <v>595</v>
      </c>
      <c r="IQ61" s="115" t="s">
        <v>595</v>
      </c>
      <c r="IR61" s="115" t="s">
        <v>595</v>
      </c>
      <c r="IS61" s="115" t="s">
        <v>595</v>
      </c>
      <c r="IT61" s="113">
        <v>86953</v>
      </c>
      <c r="IU61" s="115" t="s">
        <v>595</v>
      </c>
      <c r="IV61" s="115" t="s">
        <v>595</v>
      </c>
      <c r="IW61" s="115" t="s">
        <v>595</v>
      </c>
      <c r="IX61" s="115" t="s">
        <v>595</v>
      </c>
      <c r="IY61" s="115" t="s">
        <v>595</v>
      </c>
      <c r="IZ61" s="113">
        <v>20325</v>
      </c>
      <c r="JA61" s="115" t="s">
        <v>595</v>
      </c>
      <c r="JB61" s="115" t="s">
        <v>595</v>
      </c>
      <c r="JC61" s="115" t="s">
        <v>595</v>
      </c>
      <c r="JD61" s="115" t="s">
        <v>595</v>
      </c>
      <c r="JE61" s="115" t="s">
        <v>595</v>
      </c>
      <c r="JF61" s="113">
        <v>7365</v>
      </c>
      <c r="JG61" s="115" t="s">
        <v>595</v>
      </c>
      <c r="JH61" s="115" t="s">
        <v>595</v>
      </c>
      <c r="JI61" s="115" t="s">
        <v>595</v>
      </c>
      <c r="JJ61" s="115" t="s">
        <v>595</v>
      </c>
      <c r="JK61" s="115" t="s">
        <v>595</v>
      </c>
      <c r="JL61" s="115">
        <v>74</v>
      </c>
      <c r="JM61" s="115" t="s">
        <v>595</v>
      </c>
      <c r="JN61" s="115" t="s">
        <v>595</v>
      </c>
      <c r="JO61" s="115" t="s">
        <v>595</v>
      </c>
      <c r="JP61" s="115" t="s">
        <v>595</v>
      </c>
      <c r="JQ61" s="115" t="s">
        <v>595</v>
      </c>
      <c r="JR61" s="113">
        <v>1549</v>
      </c>
      <c r="JS61" s="115" t="s">
        <v>595</v>
      </c>
      <c r="JT61" s="115" t="s">
        <v>595</v>
      </c>
      <c r="JU61" s="115" t="s">
        <v>595</v>
      </c>
      <c r="JV61" s="115" t="s">
        <v>595</v>
      </c>
      <c r="JW61" s="115" t="s">
        <v>595</v>
      </c>
      <c r="JX61" s="113">
        <v>21482</v>
      </c>
      <c r="JY61" s="115" t="s">
        <v>595</v>
      </c>
      <c r="JZ61" s="115" t="s">
        <v>595</v>
      </c>
      <c r="KA61" s="115" t="s">
        <v>595</v>
      </c>
      <c r="KB61" s="115" t="s">
        <v>595</v>
      </c>
      <c r="KC61" s="115" t="s">
        <v>595</v>
      </c>
      <c r="KD61" s="113">
        <v>21410</v>
      </c>
      <c r="KE61" s="115" t="s">
        <v>595</v>
      </c>
      <c r="KF61" s="115" t="s">
        <v>595</v>
      </c>
      <c r="KG61" s="115" t="s">
        <v>595</v>
      </c>
      <c r="KH61" s="115" t="s">
        <v>595</v>
      </c>
      <c r="KI61" s="115" t="s">
        <v>595</v>
      </c>
      <c r="KJ61" s="113">
        <v>26945</v>
      </c>
      <c r="KK61" s="115" t="s">
        <v>595</v>
      </c>
      <c r="KL61" s="115" t="s">
        <v>595</v>
      </c>
      <c r="KM61" s="115" t="s">
        <v>595</v>
      </c>
      <c r="KN61" s="115" t="s">
        <v>595</v>
      </c>
      <c r="KO61" s="115" t="s">
        <v>595</v>
      </c>
      <c r="KP61" s="113">
        <v>4501</v>
      </c>
      <c r="KQ61" s="115" t="s">
        <v>595</v>
      </c>
      <c r="KR61" s="115" t="s">
        <v>595</v>
      </c>
      <c r="KS61" s="115" t="s">
        <v>595</v>
      </c>
      <c r="KT61" s="115" t="s">
        <v>595</v>
      </c>
      <c r="KU61" s="115" t="s">
        <v>595</v>
      </c>
      <c r="KV61" s="113">
        <v>2600</v>
      </c>
      <c r="KW61" s="115" t="s">
        <v>595</v>
      </c>
      <c r="KX61" s="115" t="s">
        <v>595</v>
      </c>
      <c r="KY61" s="115" t="s">
        <v>595</v>
      </c>
      <c r="KZ61" s="115" t="s">
        <v>595</v>
      </c>
      <c r="LA61" s="115" t="s">
        <v>595</v>
      </c>
      <c r="LB61" s="115">
        <v>447</v>
      </c>
      <c r="LC61" s="115" t="s">
        <v>595</v>
      </c>
      <c r="LD61" s="115" t="s">
        <v>595</v>
      </c>
      <c r="LE61" s="115" t="s">
        <v>595</v>
      </c>
      <c r="LF61" s="115" t="s">
        <v>595</v>
      </c>
      <c r="LG61" s="115" t="s">
        <v>595</v>
      </c>
      <c r="LH61" s="113">
        <v>24548</v>
      </c>
      <c r="LI61" s="115" t="s">
        <v>595</v>
      </c>
      <c r="LJ61" s="115" t="s">
        <v>595</v>
      </c>
      <c r="LK61" s="115" t="s">
        <v>595</v>
      </c>
      <c r="LL61" s="115" t="s">
        <v>595</v>
      </c>
      <c r="LM61" s="115" t="s">
        <v>595</v>
      </c>
      <c r="LN61" s="113">
        <v>2162</v>
      </c>
      <c r="LO61" s="115" t="s">
        <v>595</v>
      </c>
      <c r="LP61" s="115" t="s">
        <v>595</v>
      </c>
      <c r="LQ61" s="115" t="s">
        <v>595</v>
      </c>
      <c r="LR61" s="115" t="s">
        <v>595</v>
      </c>
      <c r="LS61" s="115" t="s">
        <v>595</v>
      </c>
      <c r="LT61" s="113">
        <v>41943</v>
      </c>
      <c r="LU61" s="115" t="s">
        <v>595</v>
      </c>
      <c r="LV61" s="115" t="s">
        <v>595</v>
      </c>
      <c r="LW61" s="115" t="s">
        <v>595</v>
      </c>
      <c r="LX61" s="115" t="s">
        <v>595</v>
      </c>
      <c r="LY61" s="115" t="s">
        <v>595</v>
      </c>
      <c r="LZ61" s="113">
        <v>20014</v>
      </c>
      <c r="MA61" s="115" t="s">
        <v>595</v>
      </c>
      <c r="MB61" s="115" t="s">
        <v>595</v>
      </c>
      <c r="MC61" s="115" t="s">
        <v>595</v>
      </c>
      <c r="MD61" s="115" t="s">
        <v>595</v>
      </c>
      <c r="ME61" s="115" t="s">
        <v>595</v>
      </c>
      <c r="MF61" s="113">
        <v>4035</v>
      </c>
      <c r="MG61" s="115" t="s">
        <v>595</v>
      </c>
      <c r="MH61" s="115" t="s">
        <v>595</v>
      </c>
      <c r="MI61" s="115" t="s">
        <v>595</v>
      </c>
      <c r="MJ61" s="115" t="s">
        <v>595</v>
      </c>
      <c r="MK61" s="115" t="s">
        <v>595</v>
      </c>
    </row>
    <row r="62" spans="1:349">
      <c r="A62" s="112" t="s">
        <v>995</v>
      </c>
      <c r="B62" s="113">
        <v>36788</v>
      </c>
      <c r="C62" s="114">
        <v>0.51500000000000001</v>
      </c>
      <c r="D62" s="113">
        <v>34040</v>
      </c>
      <c r="E62" s="114">
        <v>0.92500000000000004</v>
      </c>
      <c r="F62" s="113">
        <v>2748</v>
      </c>
      <c r="G62" s="114">
        <v>7.4999999999999997E-2</v>
      </c>
      <c r="H62" s="115">
        <v>40</v>
      </c>
      <c r="I62" s="114">
        <v>0.43</v>
      </c>
      <c r="J62" s="115">
        <v>33</v>
      </c>
      <c r="K62" s="114">
        <v>0.82499999999999996</v>
      </c>
      <c r="L62" s="115">
        <v>7</v>
      </c>
      <c r="M62" s="114">
        <v>0.17499999999999999</v>
      </c>
      <c r="N62" s="115">
        <v>309</v>
      </c>
      <c r="O62" s="114">
        <v>0.20399999999999999</v>
      </c>
      <c r="P62" s="115">
        <v>305</v>
      </c>
      <c r="Q62" s="114">
        <v>0.98699999999999999</v>
      </c>
      <c r="R62" s="115">
        <v>4</v>
      </c>
      <c r="S62" s="114">
        <v>1.2999999999999999E-2</v>
      </c>
      <c r="T62" s="113">
        <v>9399</v>
      </c>
      <c r="U62" s="114">
        <v>0.55600000000000005</v>
      </c>
      <c r="V62" s="113">
        <v>8950</v>
      </c>
      <c r="W62" s="114">
        <v>0.95199999999999996</v>
      </c>
      <c r="X62" s="115">
        <v>449</v>
      </c>
      <c r="Y62" s="114">
        <v>4.8000000000000001E-2</v>
      </c>
      <c r="Z62" s="115">
        <v>390</v>
      </c>
      <c r="AA62" s="114">
        <v>0.25</v>
      </c>
      <c r="AB62" s="115">
        <v>263</v>
      </c>
      <c r="AC62" s="114">
        <v>0.67400000000000004</v>
      </c>
      <c r="AD62" s="115">
        <v>127</v>
      </c>
      <c r="AE62" s="114">
        <v>0.32600000000000001</v>
      </c>
      <c r="AF62" s="115">
        <v>245</v>
      </c>
      <c r="AG62" s="114">
        <v>0.24</v>
      </c>
      <c r="AH62" s="115">
        <v>179</v>
      </c>
      <c r="AI62" s="114">
        <v>0.73099999999999998</v>
      </c>
      <c r="AJ62" s="115">
        <v>66</v>
      </c>
      <c r="AK62" s="114">
        <v>0.26900000000000002</v>
      </c>
      <c r="AL62" s="113">
        <v>21232</v>
      </c>
      <c r="AM62" s="114">
        <v>0.44</v>
      </c>
      <c r="AN62" s="113">
        <v>18440</v>
      </c>
      <c r="AO62" s="114">
        <v>0.86899999999999999</v>
      </c>
      <c r="AP62" s="113">
        <v>2792</v>
      </c>
      <c r="AQ62" s="114">
        <v>0.13100000000000001</v>
      </c>
      <c r="AR62" s="115">
        <v>206</v>
      </c>
      <c r="AS62" s="114">
        <v>0.19900000000000001</v>
      </c>
      <c r="AT62" s="115">
        <v>206</v>
      </c>
      <c r="AU62" s="114">
        <v>1</v>
      </c>
      <c r="AV62" s="115">
        <v>0</v>
      </c>
      <c r="AW62" s="114">
        <v>0</v>
      </c>
      <c r="AX62" s="113">
        <v>2575</v>
      </c>
      <c r="AY62" s="114">
        <v>0.35199999999999998</v>
      </c>
      <c r="AZ62" s="113">
        <v>2333</v>
      </c>
      <c r="BA62" s="114">
        <v>0.90600000000000003</v>
      </c>
      <c r="BB62" s="115">
        <v>242</v>
      </c>
      <c r="BC62" s="114">
        <v>9.4E-2</v>
      </c>
      <c r="BD62" s="113">
        <v>19800</v>
      </c>
      <c r="BE62" s="114">
        <v>0.38200000000000001</v>
      </c>
      <c r="BF62" s="113">
        <v>18452</v>
      </c>
      <c r="BG62" s="114">
        <v>0.93200000000000005</v>
      </c>
      <c r="BH62" s="113">
        <v>1348</v>
      </c>
      <c r="BI62" s="114">
        <v>6.8000000000000005E-2</v>
      </c>
      <c r="BJ62" s="115">
        <v>389</v>
      </c>
      <c r="BK62" s="114">
        <v>0.30299999999999999</v>
      </c>
      <c r="BL62" s="115">
        <v>361</v>
      </c>
      <c r="BM62" s="114">
        <v>0.92800000000000005</v>
      </c>
      <c r="BN62" s="115">
        <v>28</v>
      </c>
      <c r="BO62" s="114">
        <v>7.1999999999999995E-2</v>
      </c>
      <c r="BP62" s="113">
        <v>4107</v>
      </c>
      <c r="BQ62" s="114">
        <v>0.46899999999999997</v>
      </c>
      <c r="BR62" s="113">
        <v>4028</v>
      </c>
      <c r="BS62" s="114">
        <v>0.98099999999999998</v>
      </c>
      <c r="BT62" s="115">
        <v>79</v>
      </c>
      <c r="BU62" s="114">
        <v>1.9E-2</v>
      </c>
      <c r="BV62" s="113">
        <v>3629</v>
      </c>
      <c r="BW62" s="114">
        <v>0.34599999999999997</v>
      </c>
      <c r="BX62" s="113">
        <v>3407</v>
      </c>
      <c r="BY62" s="114">
        <v>0.93899999999999995</v>
      </c>
      <c r="BZ62" s="115">
        <v>222</v>
      </c>
      <c r="CA62" s="114">
        <v>6.0999999999999999E-2</v>
      </c>
      <c r="CB62" s="115">
        <v>161</v>
      </c>
      <c r="CC62" s="114">
        <v>0.22900000000000001</v>
      </c>
      <c r="CD62" s="115">
        <v>138</v>
      </c>
      <c r="CE62" s="114">
        <v>0.85699999999999998</v>
      </c>
      <c r="CF62" s="115">
        <v>23</v>
      </c>
      <c r="CG62" s="114">
        <v>0.14299999999999999</v>
      </c>
      <c r="CH62" s="113">
        <v>13958</v>
      </c>
      <c r="CI62" s="114">
        <v>0.28000000000000003</v>
      </c>
      <c r="CJ62" s="113">
        <v>11744</v>
      </c>
      <c r="CK62" s="114">
        <v>0.84099999999999997</v>
      </c>
      <c r="CL62" s="113">
        <v>2214</v>
      </c>
      <c r="CM62" s="114">
        <v>0.159</v>
      </c>
      <c r="CN62" s="113">
        <v>2355</v>
      </c>
      <c r="CO62" s="114">
        <v>0.24099999999999999</v>
      </c>
      <c r="CP62" s="113">
        <v>2141</v>
      </c>
      <c r="CQ62" s="114">
        <v>0.90900000000000003</v>
      </c>
      <c r="CR62" s="115">
        <v>214</v>
      </c>
      <c r="CS62" s="114">
        <v>9.0999999999999998E-2</v>
      </c>
      <c r="CT62" s="115">
        <v>526</v>
      </c>
      <c r="CU62" s="114">
        <v>0.221</v>
      </c>
      <c r="CV62" s="115">
        <v>460</v>
      </c>
      <c r="CW62" s="114">
        <v>0.875</v>
      </c>
      <c r="CX62" s="115">
        <v>66</v>
      </c>
      <c r="CY62" s="114">
        <v>0.125</v>
      </c>
      <c r="CZ62" s="115">
        <v>234</v>
      </c>
      <c r="DA62" s="114">
        <v>7.5999999999999998E-2</v>
      </c>
      <c r="DB62" s="115">
        <v>133</v>
      </c>
      <c r="DC62" s="114">
        <v>0.56799999999999995</v>
      </c>
      <c r="DD62" s="115">
        <v>101</v>
      </c>
      <c r="DE62" s="114">
        <v>0.432</v>
      </c>
      <c r="DF62" s="113">
        <v>234458</v>
      </c>
      <c r="DG62" s="114">
        <v>0.46100000000000002</v>
      </c>
      <c r="DH62" s="113">
        <v>192301</v>
      </c>
      <c r="DI62" s="114">
        <v>0.82</v>
      </c>
      <c r="DJ62" s="113">
        <v>42157</v>
      </c>
      <c r="DK62" s="114">
        <v>0.18</v>
      </c>
      <c r="DL62" s="113">
        <v>2131</v>
      </c>
      <c r="DM62" s="114">
        <v>0.28199999999999997</v>
      </c>
      <c r="DN62" s="113">
        <v>1935</v>
      </c>
      <c r="DO62" s="114">
        <v>0.90800000000000003</v>
      </c>
      <c r="DP62" s="115">
        <v>196</v>
      </c>
      <c r="DQ62" s="114">
        <v>9.1999999999999998E-2</v>
      </c>
      <c r="DR62" s="113">
        <v>3669</v>
      </c>
      <c r="DS62" s="114">
        <v>0.41799999999999998</v>
      </c>
      <c r="DT62" s="113">
        <v>2911</v>
      </c>
      <c r="DU62" s="114">
        <v>0.79300000000000004</v>
      </c>
      <c r="DV62" s="115">
        <v>758</v>
      </c>
      <c r="DW62" s="114">
        <v>0.20699999999999999</v>
      </c>
      <c r="DX62" s="115">
        <v>122</v>
      </c>
      <c r="DY62" s="114">
        <v>0.222</v>
      </c>
      <c r="DZ62" s="115">
        <v>122</v>
      </c>
      <c r="EA62" s="114">
        <v>1</v>
      </c>
      <c r="EB62" s="115">
        <v>0</v>
      </c>
      <c r="EC62" s="114">
        <v>0</v>
      </c>
      <c r="ED62" s="115">
        <v>868</v>
      </c>
      <c r="EE62" s="114">
        <v>0.248</v>
      </c>
      <c r="EF62" s="115">
        <v>807</v>
      </c>
      <c r="EG62" s="114">
        <v>0.93</v>
      </c>
      <c r="EH62" s="115">
        <v>61</v>
      </c>
      <c r="EI62" s="114">
        <v>7.0000000000000007E-2</v>
      </c>
      <c r="EJ62" s="113">
        <v>6182</v>
      </c>
      <c r="EK62" s="114">
        <v>0.38500000000000001</v>
      </c>
      <c r="EL62" s="113">
        <v>6034</v>
      </c>
      <c r="EM62" s="114">
        <v>0.97599999999999998</v>
      </c>
      <c r="EN62" s="115">
        <v>148</v>
      </c>
      <c r="EO62" s="114">
        <v>2.4E-2</v>
      </c>
      <c r="EP62" s="115">
        <v>2</v>
      </c>
      <c r="EQ62" s="114">
        <v>8.0000000000000002E-3</v>
      </c>
      <c r="ER62" s="115">
        <v>2</v>
      </c>
      <c r="ES62" s="114">
        <v>1</v>
      </c>
      <c r="ET62" s="115">
        <v>0</v>
      </c>
      <c r="EU62" s="114">
        <v>0</v>
      </c>
      <c r="EV62" s="115">
        <v>122</v>
      </c>
      <c r="EW62" s="114">
        <v>0.13500000000000001</v>
      </c>
      <c r="EX62" s="115">
        <v>116</v>
      </c>
      <c r="EY62" s="114">
        <v>0.95099999999999996</v>
      </c>
      <c r="EZ62" s="115">
        <v>6</v>
      </c>
      <c r="FA62" s="114">
        <v>4.9000000000000002E-2</v>
      </c>
      <c r="FB62" s="113">
        <v>8425</v>
      </c>
      <c r="FC62" s="114">
        <v>0.36399999999999999</v>
      </c>
      <c r="FD62" s="113">
        <v>7705</v>
      </c>
      <c r="FE62" s="114">
        <v>0.91500000000000004</v>
      </c>
      <c r="FF62" s="115">
        <v>720</v>
      </c>
      <c r="FG62" s="114">
        <v>8.5000000000000006E-2</v>
      </c>
      <c r="FH62" s="113">
        <v>2768</v>
      </c>
      <c r="FI62" s="114">
        <v>0.437</v>
      </c>
      <c r="FJ62" s="113">
        <v>1936</v>
      </c>
      <c r="FK62" s="114">
        <v>0.69899999999999995</v>
      </c>
      <c r="FL62" s="115">
        <v>832</v>
      </c>
      <c r="FM62" s="114">
        <v>0.30099999999999999</v>
      </c>
      <c r="FN62" s="113">
        <v>1539</v>
      </c>
      <c r="FO62" s="114">
        <v>0.47099999999999997</v>
      </c>
      <c r="FP62" s="113">
        <v>1407</v>
      </c>
      <c r="FQ62" s="114">
        <v>0.91400000000000003</v>
      </c>
      <c r="FR62" s="115">
        <v>132</v>
      </c>
      <c r="FS62" s="114">
        <v>8.5999999999999993E-2</v>
      </c>
      <c r="FT62" s="113">
        <v>78786</v>
      </c>
      <c r="FU62" s="114">
        <v>0.51400000000000001</v>
      </c>
      <c r="FV62" s="113">
        <v>69558</v>
      </c>
      <c r="FW62" s="114">
        <v>0.88300000000000001</v>
      </c>
      <c r="FX62" s="113">
        <v>9228</v>
      </c>
      <c r="FY62" s="114">
        <v>0.11700000000000001</v>
      </c>
      <c r="FZ62" s="113">
        <v>6485</v>
      </c>
      <c r="GA62" s="114">
        <v>0.435</v>
      </c>
      <c r="GB62" s="113">
        <v>5626</v>
      </c>
      <c r="GC62" s="114">
        <v>0.86799999999999999</v>
      </c>
      <c r="GD62" s="115">
        <v>859</v>
      </c>
      <c r="GE62" s="114">
        <v>0.13200000000000001</v>
      </c>
      <c r="GF62" s="115">
        <v>269</v>
      </c>
      <c r="GG62" s="114">
        <v>0.45700000000000002</v>
      </c>
      <c r="GH62" s="115">
        <v>215</v>
      </c>
      <c r="GI62" s="114">
        <v>0.79900000000000004</v>
      </c>
      <c r="GJ62" s="115">
        <v>54</v>
      </c>
      <c r="GK62" s="114">
        <v>0.20100000000000001</v>
      </c>
      <c r="GL62" s="113">
        <v>45919</v>
      </c>
      <c r="GM62" s="114">
        <v>0.376</v>
      </c>
      <c r="GN62" s="113">
        <v>39491</v>
      </c>
      <c r="GO62" s="114">
        <v>0.86</v>
      </c>
      <c r="GP62" s="113">
        <v>6428</v>
      </c>
      <c r="GQ62" s="114">
        <v>0.14000000000000001</v>
      </c>
      <c r="GR62" s="113">
        <v>26153</v>
      </c>
      <c r="GS62" s="114">
        <v>0.38100000000000001</v>
      </c>
      <c r="GT62" s="113">
        <v>23946</v>
      </c>
      <c r="GU62" s="114">
        <v>0.91600000000000004</v>
      </c>
      <c r="GV62" s="113">
        <v>2207</v>
      </c>
      <c r="GW62" s="114">
        <v>8.4000000000000005E-2</v>
      </c>
      <c r="GX62" s="113">
        <v>1110</v>
      </c>
      <c r="GY62" s="114">
        <v>0.379</v>
      </c>
      <c r="GZ62" s="113">
        <v>1040</v>
      </c>
      <c r="HA62" s="114">
        <v>0.93700000000000006</v>
      </c>
      <c r="HB62" s="115">
        <v>70</v>
      </c>
      <c r="HC62" s="114">
        <v>6.3E-2</v>
      </c>
      <c r="HD62" s="113">
        <v>41852</v>
      </c>
      <c r="HE62" s="114">
        <v>0.34799999999999998</v>
      </c>
      <c r="HF62" s="113">
        <v>36119</v>
      </c>
      <c r="HG62" s="114">
        <v>0.86299999999999999</v>
      </c>
      <c r="HH62" s="113">
        <v>5733</v>
      </c>
      <c r="HI62" s="114">
        <v>0.13700000000000001</v>
      </c>
      <c r="HJ62" s="113">
        <v>76038</v>
      </c>
      <c r="HK62" s="114">
        <v>0.39</v>
      </c>
      <c r="HL62" s="113">
        <v>66320</v>
      </c>
      <c r="HM62" s="114">
        <v>0.872</v>
      </c>
      <c r="HN62" s="113">
        <v>9718</v>
      </c>
      <c r="HO62" s="114">
        <v>0.128</v>
      </c>
      <c r="HP62" s="113">
        <v>15840</v>
      </c>
      <c r="HQ62" s="114">
        <v>0.51400000000000001</v>
      </c>
      <c r="HR62" s="113">
        <v>12124</v>
      </c>
      <c r="HS62" s="114">
        <v>0.76500000000000001</v>
      </c>
      <c r="HT62" s="113">
        <v>3716</v>
      </c>
      <c r="HU62" s="114">
        <v>0.23499999999999999</v>
      </c>
      <c r="HV62" s="113">
        <v>13292</v>
      </c>
      <c r="HW62" s="114">
        <v>0.35499999999999998</v>
      </c>
      <c r="HX62" s="113">
        <v>10449</v>
      </c>
      <c r="HY62" s="114">
        <v>0.78600000000000003</v>
      </c>
      <c r="HZ62" s="113">
        <v>2843</v>
      </c>
      <c r="IA62" s="114">
        <v>0.214</v>
      </c>
      <c r="IB62" s="113">
        <v>15561</v>
      </c>
      <c r="IC62" s="114">
        <v>0.66100000000000003</v>
      </c>
      <c r="ID62" s="113">
        <v>15091</v>
      </c>
      <c r="IE62" s="114">
        <v>0.97</v>
      </c>
      <c r="IF62" s="115">
        <v>470</v>
      </c>
      <c r="IG62" s="114">
        <v>0.03</v>
      </c>
      <c r="IH62" s="113">
        <v>13883</v>
      </c>
      <c r="II62" s="114">
        <v>0.47599999999999998</v>
      </c>
      <c r="IJ62" s="113">
        <v>11370</v>
      </c>
      <c r="IK62" s="114">
        <v>0.81899999999999995</v>
      </c>
      <c r="IL62" s="113">
        <v>2513</v>
      </c>
      <c r="IM62" s="114">
        <v>0.18099999999999999</v>
      </c>
      <c r="IN62" s="113">
        <v>20558</v>
      </c>
      <c r="IO62" s="114">
        <v>0.57299999999999995</v>
      </c>
      <c r="IP62" s="113">
        <v>19526</v>
      </c>
      <c r="IQ62" s="114">
        <v>0.95</v>
      </c>
      <c r="IR62" s="113">
        <v>1032</v>
      </c>
      <c r="IS62" s="114">
        <v>0.05</v>
      </c>
      <c r="IT62" s="113">
        <v>48023</v>
      </c>
      <c r="IU62" s="114">
        <v>0.55200000000000005</v>
      </c>
      <c r="IV62" s="113">
        <v>36289</v>
      </c>
      <c r="IW62" s="114">
        <v>0.75600000000000001</v>
      </c>
      <c r="IX62" s="113">
        <v>11734</v>
      </c>
      <c r="IY62" s="114">
        <v>0.24399999999999999</v>
      </c>
      <c r="IZ62" s="113">
        <v>12744</v>
      </c>
      <c r="JA62" s="114">
        <v>0.627</v>
      </c>
      <c r="JB62" s="113">
        <v>11792</v>
      </c>
      <c r="JC62" s="114">
        <v>0.92500000000000004</v>
      </c>
      <c r="JD62" s="115">
        <v>952</v>
      </c>
      <c r="JE62" s="114">
        <v>7.4999999999999997E-2</v>
      </c>
      <c r="JF62" s="113">
        <v>2567</v>
      </c>
      <c r="JG62" s="114">
        <v>0.34899999999999998</v>
      </c>
      <c r="JH62" s="113">
        <v>2207</v>
      </c>
      <c r="JI62" s="114">
        <v>0.86</v>
      </c>
      <c r="JJ62" s="115">
        <v>360</v>
      </c>
      <c r="JK62" s="114">
        <v>0.14000000000000001</v>
      </c>
      <c r="JL62" s="115">
        <v>0</v>
      </c>
      <c r="JM62" s="114">
        <v>0</v>
      </c>
      <c r="JN62" s="115">
        <v>0</v>
      </c>
      <c r="JO62" s="115" t="s">
        <v>996</v>
      </c>
      <c r="JP62" s="115">
        <v>0</v>
      </c>
      <c r="JQ62" s="115" t="s">
        <v>996</v>
      </c>
      <c r="JR62" s="115">
        <v>401</v>
      </c>
      <c r="JS62" s="114">
        <v>0.25900000000000001</v>
      </c>
      <c r="JT62" s="115">
        <v>378</v>
      </c>
      <c r="JU62" s="114">
        <v>0.94299999999999995</v>
      </c>
      <c r="JV62" s="115">
        <v>23</v>
      </c>
      <c r="JW62" s="114">
        <v>5.7000000000000002E-2</v>
      </c>
      <c r="JX62" s="113">
        <v>7601</v>
      </c>
      <c r="JY62" s="114">
        <v>0.35399999999999998</v>
      </c>
      <c r="JZ62" s="113">
        <v>6698</v>
      </c>
      <c r="KA62" s="114">
        <v>0.88100000000000001</v>
      </c>
      <c r="KB62" s="115">
        <v>903</v>
      </c>
      <c r="KC62" s="114">
        <v>0.11899999999999999</v>
      </c>
      <c r="KD62" s="113">
        <v>9496</v>
      </c>
      <c r="KE62" s="114">
        <v>0.44400000000000001</v>
      </c>
      <c r="KF62" s="113">
        <v>8796</v>
      </c>
      <c r="KG62" s="114">
        <v>0.92600000000000005</v>
      </c>
      <c r="KH62" s="115">
        <v>700</v>
      </c>
      <c r="KI62" s="114">
        <v>7.3999999999999996E-2</v>
      </c>
      <c r="KJ62" s="113">
        <v>9640</v>
      </c>
      <c r="KK62" s="114">
        <v>0.35799999999999998</v>
      </c>
      <c r="KL62" s="113">
        <v>8857</v>
      </c>
      <c r="KM62" s="114">
        <v>0.91900000000000004</v>
      </c>
      <c r="KN62" s="115">
        <v>783</v>
      </c>
      <c r="KO62" s="114">
        <v>8.1000000000000003E-2</v>
      </c>
      <c r="KP62" s="113">
        <v>1746</v>
      </c>
      <c r="KQ62" s="114">
        <v>0.38800000000000001</v>
      </c>
      <c r="KR62" s="113">
        <v>1524</v>
      </c>
      <c r="KS62" s="114">
        <v>0.873</v>
      </c>
      <c r="KT62" s="115">
        <v>222</v>
      </c>
      <c r="KU62" s="114">
        <v>0.127</v>
      </c>
      <c r="KV62" s="115">
        <v>645</v>
      </c>
      <c r="KW62" s="114">
        <v>0.248</v>
      </c>
      <c r="KX62" s="115">
        <v>606</v>
      </c>
      <c r="KY62" s="114">
        <v>0.94</v>
      </c>
      <c r="KZ62" s="115">
        <v>39</v>
      </c>
      <c r="LA62" s="114">
        <v>0.06</v>
      </c>
      <c r="LB62" s="115">
        <v>95</v>
      </c>
      <c r="LC62" s="114">
        <v>0.21299999999999999</v>
      </c>
      <c r="LD62" s="115">
        <v>88</v>
      </c>
      <c r="LE62" s="114">
        <v>0.92600000000000005</v>
      </c>
      <c r="LF62" s="115">
        <v>7</v>
      </c>
      <c r="LG62" s="114">
        <v>7.3999999999999996E-2</v>
      </c>
      <c r="LH62" s="113">
        <v>7432</v>
      </c>
      <c r="LI62" s="114">
        <v>0.30299999999999999</v>
      </c>
      <c r="LJ62" s="113">
        <v>6981</v>
      </c>
      <c r="LK62" s="114">
        <v>0.93899999999999995</v>
      </c>
      <c r="LL62" s="115">
        <v>451</v>
      </c>
      <c r="LM62" s="114">
        <v>6.0999999999999999E-2</v>
      </c>
      <c r="LN62" s="115">
        <v>646</v>
      </c>
      <c r="LO62" s="114">
        <v>0.29899999999999999</v>
      </c>
      <c r="LP62" s="115">
        <v>593</v>
      </c>
      <c r="LQ62" s="114">
        <v>0.91800000000000004</v>
      </c>
      <c r="LR62" s="115">
        <v>53</v>
      </c>
      <c r="LS62" s="114">
        <v>8.2000000000000003E-2</v>
      </c>
      <c r="LT62" s="113">
        <v>17513</v>
      </c>
      <c r="LU62" s="114">
        <v>0.41799999999999998</v>
      </c>
      <c r="LV62" s="113">
        <v>14927</v>
      </c>
      <c r="LW62" s="114">
        <v>0.85199999999999998</v>
      </c>
      <c r="LX62" s="113">
        <v>2586</v>
      </c>
      <c r="LY62" s="114">
        <v>0.14799999999999999</v>
      </c>
      <c r="LZ62" s="113">
        <v>14339</v>
      </c>
      <c r="MA62" s="114">
        <v>0.71599999999999997</v>
      </c>
      <c r="MB62" s="113">
        <v>13873</v>
      </c>
      <c r="MC62" s="114">
        <v>0.96799999999999997</v>
      </c>
      <c r="MD62" s="115">
        <v>466</v>
      </c>
      <c r="ME62" s="114">
        <v>3.2000000000000001E-2</v>
      </c>
      <c r="MF62" s="113">
        <v>1416</v>
      </c>
      <c r="MG62" s="114">
        <v>0.35099999999999998</v>
      </c>
      <c r="MH62" s="113">
        <v>1134</v>
      </c>
      <c r="MI62" s="114">
        <v>0.80100000000000005</v>
      </c>
      <c r="MJ62" s="115">
        <v>282</v>
      </c>
      <c r="MK62" s="114">
        <v>0.19900000000000001</v>
      </c>
    </row>
    <row r="63" spans="1:349">
      <c r="A63" s="112" t="s">
        <v>997</v>
      </c>
      <c r="B63" s="113">
        <v>71300</v>
      </c>
      <c r="C63" s="115" t="s">
        <v>595</v>
      </c>
      <c r="D63" s="115" t="s">
        <v>595</v>
      </c>
      <c r="E63" s="115" t="s">
        <v>595</v>
      </c>
      <c r="F63" s="115" t="s">
        <v>595</v>
      </c>
      <c r="G63" s="115" t="s">
        <v>595</v>
      </c>
      <c r="H63" s="115">
        <v>30</v>
      </c>
      <c r="I63" s="115" t="s">
        <v>595</v>
      </c>
      <c r="J63" s="115" t="s">
        <v>595</v>
      </c>
      <c r="K63" s="115" t="s">
        <v>595</v>
      </c>
      <c r="L63" s="115" t="s">
        <v>595</v>
      </c>
      <c r="M63" s="115" t="s">
        <v>595</v>
      </c>
      <c r="N63" s="115">
        <v>973</v>
      </c>
      <c r="O63" s="115" t="s">
        <v>595</v>
      </c>
      <c r="P63" s="115" t="s">
        <v>595</v>
      </c>
      <c r="Q63" s="115" t="s">
        <v>595</v>
      </c>
      <c r="R63" s="115" t="s">
        <v>595</v>
      </c>
      <c r="S63" s="115" t="s">
        <v>595</v>
      </c>
      <c r="T63" s="113">
        <v>16635</v>
      </c>
      <c r="U63" s="115" t="s">
        <v>595</v>
      </c>
      <c r="V63" s="115" t="s">
        <v>595</v>
      </c>
      <c r="W63" s="115" t="s">
        <v>595</v>
      </c>
      <c r="X63" s="115" t="s">
        <v>595</v>
      </c>
      <c r="Y63" s="115" t="s">
        <v>595</v>
      </c>
      <c r="Z63" s="113">
        <v>1304</v>
      </c>
      <c r="AA63" s="115" t="s">
        <v>595</v>
      </c>
      <c r="AB63" s="115" t="s">
        <v>595</v>
      </c>
      <c r="AC63" s="115" t="s">
        <v>595</v>
      </c>
      <c r="AD63" s="115" t="s">
        <v>595</v>
      </c>
      <c r="AE63" s="115" t="s">
        <v>595</v>
      </c>
      <c r="AF63" s="115">
        <v>926</v>
      </c>
      <c r="AG63" s="115" t="s">
        <v>595</v>
      </c>
      <c r="AH63" s="115" t="s">
        <v>595</v>
      </c>
      <c r="AI63" s="115" t="s">
        <v>595</v>
      </c>
      <c r="AJ63" s="115" t="s">
        <v>595</v>
      </c>
      <c r="AK63" s="115" t="s">
        <v>595</v>
      </c>
      <c r="AL63" s="113">
        <v>46120</v>
      </c>
      <c r="AM63" s="115" t="s">
        <v>595</v>
      </c>
      <c r="AN63" s="115" t="s">
        <v>595</v>
      </c>
      <c r="AO63" s="115" t="s">
        <v>595</v>
      </c>
      <c r="AP63" s="115" t="s">
        <v>595</v>
      </c>
      <c r="AQ63" s="115" t="s">
        <v>595</v>
      </c>
      <c r="AR63" s="115">
        <v>997</v>
      </c>
      <c r="AS63" s="115" t="s">
        <v>595</v>
      </c>
      <c r="AT63" s="115" t="s">
        <v>595</v>
      </c>
      <c r="AU63" s="115" t="s">
        <v>595</v>
      </c>
      <c r="AV63" s="115" t="s">
        <v>595</v>
      </c>
      <c r="AW63" s="115" t="s">
        <v>595</v>
      </c>
      <c r="AX63" s="113">
        <v>6619</v>
      </c>
      <c r="AY63" s="115" t="s">
        <v>595</v>
      </c>
      <c r="AZ63" s="115" t="s">
        <v>595</v>
      </c>
      <c r="BA63" s="115" t="s">
        <v>595</v>
      </c>
      <c r="BB63" s="115" t="s">
        <v>595</v>
      </c>
      <c r="BC63" s="115" t="s">
        <v>595</v>
      </c>
      <c r="BD63" s="113">
        <v>49754</v>
      </c>
      <c r="BE63" s="115" t="s">
        <v>595</v>
      </c>
      <c r="BF63" s="115" t="s">
        <v>595</v>
      </c>
      <c r="BG63" s="115" t="s">
        <v>595</v>
      </c>
      <c r="BH63" s="115" t="s">
        <v>595</v>
      </c>
      <c r="BI63" s="115" t="s">
        <v>595</v>
      </c>
      <c r="BJ63" s="113">
        <v>1218</v>
      </c>
      <c r="BK63" s="115" t="s">
        <v>595</v>
      </c>
      <c r="BL63" s="115" t="s">
        <v>595</v>
      </c>
      <c r="BM63" s="115" t="s">
        <v>595</v>
      </c>
      <c r="BN63" s="115" t="s">
        <v>595</v>
      </c>
      <c r="BO63" s="115" t="s">
        <v>595</v>
      </c>
      <c r="BP63" s="113">
        <v>8815</v>
      </c>
      <c r="BQ63" s="115" t="s">
        <v>595</v>
      </c>
      <c r="BR63" s="115" t="s">
        <v>595</v>
      </c>
      <c r="BS63" s="115" t="s">
        <v>595</v>
      </c>
      <c r="BT63" s="115" t="s">
        <v>595</v>
      </c>
      <c r="BU63" s="115" t="s">
        <v>595</v>
      </c>
      <c r="BV63" s="113">
        <v>8722</v>
      </c>
      <c r="BW63" s="115" t="s">
        <v>595</v>
      </c>
      <c r="BX63" s="115" t="s">
        <v>595</v>
      </c>
      <c r="BY63" s="115" t="s">
        <v>595</v>
      </c>
      <c r="BZ63" s="115" t="s">
        <v>595</v>
      </c>
      <c r="CA63" s="115" t="s">
        <v>595</v>
      </c>
      <c r="CB63" s="115">
        <v>504</v>
      </c>
      <c r="CC63" s="115" t="s">
        <v>595</v>
      </c>
      <c r="CD63" s="115" t="s">
        <v>595</v>
      </c>
      <c r="CE63" s="115" t="s">
        <v>595</v>
      </c>
      <c r="CF63" s="115" t="s">
        <v>595</v>
      </c>
      <c r="CG63" s="115" t="s">
        <v>595</v>
      </c>
      <c r="CH63" s="113">
        <v>43320</v>
      </c>
      <c r="CI63" s="115" t="s">
        <v>595</v>
      </c>
      <c r="CJ63" s="115" t="s">
        <v>595</v>
      </c>
      <c r="CK63" s="115" t="s">
        <v>595</v>
      </c>
      <c r="CL63" s="115" t="s">
        <v>595</v>
      </c>
      <c r="CM63" s="115" t="s">
        <v>595</v>
      </c>
      <c r="CN63" s="113">
        <v>7066</v>
      </c>
      <c r="CO63" s="115" t="s">
        <v>595</v>
      </c>
      <c r="CP63" s="115" t="s">
        <v>595</v>
      </c>
      <c r="CQ63" s="115" t="s">
        <v>595</v>
      </c>
      <c r="CR63" s="115" t="s">
        <v>595</v>
      </c>
      <c r="CS63" s="115" t="s">
        <v>595</v>
      </c>
      <c r="CT63" s="113">
        <v>2086</v>
      </c>
      <c r="CU63" s="115" t="s">
        <v>595</v>
      </c>
      <c r="CV63" s="115" t="s">
        <v>595</v>
      </c>
      <c r="CW63" s="115" t="s">
        <v>595</v>
      </c>
      <c r="CX63" s="115" t="s">
        <v>595</v>
      </c>
      <c r="CY63" s="115" t="s">
        <v>595</v>
      </c>
      <c r="CZ63" s="115">
        <v>797</v>
      </c>
      <c r="DA63" s="115" t="s">
        <v>595</v>
      </c>
      <c r="DB63" s="115" t="s">
        <v>595</v>
      </c>
      <c r="DC63" s="115" t="s">
        <v>595</v>
      </c>
      <c r="DD63" s="115" t="s">
        <v>595</v>
      </c>
      <c r="DE63" s="115" t="s">
        <v>595</v>
      </c>
      <c r="DF63" s="113">
        <v>497814</v>
      </c>
      <c r="DG63" s="115" t="s">
        <v>595</v>
      </c>
      <c r="DH63" s="115" t="s">
        <v>595</v>
      </c>
      <c r="DI63" s="115" t="s">
        <v>595</v>
      </c>
      <c r="DJ63" s="115" t="s">
        <v>595</v>
      </c>
      <c r="DK63" s="115" t="s">
        <v>595</v>
      </c>
      <c r="DL63" s="113">
        <v>7633</v>
      </c>
      <c r="DM63" s="115" t="s">
        <v>595</v>
      </c>
      <c r="DN63" s="115" t="s">
        <v>595</v>
      </c>
      <c r="DO63" s="115" t="s">
        <v>595</v>
      </c>
      <c r="DP63" s="115" t="s">
        <v>595</v>
      </c>
      <c r="DQ63" s="115" t="s">
        <v>595</v>
      </c>
      <c r="DR63" s="113">
        <v>8058</v>
      </c>
      <c r="DS63" s="115" t="s">
        <v>595</v>
      </c>
      <c r="DT63" s="115" t="s">
        <v>595</v>
      </c>
      <c r="DU63" s="115" t="s">
        <v>595</v>
      </c>
      <c r="DV63" s="115" t="s">
        <v>595</v>
      </c>
      <c r="DW63" s="115" t="s">
        <v>595</v>
      </c>
      <c r="DX63" s="115">
        <v>467</v>
      </c>
      <c r="DY63" s="115" t="s">
        <v>595</v>
      </c>
      <c r="DZ63" s="115" t="s">
        <v>595</v>
      </c>
      <c r="EA63" s="115" t="s">
        <v>595</v>
      </c>
      <c r="EB63" s="115" t="s">
        <v>595</v>
      </c>
      <c r="EC63" s="115" t="s">
        <v>595</v>
      </c>
      <c r="ED63" s="113">
        <v>3229</v>
      </c>
      <c r="EE63" s="115" t="s">
        <v>595</v>
      </c>
      <c r="EF63" s="115" t="s">
        <v>595</v>
      </c>
      <c r="EG63" s="115" t="s">
        <v>595</v>
      </c>
      <c r="EH63" s="115" t="s">
        <v>595</v>
      </c>
      <c r="EI63" s="115" t="s">
        <v>595</v>
      </c>
      <c r="EJ63" s="113">
        <v>14920</v>
      </c>
      <c r="EK63" s="115" t="s">
        <v>595</v>
      </c>
      <c r="EL63" s="115" t="s">
        <v>595</v>
      </c>
      <c r="EM63" s="115" t="s">
        <v>595</v>
      </c>
      <c r="EN63" s="115" t="s">
        <v>595</v>
      </c>
      <c r="EO63" s="115" t="s">
        <v>595</v>
      </c>
      <c r="EP63" s="115">
        <v>177</v>
      </c>
      <c r="EQ63" s="115" t="s">
        <v>595</v>
      </c>
      <c r="ER63" s="115" t="s">
        <v>595</v>
      </c>
      <c r="ES63" s="115" t="s">
        <v>595</v>
      </c>
      <c r="ET63" s="115" t="s">
        <v>595</v>
      </c>
      <c r="EU63" s="115" t="s">
        <v>595</v>
      </c>
      <c r="EV63" s="115">
        <v>537</v>
      </c>
      <c r="EW63" s="115" t="s">
        <v>595</v>
      </c>
      <c r="EX63" s="115" t="s">
        <v>595</v>
      </c>
      <c r="EY63" s="115" t="s">
        <v>595</v>
      </c>
      <c r="EZ63" s="115" t="s">
        <v>595</v>
      </c>
      <c r="FA63" s="115" t="s">
        <v>595</v>
      </c>
      <c r="FB63" s="113">
        <v>21422</v>
      </c>
      <c r="FC63" s="115" t="s">
        <v>595</v>
      </c>
      <c r="FD63" s="115" t="s">
        <v>595</v>
      </c>
      <c r="FE63" s="115" t="s">
        <v>595</v>
      </c>
      <c r="FF63" s="115" t="s">
        <v>595</v>
      </c>
      <c r="FG63" s="115" t="s">
        <v>595</v>
      </c>
      <c r="FH63" s="113">
        <v>6078</v>
      </c>
      <c r="FI63" s="115" t="s">
        <v>595</v>
      </c>
      <c r="FJ63" s="115" t="s">
        <v>595</v>
      </c>
      <c r="FK63" s="115" t="s">
        <v>595</v>
      </c>
      <c r="FL63" s="115" t="s">
        <v>595</v>
      </c>
      <c r="FM63" s="115" t="s">
        <v>595</v>
      </c>
      <c r="FN63" s="113">
        <v>2858</v>
      </c>
      <c r="FO63" s="115" t="s">
        <v>595</v>
      </c>
      <c r="FP63" s="115" t="s">
        <v>595</v>
      </c>
      <c r="FQ63" s="115" t="s">
        <v>595</v>
      </c>
      <c r="FR63" s="115" t="s">
        <v>595</v>
      </c>
      <c r="FS63" s="115" t="s">
        <v>595</v>
      </c>
      <c r="FT63" s="113">
        <v>148054</v>
      </c>
      <c r="FU63" s="115" t="s">
        <v>595</v>
      </c>
      <c r="FV63" s="115" t="s">
        <v>595</v>
      </c>
      <c r="FW63" s="115" t="s">
        <v>595</v>
      </c>
      <c r="FX63" s="115" t="s">
        <v>595</v>
      </c>
      <c r="FY63" s="115" t="s">
        <v>595</v>
      </c>
      <c r="FZ63" s="113">
        <v>13964</v>
      </c>
      <c r="GA63" s="115" t="s">
        <v>595</v>
      </c>
      <c r="GB63" s="115" t="s">
        <v>595</v>
      </c>
      <c r="GC63" s="115" t="s">
        <v>595</v>
      </c>
      <c r="GD63" s="115" t="s">
        <v>595</v>
      </c>
      <c r="GE63" s="115" t="s">
        <v>595</v>
      </c>
      <c r="GF63" s="115">
        <v>617</v>
      </c>
      <c r="GG63" s="115" t="s">
        <v>595</v>
      </c>
      <c r="GH63" s="115" t="s">
        <v>595</v>
      </c>
      <c r="GI63" s="115" t="s">
        <v>595</v>
      </c>
      <c r="GJ63" s="115" t="s">
        <v>595</v>
      </c>
      <c r="GK63" s="115" t="s">
        <v>595</v>
      </c>
      <c r="GL63" s="113">
        <v>117052</v>
      </c>
      <c r="GM63" s="115" t="s">
        <v>595</v>
      </c>
      <c r="GN63" s="115" t="s">
        <v>595</v>
      </c>
      <c r="GO63" s="115" t="s">
        <v>595</v>
      </c>
      <c r="GP63" s="115" t="s">
        <v>595</v>
      </c>
      <c r="GQ63" s="115" t="s">
        <v>595</v>
      </c>
      <c r="GR63" s="113">
        <v>66256</v>
      </c>
      <c r="GS63" s="115" t="s">
        <v>595</v>
      </c>
      <c r="GT63" s="115" t="s">
        <v>595</v>
      </c>
      <c r="GU63" s="115" t="s">
        <v>595</v>
      </c>
      <c r="GV63" s="115" t="s">
        <v>595</v>
      </c>
      <c r="GW63" s="115" t="s">
        <v>595</v>
      </c>
      <c r="GX63" s="113">
        <v>2812</v>
      </c>
      <c r="GY63" s="115" t="s">
        <v>595</v>
      </c>
      <c r="GZ63" s="115" t="s">
        <v>595</v>
      </c>
      <c r="HA63" s="115" t="s">
        <v>595</v>
      </c>
      <c r="HB63" s="115" t="s">
        <v>595</v>
      </c>
      <c r="HC63" s="115" t="s">
        <v>595</v>
      </c>
      <c r="HD63" s="113">
        <v>110484</v>
      </c>
      <c r="HE63" s="115" t="s">
        <v>595</v>
      </c>
      <c r="HF63" s="115" t="s">
        <v>595</v>
      </c>
      <c r="HG63" s="115" t="s">
        <v>595</v>
      </c>
      <c r="HH63" s="115" t="s">
        <v>595</v>
      </c>
      <c r="HI63" s="115" t="s">
        <v>595</v>
      </c>
      <c r="HJ63" s="113">
        <v>158097</v>
      </c>
      <c r="HK63" s="115" t="s">
        <v>595</v>
      </c>
      <c r="HL63" s="115" t="s">
        <v>595</v>
      </c>
      <c r="HM63" s="115" t="s">
        <v>595</v>
      </c>
      <c r="HN63" s="115" t="s">
        <v>595</v>
      </c>
      <c r="HO63" s="115" t="s">
        <v>595</v>
      </c>
      <c r="HP63" s="113">
        <v>32792</v>
      </c>
      <c r="HQ63" s="115" t="s">
        <v>595</v>
      </c>
      <c r="HR63" s="115" t="s">
        <v>595</v>
      </c>
      <c r="HS63" s="115" t="s">
        <v>595</v>
      </c>
      <c r="HT63" s="115" t="s">
        <v>595</v>
      </c>
      <c r="HU63" s="115" t="s">
        <v>595</v>
      </c>
      <c r="HV63" s="113">
        <v>35041</v>
      </c>
      <c r="HW63" s="115" t="s">
        <v>595</v>
      </c>
      <c r="HX63" s="115" t="s">
        <v>595</v>
      </c>
      <c r="HY63" s="115" t="s">
        <v>595</v>
      </c>
      <c r="HZ63" s="115" t="s">
        <v>595</v>
      </c>
      <c r="IA63" s="115" t="s">
        <v>595</v>
      </c>
      <c r="IB63" s="113">
        <v>19864</v>
      </c>
      <c r="IC63" s="115" t="s">
        <v>595</v>
      </c>
      <c r="ID63" s="115" t="s">
        <v>595</v>
      </c>
      <c r="IE63" s="115" t="s">
        <v>595</v>
      </c>
      <c r="IF63" s="115" t="s">
        <v>595</v>
      </c>
      <c r="IG63" s="115" t="s">
        <v>595</v>
      </c>
      <c r="IH63" s="113">
        <v>27605</v>
      </c>
      <c r="II63" s="115" t="s">
        <v>595</v>
      </c>
      <c r="IJ63" s="115" t="s">
        <v>595</v>
      </c>
      <c r="IK63" s="115" t="s">
        <v>595</v>
      </c>
      <c r="IL63" s="115" t="s">
        <v>595</v>
      </c>
      <c r="IM63" s="115" t="s">
        <v>595</v>
      </c>
      <c r="IN63" s="113">
        <v>34939</v>
      </c>
      <c r="IO63" s="115" t="s">
        <v>595</v>
      </c>
      <c r="IP63" s="115" t="s">
        <v>595</v>
      </c>
      <c r="IQ63" s="115" t="s">
        <v>595</v>
      </c>
      <c r="IR63" s="115" t="s">
        <v>595</v>
      </c>
      <c r="IS63" s="115" t="s">
        <v>595</v>
      </c>
      <c r="IT63" s="113">
        <v>78762</v>
      </c>
      <c r="IU63" s="115" t="s">
        <v>595</v>
      </c>
      <c r="IV63" s="115" t="s">
        <v>595</v>
      </c>
      <c r="IW63" s="115" t="s">
        <v>595</v>
      </c>
      <c r="IX63" s="115" t="s">
        <v>595</v>
      </c>
      <c r="IY63" s="115" t="s">
        <v>595</v>
      </c>
      <c r="IZ63" s="113">
        <v>20814</v>
      </c>
      <c r="JA63" s="115" t="s">
        <v>595</v>
      </c>
      <c r="JB63" s="115" t="s">
        <v>595</v>
      </c>
      <c r="JC63" s="115" t="s">
        <v>595</v>
      </c>
      <c r="JD63" s="115" t="s">
        <v>595</v>
      </c>
      <c r="JE63" s="115" t="s">
        <v>595</v>
      </c>
      <c r="JF63" s="113">
        <v>6896</v>
      </c>
      <c r="JG63" s="115" t="s">
        <v>595</v>
      </c>
      <c r="JH63" s="115" t="s">
        <v>595</v>
      </c>
      <c r="JI63" s="115" t="s">
        <v>595</v>
      </c>
      <c r="JJ63" s="115" t="s">
        <v>595</v>
      </c>
      <c r="JK63" s="115" t="s">
        <v>595</v>
      </c>
      <c r="JL63" s="115">
        <v>85</v>
      </c>
      <c r="JM63" s="115" t="s">
        <v>595</v>
      </c>
      <c r="JN63" s="115" t="s">
        <v>595</v>
      </c>
      <c r="JO63" s="115" t="s">
        <v>595</v>
      </c>
      <c r="JP63" s="115" t="s">
        <v>595</v>
      </c>
      <c r="JQ63" s="115" t="s">
        <v>595</v>
      </c>
      <c r="JR63" s="113">
        <v>1402</v>
      </c>
      <c r="JS63" s="115" t="s">
        <v>595</v>
      </c>
      <c r="JT63" s="115" t="s">
        <v>595</v>
      </c>
      <c r="JU63" s="115" t="s">
        <v>595</v>
      </c>
      <c r="JV63" s="115" t="s">
        <v>595</v>
      </c>
      <c r="JW63" s="115" t="s">
        <v>595</v>
      </c>
      <c r="JX63" s="113">
        <v>18582</v>
      </c>
      <c r="JY63" s="115" t="s">
        <v>595</v>
      </c>
      <c r="JZ63" s="115" t="s">
        <v>595</v>
      </c>
      <c r="KA63" s="115" t="s">
        <v>595</v>
      </c>
      <c r="KB63" s="115" t="s">
        <v>595</v>
      </c>
      <c r="KC63" s="115" t="s">
        <v>595</v>
      </c>
      <c r="KD63" s="113">
        <v>21121</v>
      </c>
      <c r="KE63" s="115" t="s">
        <v>595</v>
      </c>
      <c r="KF63" s="115" t="s">
        <v>595</v>
      </c>
      <c r="KG63" s="115" t="s">
        <v>595</v>
      </c>
      <c r="KH63" s="115" t="s">
        <v>595</v>
      </c>
      <c r="KI63" s="115" t="s">
        <v>595</v>
      </c>
      <c r="KJ63" s="113">
        <v>25531</v>
      </c>
      <c r="KK63" s="115" t="s">
        <v>595</v>
      </c>
      <c r="KL63" s="115" t="s">
        <v>595</v>
      </c>
      <c r="KM63" s="115" t="s">
        <v>595</v>
      </c>
      <c r="KN63" s="115" t="s">
        <v>595</v>
      </c>
      <c r="KO63" s="115" t="s">
        <v>595</v>
      </c>
      <c r="KP63" s="113">
        <v>4034</v>
      </c>
      <c r="KQ63" s="115" t="s">
        <v>595</v>
      </c>
      <c r="KR63" s="115" t="s">
        <v>595</v>
      </c>
      <c r="KS63" s="115" t="s">
        <v>595</v>
      </c>
      <c r="KT63" s="115" t="s">
        <v>595</v>
      </c>
      <c r="KU63" s="115" t="s">
        <v>595</v>
      </c>
      <c r="KV63" s="113">
        <v>2261</v>
      </c>
      <c r="KW63" s="115" t="s">
        <v>595</v>
      </c>
      <c r="KX63" s="115" t="s">
        <v>595</v>
      </c>
      <c r="KY63" s="115" t="s">
        <v>595</v>
      </c>
      <c r="KZ63" s="115" t="s">
        <v>595</v>
      </c>
      <c r="LA63" s="115" t="s">
        <v>595</v>
      </c>
      <c r="LB63" s="115">
        <v>277</v>
      </c>
      <c r="LC63" s="115" t="s">
        <v>595</v>
      </c>
      <c r="LD63" s="115" t="s">
        <v>595</v>
      </c>
      <c r="LE63" s="115" t="s">
        <v>595</v>
      </c>
      <c r="LF63" s="115" t="s">
        <v>595</v>
      </c>
      <c r="LG63" s="115" t="s">
        <v>595</v>
      </c>
      <c r="LH63" s="113">
        <v>23328</v>
      </c>
      <c r="LI63" s="115" t="s">
        <v>595</v>
      </c>
      <c r="LJ63" s="115" t="s">
        <v>595</v>
      </c>
      <c r="LK63" s="115" t="s">
        <v>595</v>
      </c>
      <c r="LL63" s="115" t="s">
        <v>595</v>
      </c>
      <c r="LM63" s="115" t="s">
        <v>595</v>
      </c>
      <c r="LN63" s="113">
        <v>1634</v>
      </c>
      <c r="LO63" s="115" t="s">
        <v>595</v>
      </c>
      <c r="LP63" s="115" t="s">
        <v>595</v>
      </c>
      <c r="LQ63" s="115" t="s">
        <v>595</v>
      </c>
      <c r="LR63" s="115" t="s">
        <v>595</v>
      </c>
      <c r="LS63" s="115" t="s">
        <v>595</v>
      </c>
      <c r="LT63" s="113">
        <v>39885</v>
      </c>
      <c r="LU63" s="115" t="s">
        <v>595</v>
      </c>
      <c r="LV63" s="115" t="s">
        <v>595</v>
      </c>
      <c r="LW63" s="115" t="s">
        <v>595</v>
      </c>
      <c r="LX63" s="115" t="s">
        <v>595</v>
      </c>
      <c r="LY63" s="115" t="s">
        <v>595</v>
      </c>
      <c r="LZ63" s="113">
        <v>22989</v>
      </c>
      <c r="MA63" s="115" t="s">
        <v>595</v>
      </c>
      <c r="MB63" s="115" t="s">
        <v>595</v>
      </c>
      <c r="MC63" s="115" t="s">
        <v>595</v>
      </c>
      <c r="MD63" s="115" t="s">
        <v>595</v>
      </c>
      <c r="ME63" s="115" t="s">
        <v>595</v>
      </c>
      <c r="MF63" s="113">
        <v>3383</v>
      </c>
      <c r="MG63" s="115" t="s">
        <v>595</v>
      </c>
      <c r="MH63" s="115" t="s">
        <v>595</v>
      </c>
      <c r="MI63" s="115" t="s">
        <v>595</v>
      </c>
      <c r="MJ63" s="115" t="s">
        <v>595</v>
      </c>
      <c r="MK63" s="115" t="s">
        <v>595</v>
      </c>
    </row>
    <row r="64" spans="1:349">
      <c r="A64" s="112" t="s">
        <v>995</v>
      </c>
      <c r="B64" s="113">
        <v>41434</v>
      </c>
      <c r="C64" s="114">
        <v>0.58099999999999996</v>
      </c>
      <c r="D64" s="113">
        <v>36898</v>
      </c>
      <c r="E64" s="114">
        <v>0.89100000000000001</v>
      </c>
      <c r="F64" s="113">
        <v>4536</v>
      </c>
      <c r="G64" s="114">
        <v>0.109</v>
      </c>
      <c r="H64" s="115">
        <v>17</v>
      </c>
      <c r="I64" s="114">
        <v>0.56699999999999995</v>
      </c>
      <c r="J64" s="115">
        <v>17</v>
      </c>
      <c r="K64" s="114">
        <v>1</v>
      </c>
      <c r="L64" s="115">
        <v>0</v>
      </c>
      <c r="M64" s="114">
        <v>0</v>
      </c>
      <c r="N64" s="115">
        <v>244</v>
      </c>
      <c r="O64" s="114">
        <v>0.251</v>
      </c>
      <c r="P64" s="115">
        <v>217</v>
      </c>
      <c r="Q64" s="114">
        <v>0.88900000000000001</v>
      </c>
      <c r="R64" s="115">
        <v>27</v>
      </c>
      <c r="S64" s="114">
        <v>0.111</v>
      </c>
      <c r="T64" s="113">
        <v>10573</v>
      </c>
      <c r="U64" s="114">
        <v>0.63600000000000001</v>
      </c>
      <c r="V64" s="113">
        <v>9978</v>
      </c>
      <c r="W64" s="114">
        <v>0.94399999999999995</v>
      </c>
      <c r="X64" s="115">
        <v>595</v>
      </c>
      <c r="Y64" s="114">
        <v>5.6000000000000001E-2</v>
      </c>
      <c r="Z64" s="115">
        <v>563</v>
      </c>
      <c r="AA64" s="114">
        <v>0.432</v>
      </c>
      <c r="AB64" s="115">
        <v>507</v>
      </c>
      <c r="AC64" s="114">
        <v>0.90100000000000002</v>
      </c>
      <c r="AD64" s="115">
        <v>56</v>
      </c>
      <c r="AE64" s="114">
        <v>9.9000000000000005E-2</v>
      </c>
      <c r="AF64" s="115">
        <v>567</v>
      </c>
      <c r="AG64" s="114">
        <v>0.61199999999999999</v>
      </c>
      <c r="AH64" s="115">
        <v>532</v>
      </c>
      <c r="AI64" s="114">
        <v>0.93799999999999994</v>
      </c>
      <c r="AJ64" s="115">
        <v>35</v>
      </c>
      <c r="AK64" s="114">
        <v>6.2E-2</v>
      </c>
      <c r="AL64" s="113">
        <v>22402</v>
      </c>
      <c r="AM64" s="114">
        <v>0.48599999999999999</v>
      </c>
      <c r="AN64" s="113">
        <v>18184</v>
      </c>
      <c r="AO64" s="114">
        <v>0.81200000000000006</v>
      </c>
      <c r="AP64" s="113">
        <v>4218</v>
      </c>
      <c r="AQ64" s="114">
        <v>0.188</v>
      </c>
      <c r="AR64" s="115">
        <v>354</v>
      </c>
      <c r="AS64" s="114">
        <v>0.35499999999999998</v>
      </c>
      <c r="AT64" s="115">
        <v>341</v>
      </c>
      <c r="AU64" s="114">
        <v>0.96299999999999997</v>
      </c>
      <c r="AV64" s="115">
        <v>13</v>
      </c>
      <c r="AW64" s="114">
        <v>3.6999999999999998E-2</v>
      </c>
      <c r="AX64" s="113">
        <v>2725</v>
      </c>
      <c r="AY64" s="114">
        <v>0.41199999999999998</v>
      </c>
      <c r="AZ64" s="113">
        <v>2597</v>
      </c>
      <c r="BA64" s="114">
        <v>0.95299999999999996</v>
      </c>
      <c r="BB64" s="115">
        <v>128</v>
      </c>
      <c r="BC64" s="114">
        <v>4.7E-2</v>
      </c>
      <c r="BD64" s="113">
        <v>23171</v>
      </c>
      <c r="BE64" s="114">
        <v>0.46600000000000003</v>
      </c>
      <c r="BF64" s="113">
        <v>21071</v>
      </c>
      <c r="BG64" s="114">
        <v>0.90900000000000003</v>
      </c>
      <c r="BH64" s="113">
        <v>2100</v>
      </c>
      <c r="BI64" s="114">
        <v>9.0999999999999998E-2</v>
      </c>
      <c r="BJ64" s="115">
        <v>455</v>
      </c>
      <c r="BK64" s="114">
        <v>0.374</v>
      </c>
      <c r="BL64" s="115">
        <v>442</v>
      </c>
      <c r="BM64" s="114">
        <v>0.97099999999999997</v>
      </c>
      <c r="BN64" s="115">
        <v>13</v>
      </c>
      <c r="BO64" s="114">
        <v>2.9000000000000001E-2</v>
      </c>
      <c r="BP64" s="113">
        <v>5106</v>
      </c>
      <c r="BQ64" s="114">
        <v>0.57899999999999996</v>
      </c>
      <c r="BR64" s="113">
        <v>5027</v>
      </c>
      <c r="BS64" s="114">
        <v>0.98499999999999999</v>
      </c>
      <c r="BT64" s="115">
        <v>79</v>
      </c>
      <c r="BU64" s="114">
        <v>1.4999999999999999E-2</v>
      </c>
      <c r="BV64" s="113">
        <v>4229</v>
      </c>
      <c r="BW64" s="114">
        <v>0.48499999999999999</v>
      </c>
      <c r="BX64" s="113">
        <v>4053</v>
      </c>
      <c r="BY64" s="114">
        <v>0.95799999999999996</v>
      </c>
      <c r="BZ64" s="115">
        <v>176</v>
      </c>
      <c r="CA64" s="114">
        <v>4.2000000000000003E-2</v>
      </c>
      <c r="CB64" s="115">
        <v>159</v>
      </c>
      <c r="CC64" s="114">
        <v>0.315</v>
      </c>
      <c r="CD64" s="115">
        <v>138</v>
      </c>
      <c r="CE64" s="114">
        <v>0.86799999999999999</v>
      </c>
      <c r="CF64" s="115">
        <v>21</v>
      </c>
      <c r="CG64" s="114">
        <v>0.13200000000000001</v>
      </c>
      <c r="CH64" s="113">
        <v>16165</v>
      </c>
      <c r="CI64" s="114">
        <v>0.373</v>
      </c>
      <c r="CJ64" s="113">
        <v>13856</v>
      </c>
      <c r="CK64" s="114">
        <v>0.85699999999999998</v>
      </c>
      <c r="CL64" s="113">
        <v>2309</v>
      </c>
      <c r="CM64" s="114">
        <v>0.14299999999999999</v>
      </c>
      <c r="CN64" s="113">
        <v>2461</v>
      </c>
      <c r="CO64" s="114">
        <v>0.34799999999999998</v>
      </c>
      <c r="CP64" s="113">
        <v>2235</v>
      </c>
      <c r="CQ64" s="114">
        <v>0.90800000000000003</v>
      </c>
      <c r="CR64" s="115">
        <v>226</v>
      </c>
      <c r="CS64" s="114">
        <v>9.1999999999999998E-2</v>
      </c>
      <c r="CT64" s="115">
        <v>757</v>
      </c>
      <c r="CU64" s="114">
        <v>0.36299999999999999</v>
      </c>
      <c r="CV64" s="115">
        <v>666</v>
      </c>
      <c r="CW64" s="114">
        <v>0.88</v>
      </c>
      <c r="CX64" s="115">
        <v>91</v>
      </c>
      <c r="CY64" s="114">
        <v>0.12</v>
      </c>
      <c r="CZ64" s="115">
        <v>293</v>
      </c>
      <c r="DA64" s="114">
        <v>0.36799999999999999</v>
      </c>
      <c r="DB64" s="115">
        <v>271</v>
      </c>
      <c r="DC64" s="114">
        <v>0.92500000000000004</v>
      </c>
      <c r="DD64" s="115">
        <v>22</v>
      </c>
      <c r="DE64" s="114">
        <v>7.4999999999999997E-2</v>
      </c>
      <c r="DF64" s="113">
        <v>266983</v>
      </c>
      <c r="DG64" s="114">
        <v>0.53600000000000003</v>
      </c>
      <c r="DH64" s="113">
        <v>210787</v>
      </c>
      <c r="DI64" s="114">
        <v>0.79</v>
      </c>
      <c r="DJ64" s="113">
        <v>56196</v>
      </c>
      <c r="DK64" s="114">
        <v>0.21</v>
      </c>
      <c r="DL64" s="113">
        <v>3013</v>
      </c>
      <c r="DM64" s="114">
        <v>0.39500000000000002</v>
      </c>
      <c r="DN64" s="113">
        <v>2699</v>
      </c>
      <c r="DO64" s="114">
        <v>0.89600000000000002</v>
      </c>
      <c r="DP64" s="115">
        <v>314</v>
      </c>
      <c r="DQ64" s="114">
        <v>0.104</v>
      </c>
      <c r="DR64" s="113">
        <v>4061</v>
      </c>
      <c r="DS64" s="114">
        <v>0.504</v>
      </c>
      <c r="DT64" s="113">
        <v>2547</v>
      </c>
      <c r="DU64" s="114">
        <v>0.627</v>
      </c>
      <c r="DV64" s="113">
        <v>1514</v>
      </c>
      <c r="DW64" s="114">
        <v>0.373</v>
      </c>
      <c r="DX64" s="115">
        <v>136</v>
      </c>
      <c r="DY64" s="114">
        <v>0.29099999999999998</v>
      </c>
      <c r="DZ64" s="115">
        <v>136</v>
      </c>
      <c r="EA64" s="114">
        <v>1</v>
      </c>
      <c r="EB64" s="115">
        <v>0</v>
      </c>
      <c r="EC64" s="114">
        <v>0</v>
      </c>
      <c r="ED64" s="113">
        <v>1204</v>
      </c>
      <c r="EE64" s="114">
        <v>0.373</v>
      </c>
      <c r="EF64" s="113">
        <v>1054</v>
      </c>
      <c r="EG64" s="114">
        <v>0.875</v>
      </c>
      <c r="EH64" s="115">
        <v>150</v>
      </c>
      <c r="EI64" s="114">
        <v>0.125</v>
      </c>
      <c r="EJ64" s="113">
        <v>8306</v>
      </c>
      <c r="EK64" s="114">
        <v>0.55700000000000005</v>
      </c>
      <c r="EL64" s="113">
        <v>7988</v>
      </c>
      <c r="EM64" s="114">
        <v>0.96199999999999997</v>
      </c>
      <c r="EN64" s="115">
        <v>318</v>
      </c>
      <c r="EO64" s="114">
        <v>3.7999999999999999E-2</v>
      </c>
      <c r="EP64" s="115">
        <v>26</v>
      </c>
      <c r="EQ64" s="114">
        <v>0.14699999999999999</v>
      </c>
      <c r="ER64" s="115">
        <v>26</v>
      </c>
      <c r="ES64" s="114">
        <v>1</v>
      </c>
      <c r="ET64" s="115">
        <v>0</v>
      </c>
      <c r="EU64" s="114">
        <v>0</v>
      </c>
      <c r="EV64" s="115">
        <v>100</v>
      </c>
      <c r="EW64" s="114">
        <v>0.186</v>
      </c>
      <c r="EX64" s="115">
        <v>97</v>
      </c>
      <c r="EY64" s="114">
        <v>0.97</v>
      </c>
      <c r="EZ64" s="115">
        <v>3</v>
      </c>
      <c r="FA64" s="114">
        <v>0.03</v>
      </c>
      <c r="FB64" s="113">
        <v>10780</v>
      </c>
      <c r="FC64" s="114">
        <v>0.503</v>
      </c>
      <c r="FD64" s="113">
        <v>10178</v>
      </c>
      <c r="FE64" s="114">
        <v>0.94399999999999995</v>
      </c>
      <c r="FF64" s="115">
        <v>602</v>
      </c>
      <c r="FG64" s="114">
        <v>5.6000000000000001E-2</v>
      </c>
      <c r="FH64" s="113">
        <v>3236</v>
      </c>
      <c r="FI64" s="114">
        <v>0.53200000000000003</v>
      </c>
      <c r="FJ64" s="113">
        <v>2612</v>
      </c>
      <c r="FK64" s="114">
        <v>0.80700000000000005</v>
      </c>
      <c r="FL64" s="115">
        <v>624</v>
      </c>
      <c r="FM64" s="114">
        <v>0.193</v>
      </c>
      <c r="FN64" s="113">
        <v>1265</v>
      </c>
      <c r="FO64" s="114">
        <v>0.443</v>
      </c>
      <c r="FP64" s="113">
        <v>1147</v>
      </c>
      <c r="FQ64" s="114">
        <v>0.90700000000000003</v>
      </c>
      <c r="FR64" s="115">
        <v>118</v>
      </c>
      <c r="FS64" s="114">
        <v>9.2999999999999999E-2</v>
      </c>
      <c r="FT64" s="113">
        <v>86531</v>
      </c>
      <c r="FU64" s="114">
        <v>0.58399999999999996</v>
      </c>
      <c r="FV64" s="113">
        <v>72600</v>
      </c>
      <c r="FW64" s="114">
        <v>0.83899999999999997</v>
      </c>
      <c r="FX64" s="113">
        <v>13931</v>
      </c>
      <c r="FY64" s="114">
        <v>0.161</v>
      </c>
      <c r="FZ64" s="113">
        <v>7090</v>
      </c>
      <c r="GA64" s="114">
        <v>0.50800000000000001</v>
      </c>
      <c r="GB64" s="113">
        <v>5989</v>
      </c>
      <c r="GC64" s="114">
        <v>0.84499999999999997</v>
      </c>
      <c r="GD64" s="113">
        <v>1101</v>
      </c>
      <c r="GE64" s="114">
        <v>0.155</v>
      </c>
      <c r="GF64" s="115">
        <v>218</v>
      </c>
      <c r="GG64" s="114">
        <v>0.35299999999999998</v>
      </c>
      <c r="GH64" s="115">
        <v>204</v>
      </c>
      <c r="GI64" s="114">
        <v>0.93600000000000005</v>
      </c>
      <c r="GJ64" s="115">
        <v>14</v>
      </c>
      <c r="GK64" s="114">
        <v>6.4000000000000001E-2</v>
      </c>
      <c r="GL64" s="113">
        <v>54978</v>
      </c>
      <c r="GM64" s="114">
        <v>0.47</v>
      </c>
      <c r="GN64" s="113">
        <v>46204</v>
      </c>
      <c r="GO64" s="114">
        <v>0.84</v>
      </c>
      <c r="GP64" s="113">
        <v>8774</v>
      </c>
      <c r="GQ64" s="114">
        <v>0.16</v>
      </c>
      <c r="GR64" s="113">
        <v>31487</v>
      </c>
      <c r="GS64" s="114">
        <v>0.47499999999999998</v>
      </c>
      <c r="GT64" s="113">
        <v>29056</v>
      </c>
      <c r="GU64" s="114">
        <v>0.92300000000000004</v>
      </c>
      <c r="GV64" s="113">
        <v>2431</v>
      </c>
      <c r="GW64" s="114">
        <v>7.6999999999999999E-2</v>
      </c>
      <c r="GX64" s="113">
        <v>1335</v>
      </c>
      <c r="GY64" s="114">
        <v>0.47499999999999998</v>
      </c>
      <c r="GZ64" s="113">
        <v>1301</v>
      </c>
      <c r="HA64" s="114">
        <v>0.97499999999999998</v>
      </c>
      <c r="HB64" s="115">
        <v>34</v>
      </c>
      <c r="HC64" s="114">
        <v>2.5000000000000001E-2</v>
      </c>
      <c r="HD64" s="113">
        <v>49792</v>
      </c>
      <c r="HE64" s="114">
        <v>0.45100000000000001</v>
      </c>
      <c r="HF64" s="113">
        <v>41885</v>
      </c>
      <c r="HG64" s="114">
        <v>0.84099999999999997</v>
      </c>
      <c r="HH64" s="113">
        <v>7907</v>
      </c>
      <c r="HI64" s="114">
        <v>0.159</v>
      </c>
      <c r="HJ64" s="113">
        <v>80291</v>
      </c>
      <c r="HK64" s="114">
        <v>0.50800000000000001</v>
      </c>
      <c r="HL64" s="113">
        <v>66890</v>
      </c>
      <c r="HM64" s="114">
        <v>0.83299999999999996</v>
      </c>
      <c r="HN64" s="113">
        <v>13401</v>
      </c>
      <c r="HO64" s="114">
        <v>0.16700000000000001</v>
      </c>
      <c r="HP64" s="113">
        <v>19170</v>
      </c>
      <c r="HQ64" s="114">
        <v>0.58499999999999996</v>
      </c>
      <c r="HR64" s="113">
        <v>12818</v>
      </c>
      <c r="HS64" s="114">
        <v>0.66900000000000004</v>
      </c>
      <c r="HT64" s="113">
        <v>6352</v>
      </c>
      <c r="HU64" s="114">
        <v>0.33100000000000002</v>
      </c>
      <c r="HV64" s="113">
        <v>14764</v>
      </c>
      <c r="HW64" s="114">
        <v>0.42099999999999999</v>
      </c>
      <c r="HX64" s="113">
        <v>11218</v>
      </c>
      <c r="HY64" s="114">
        <v>0.76</v>
      </c>
      <c r="HZ64" s="113">
        <v>3546</v>
      </c>
      <c r="IA64" s="114">
        <v>0.24</v>
      </c>
      <c r="IB64" s="113">
        <v>14208</v>
      </c>
      <c r="IC64" s="114">
        <v>0.71499999999999997</v>
      </c>
      <c r="ID64" s="113">
        <v>13938</v>
      </c>
      <c r="IE64" s="114">
        <v>0.98099999999999998</v>
      </c>
      <c r="IF64" s="115">
        <v>270</v>
      </c>
      <c r="IG64" s="114">
        <v>1.9E-2</v>
      </c>
      <c r="IH64" s="113">
        <v>14403</v>
      </c>
      <c r="II64" s="114">
        <v>0.52200000000000002</v>
      </c>
      <c r="IJ64" s="113">
        <v>11340</v>
      </c>
      <c r="IK64" s="114">
        <v>0.78700000000000003</v>
      </c>
      <c r="IL64" s="113">
        <v>3063</v>
      </c>
      <c r="IM64" s="114">
        <v>0.21299999999999999</v>
      </c>
      <c r="IN64" s="113">
        <v>22170</v>
      </c>
      <c r="IO64" s="114">
        <v>0.63500000000000001</v>
      </c>
      <c r="IP64" s="113">
        <v>20878</v>
      </c>
      <c r="IQ64" s="114">
        <v>0.94199999999999995</v>
      </c>
      <c r="IR64" s="113">
        <v>1292</v>
      </c>
      <c r="IS64" s="114">
        <v>5.8000000000000003E-2</v>
      </c>
      <c r="IT64" s="113">
        <v>45634</v>
      </c>
      <c r="IU64" s="114">
        <v>0.57899999999999996</v>
      </c>
      <c r="IV64" s="113">
        <v>33737</v>
      </c>
      <c r="IW64" s="114">
        <v>0.73899999999999999</v>
      </c>
      <c r="IX64" s="113">
        <v>11897</v>
      </c>
      <c r="IY64" s="114">
        <v>0.26100000000000001</v>
      </c>
      <c r="IZ64" s="113">
        <v>14378</v>
      </c>
      <c r="JA64" s="114">
        <v>0.69099999999999995</v>
      </c>
      <c r="JB64" s="113">
        <v>12873</v>
      </c>
      <c r="JC64" s="114">
        <v>0.89500000000000002</v>
      </c>
      <c r="JD64" s="113">
        <v>1505</v>
      </c>
      <c r="JE64" s="114">
        <v>0.105</v>
      </c>
      <c r="JF64" s="113">
        <v>2466</v>
      </c>
      <c r="JG64" s="114">
        <v>0.35799999999999998</v>
      </c>
      <c r="JH64" s="113">
        <v>1852</v>
      </c>
      <c r="JI64" s="114">
        <v>0.751</v>
      </c>
      <c r="JJ64" s="115">
        <v>614</v>
      </c>
      <c r="JK64" s="114">
        <v>0.249</v>
      </c>
      <c r="JL64" s="115">
        <v>49</v>
      </c>
      <c r="JM64" s="114">
        <v>0.57599999999999996</v>
      </c>
      <c r="JN64" s="115">
        <v>32</v>
      </c>
      <c r="JO64" s="114">
        <v>0.65300000000000002</v>
      </c>
      <c r="JP64" s="115">
        <v>17</v>
      </c>
      <c r="JQ64" s="114">
        <v>0.34699999999999998</v>
      </c>
      <c r="JR64" s="115">
        <v>453</v>
      </c>
      <c r="JS64" s="114">
        <v>0.32300000000000001</v>
      </c>
      <c r="JT64" s="115">
        <v>407</v>
      </c>
      <c r="JU64" s="114">
        <v>0.89800000000000002</v>
      </c>
      <c r="JV64" s="115">
        <v>46</v>
      </c>
      <c r="JW64" s="114">
        <v>0.10199999999999999</v>
      </c>
      <c r="JX64" s="113">
        <v>7427</v>
      </c>
      <c r="JY64" s="114">
        <v>0.4</v>
      </c>
      <c r="JZ64" s="113">
        <v>6451</v>
      </c>
      <c r="KA64" s="114">
        <v>0.86899999999999999</v>
      </c>
      <c r="KB64" s="115">
        <v>976</v>
      </c>
      <c r="KC64" s="114">
        <v>0.13100000000000001</v>
      </c>
      <c r="KD64" s="113">
        <v>10869</v>
      </c>
      <c r="KE64" s="114">
        <v>0.51500000000000001</v>
      </c>
      <c r="KF64" s="113">
        <v>10055</v>
      </c>
      <c r="KG64" s="114">
        <v>0.92500000000000004</v>
      </c>
      <c r="KH64" s="115">
        <v>814</v>
      </c>
      <c r="KI64" s="114">
        <v>7.4999999999999997E-2</v>
      </c>
      <c r="KJ64" s="113">
        <v>11109</v>
      </c>
      <c r="KK64" s="114">
        <v>0.435</v>
      </c>
      <c r="KL64" s="113">
        <v>10224</v>
      </c>
      <c r="KM64" s="114">
        <v>0.92</v>
      </c>
      <c r="KN64" s="115">
        <v>885</v>
      </c>
      <c r="KO64" s="114">
        <v>0.08</v>
      </c>
      <c r="KP64" s="113">
        <v>1717</v>
      </c>
      <c r="KQ64" s="114">
        <v>0.42599999999999999</v>
      </c>
      <c r="KR64" s="113">
        <v>1575</v>
      </c>
      <c r="KS64" s="114">
        <v>0.91700000000000004</v>
      </c>
      <c r="KT64" s="115">
        <v>142</v>
      </c>
      <c r="KU64" s="114">
        <v>8.3000000000000004E-2</v>
      </c>
      <c r="KV64" s="115">
        <v>778</v>
      </c>
      <c r="KW64" s="114">
        <v>0.34399999999999997</v>
      </c>
      <c r="KX64" s="115">
        <v>689</v>
      </c>
      <c r="KY64" s="114">
        <v>0.88600000000000001</v>
      </c>
      <c r="KZ64" s="115">
        <v>89</v>
      </c>
      <c r="LA64" s="114">
        <v>0.114</v>
      </c>
      <c r="LB64" s="115">
        <v>22</v>
      </c>
      <c r="LC64" s="114">
        <v>7.9000000000000001E-2</v>
      </c>
      <c r="LD64" s="115">
        <v>16</v>
      </c>
      <c r="LE64" s="114">
        <v>0.72699999999999998</v>
      </c>
      <c r="LF64" s="115">
        <v>6</v>
      </c>
      <c r="LG64" s="114">
        <v>0.27300000000000002</v>
      </c>
      <c r="LH64" s="113">
        <v>9847</v>
      </c>
      <c r="LI64" s="114">
        <v>0.42199999999999999</v>
      </c>
      <c r="LJ64" s="113">
        <v>8629</v>
      </c>
      <c r="LK64" s="114">
        <v>0.876</v>
      </c>
      <c r="LL64" s="113">
        <v>1218</v>
      </c>
      <c r="LM64" s="114">
        <v>0.124</v>
      </c>
      <c r="LN64" s="115">
        <v>547</v>
      </c>
      <c r="LO64" s="114">
        <v>0.33500000000000002</v>
      </c>
      <c r="LP64" s="115">
        <v>472</v>
      </c>
      <c r="LQ64" s="114">
        <v>0.86299999999999999</v>
      </c>
      <c r="LR64" s="115">
        <v>75</v>
      </c>
      <c r="LS64" s="114">
        <v>0.13700000000000001</v>
      </c>
      <c r="LT64" s="113">
        <v>20116</v>
      </c>
      <c r="LU64" s="114">
        <v>0.504</v>
      </c>
      <c r="LV64" s="113">
        <v>16935</v>
      </c>
      <c r="LW64" s="114">
        <v>0.84199999999999997</v>
      </c>
      <c r="LX64" s="113">
        <v>3181</v>
      </c>
      <c r="LY64" s="114">
        <v>0.158</v>
      </c>
      <c r="LZ64" s="113">
        <v>17892</v>
      </c>
      <c r="MA64" s="114">
        <v>0.77800000000000002</v>
      </c>
      <c r="MB64" s="113">
        <v>17275</v>
      </c>
      <c r="MC64" s="114">
        <v>0.96599999999999997</v>
      </c>
      <c r="MD64" s="115">
        <v>617</v>
      </c>
      <c r="ME64" s="114">
        <v>3.4000000000000002E-2</v>
      </c>
      <c r="MF64" s="113">
        <v>1257</v>
      </c>
      <c r="MG64" s="114">
        <v>0.372</v>
      </c>
      <c r="MH64" s="113">
        <v>1120</v>
      </c>
      <c r="MI64" s="114">
        <v>0.89100000000000001</v>
      </c>
      <c r="MJ64" s="115">
        <v>137</v>
      </c>
      <c r="MK64" s="114">
        <v>0.109</v>
      </c>
    </row>
    <row r="68" spans="2:59">
      <c r="B68">
        <v>0.56399999999999995</v>
      </c>
      <c r="C68">
        <f ca="1">OFFSET($C$44,0,(COLUMN(A44)*6))</f>
        <v>0.52200000000000002</v>
      </c>
      <c r="D68">
        <f t="shared" ref="D68:BD68" ca="1" si="49">OFFSET($C$44,0,(COLUMN(B44)*6))</f>
        <v>0.27</v>
      </c>
      <c r="E68">
        <f t="shared" ca="1" si="49"/>
        <v>0.504</v>
      </c>
      <c r="F68">
        <f t="shared" ca="1" si="49"/>
        <v>0.38700000000000001</v>
      </c>
      <c r="G68">
        <f t="shared" ca="1" si="49"/>
        <v>0.27300000000000002</v>
      </c>
      <c r="H68">
        <f t="shared" ca="1" si="49"/>
        <v>0.54100000000000004</v>
      </c>
      <c r="I68">
        <f t="shared" ca="1" si="49"/>
        <v>0.39</v>
      </c>
      <c r="J68">
        <f t="shared" ca="1" si="49"/>
        <v>0.51100000000000001</v>
      </c>
      <c r="K68">
        <f t="shared" ca="1" si="49"/>
        <v>0.4</v>
      </c>
      <c r="L68">
        <f t="shared" ca="1" si="49"/>
        <v>0.23499999999999999</v>
      </c>
      <c r="M68">
        <f t="shared" ca="1" si="49"/>
        <v>0.57399999999999995</v>
      </c>
      <c r="N68">
        <f t="shared" ca="1" si="49"/>
        <v>0.505</v>
      </c>
      <c r="O68">
        <f t="shared" ca="1" si="49"/>
        <v>0.65</v>
      </c>
      <c r="P68">
        <f t="shared" ca="1" si="49"/>
        <v>0.32800000000000001</v>
      </c>
      <c r="Q68">
        <f t="shared" ca="1" si="49"/>
        <v>0.35599999999999998</v>
      </c>
      <c r="R68">
        <f t="shared" ca="1" si="49"/>
        <v>0.437</v>
      </c>
      <c r="S68">
        <f t="shared" ca="1" si="49"/>
        <v>0.47599999999999998</v>
      </c>
      <c r="T68">
        <f t="shared" ca="1" si="49"/>
        <v>0.54500000000000004</v>
      </c>
      <c r="U68">
        <f t="shared" ca="1" si="49"/>
        <v>0.36899999999999999</v>
      </c>
      <c r="V68">
        <f t="shared" ca="1" si="49"/>
        <v>0.69199999999999995</v>
      </c>
      <c r="W68">
        <f t="shared" ca="1" si="49"/>
        <v>0.30499999999999999</v>
      </c>
      <c r="X68">
        <f t="shared" ca="1" si="49"/>
        <v>0.45200000000000001</v>
      </c>
      <c r="Y68">
        <f t="shared" ca="1" si="49"/>
        <v>0.45100000000000001</v>
      </c>
      <c r="Z68">
        <f t="shared" ca="1" si="49"/>
        <v>0.435</v>
      </c>
      <c r="AA68">
        <f t="shared" ca="1" si="49"/>
        <v>0.55100000000000005</v>
      </c>
      <c r="AB68">
        <f t="shared" ca="1" si="49"/>
        <v>0.36299999999999999</v>
      </c>
      <c r="AC68">
        <f t="shared" ca="1" si="49"/>
        <v>0.46600000000000003</v>
      </c>
      <c r="AD68">
        <f t="shared" ca="1" si="49"/>
        <v>0.55500000000000005</v>
      </c>
      <c r="AE68">
        <f t="shared" ca="1" si="49"/>
        <v>0.52800000000000002</v>
      </c>
      <c r="AF68">
        <f t="shared" ca="1" si="49"/>
        <v>0.55000000000000004</v>
      </c>
      <c r="AG68">
        <f t="shared" ca="1" si="49"/>
        <v>0.44</v>
      </c>
      <c r="AH68">
        <f t="shared" ca="1" si="49"/>
        <v>0.36299999999999999</v>
      </c>
      <c r="AI68">
        <f t="shared" ca="1" si="49"/>
        <v>0.44500000000000001</v>
      </c>
      <c r="AJ68">
        <f t="shared" ca="1" si="49"/>
        <v>0.36899999999999999</v>
      </c>
      <c r="AK68">
        <f t="shared" ca="1" si="49"/>
        <v>0.38300000000000001</v>
      </c>
      <c r="AL68">
        <f t="shared" ca="1" si="49"/>
        <v>0.51400000000000001</v>
      </c>
      <c r="AM68">
        <f t="shared" ca="1" si="49"/>
        <v>0.72799999999999998</v>
      </c>
      <c r="AN68">
        <f t="shared" ca="1" si="49"/>
        <v>0.42199999999999999</v>
      </c>
      <c r="AO68">
        <f t="shared" ca="1" si="49"/>
        <v>0.46300000000000002</v>
      </c>
      <c r="AP68">
        <f t="shared" ca="1" si="49"/>
        <v>0.65600000000000003</v>
      </c>
      <c r="AQ68">
        <f t="shared" ca="1" si="49"/>
        <v>0.44500000000000001</v>
      </c>
      <c r="AR68">
        <f t="shared" ca="1" si="49"/>
        <v>0.58299999999999996</v>
      </c>
      <c r="AS68">
        <f t="shared" ca="1" si="49"/>
        <v>0.41</v>
      </c>
      <c r="AT68">
        <f t="shared" ca="1" si="49"/>
        <v>0.497</v>
      </c>
      <c r="AU68">
        <f t="shared" ca="1" si="49"/>
        <v>0.20699999999999999</v>
      </c>
      <c r="AV68">
        <f t="shared" ca="1" si="49"/>
        <v>0.34399999999999997</v>
      </c>
      <c r="AW68">
        <f t="shared" ca="1" si="49"/>
        <v>0.45300000000000001</v>
      </c>
      <c r="AX68">
        <f t="shared" ca="1" si="49"/>
        <v>0.48299999999999998</v>
      </c>
      <c r="AY68">
        <f t="shared" ca="1" si="49"/>
        <v>0.40600000000000003</v>
      </c>
      <c r="AZ68">
        <f t="shared" ca="1" si="49"/>
        <v>0.45700000000000002</v>
      </c>
      <c r="BA68">
        <f t="shared" ca="1" si="49"/>
        <v>0.504</v>
      </c>
      <c r="BB68">
        <f t="shared" ca="1" si="49"/>
        <v>0.372</v>
      </c>
      <c r="BC68">
        <f t="shared" ca="1" si="49"/>
        <v>0.318</v>
      </c>
      <c r="BD68">
        <f t="shared" ca="1" si="49"/>
        <v>0.45300000000000001</v>
      </c>
      <c r="BE68">
        <f t="shared" ref="BE68" ca="1" si="50">OFFSET($C$44,0,(COLUMN(BC44)*6))</f>
        <v>0.51900000000000002</v>
      </c>
      <c r="BF68">
        <f t="shared" ref="BF68" ca="1" si="51">OFFSET($C$44,0,(COLUMN(BD44)*6))</f>
        <v>0.51400000000000001</v>
      </c>
      <c r="BG68">
        <f t="shared" ref="BG68" ca="1" si="52">OFFSET($C$44,0,(COLUMN(BE44)*6))</f>
        <v>0.42</v>
      </c>
    </row>
    <row r="69" spans="2:59">
      <c r="B69">
        <v>0.54800000000000004</v>
      </c>
      <c r="C69">
        <f ca="1">OFFSET($C$60,0,(COLUMN(A60)*6))</f>
        <v>0.46300000000000002</v>
      </c>
      <c r="D69">
        <f t="shared" ref="D69:BG69" ca="1" si="53">OFFSET($C$60,0,(COLUMN(B60)*6))</f>
        <v>0.222</v>
      </c>
      <c r="E69">
        <f t="shared" ca="1" si="53"/>
        <v>0.59599999999999997</v>
      </c>
      <c r="F69">
        <f t="shared" ca="1" si="53"/>
        <v>0.33300000000000002</v>
      </c>
      <c r="G69">
        <f t="shared" ca="1" si="53"/>
        <v>0.41699999999999998</v>
      </c>
      <c r="H69">
        <f t="shared" ca="1" si="53"/>
        <v>0.46200000000000002</v>
      </c>
      <c r="I69">
        <f t="shared" ca="1" si="53"/>
        <v>0.27500000000000002</v>
      </c>
      <c r="J69">
        <f t="shared" ca="1" si="53"/>
        <v>0.38100000000000001</v>
      </c>
      <c r="K69">
        <f t="shared" ca="1" si="53"/>
        <v>0.42299999999999999</v>
      </c>
      <c r="L69">
        <f t="shared" ca="1" si="53"/>
        <v>0.33700000000000002</v>
      </c>
      <c r="M69">
        <f t="shared" ca="1" si="53"/>
        <v>0.52500000000000002</v>
      </c>
      <c r="N69">
        <f t="shared" ca="1" si="53"/>
        <v>0.40899999999999997</v>
      </c>
      <c r="O69">
        <f t="shared" ca="1" si="53"/>
        <v>0.26500000000000001</v>
      </c>
      <c r="P69">
        <f t="shared" ca="1" si="53"/>
        <v>0.32300000000000001</v>
      </c>
      <c r="Q69">
        <f t="shared" ca="1" si="53"/>
        <v>0.28599999999999998</v>
      </c>
      <c r="R69">
        <f t="shared" ca="1" si="53"/>
        <v>0.28699999999999998</v>
      </c>
      <c r="S69">
        <f t="shared" ca="1" si="53"/>
        <v>0.13600000000000001</v>
      </c>
      <c r="T69">
        <f t="shared" ca="1" si="53"/>
        <v>0.498</v>
      </c>
      <c r="U69">
        <f t="shared" ca="1" si="53"/>
        <v>0.33900000000000002</v>
      </c>
      <c r="V69">
        <f t="shared" ca="1" si="53"/>
        <v>0.45900000000000002</v>
      </c>
      <c r="W69">
        <f t="shared" ca="1" si="53"/>
        <v>0.254</v>
      </c>
      <c r="X69">
        <f t="shared" ca="1" si="53"/>
        <v>0.308</v>
      </c>
      <c r="Y69">
        <f t="shared" ca="1" si="53"/>
        <v>0.46800000000000003</v>
      </c>
      <c r="Z69">
        <f t="shared" ca="1" si="53"/>
        <v>6.5000000000000002E-2</v>
      </c>
      <c r="AA69">
        <f t="shared" ca="1" si="53"/>
        <v>0.154</v>
      </c>
      <c r="AB69">
        <f t="shared" ca="1" si="53"/>
        <v>0.43099999999999999</v>
      </c>
      <c r="AC69">
        <f t="shared" ca="1" si="53"/>
        <v>0.48399999999999999</v>
      </c>
      <c r="AD69">
        <f t="shared" ca="1" si="53"/>
        <v>0.45800000000000002</v>
      </c>
      <c r="AE69">
        <f t="shared" ca="1" si="53"/>
        <v>0.54800000000000004</v>
      </c>
      <c r="AF69">
        <f t="shared" ca="1" si="53"/>
        <v>0.47</v>
      </c>
      <c r="AG69">
        <f t="shared" ca="1" si="53"/>
        <v>0.40400000000000003</v>
      </c>
      <c r="AH69">
        <f t="shared" ca="1" si="53"/>
        <v>0.42199999999999999</v>
      </c>
      <c r="AI69">
        <f t="shared" ca="1" si="53"/>
        <v>0.42699999999999999</v>
      </c>
      <c r="AJ69">
        <f t="shared" ca="1" si="53"/>
        <v>0.42599999999999999</v>
      </c>
      <c r="AK69">
        <f t="shared" ca="1" si="53"/>
        <v>0.39700000000000002</v>
      </c>
      <c r="AL69">
        <f t="shared" ca="1" si="53"/>
        <v>0.443</v>
      </c>
      <c r="AM69">
        <f t="shared" ca="1" si="53"/>
        <v>0.55100000000000005</v>
      </c>
      <c r="AN69">
        <f t="shared" ca="1" si="53"/>
        <v>0.38700000000000001</v>
      </c>
      <c r="AO69">
        <f t="shared" ca="1" si="53"/>
        <v>0.68600000000000005</v>
      </c>
      <c r="AP69">
        <f t="shared" ca="1" si="53"/>
        <v>0.498</v>
      </c>
      <c r="AQ69">
        <f t="shared" ca="1" si="53"/>
        <v>0.60299999999999998</v>
      </c>
      <c r="AR69">
        <f t="shared" ca="1" si="53"/>
        <v>0.56499999999999995</v>
      </c>
      <c r="AS69">
        <f t="shared" ca="1" si="53"/>
        <v>0.65900000000000003</v>
      </c>
      <c r="AT69">
        <f t="shared" ca="1" si="53"/>
        <v>0.35299999999999998</v>
      </c>
      <c r="AU69">
        <f t="shared" ca="1" si="53"/>
        <v>0.308</v>
      </c>
      <c r="AV69">
        <f t="shared" ca="1" si="53"/>
        <v>0.28899999999999998</v>
      </c>
      <c r="AW69">
        <f t="shared" ca="1" si="53"/>
        <v>0.375</v>
      </c>
      <c r="AX69">
        <f t="shared" ca="1" si="53"/>
        <v>0.47899999999999998</v>
      </c>
      <c r="AY69">
        <f t="shared" ca="1" si="53"/>
        <v>0.39500000000000002</v>
      </c>
      <c r="AZ69">
        <f t="shared" ca="1" si="53"/>
        <v>0.40600000000000003</v>
      </c>
      <c r="BA69">
        <f t="shared" ca="1" si="53"/>
        <v>0.29299999999999998</v>
      </c>
      <c r="BB69">
        <f t="shared" ca="1" si="53"/>
        <v>0.16200000000000001</v>
      </c>
      <c r="BC69">
        <f t="shared" ca="1" si="53"/>
        <v>0.36099999999999999</v>
      </c>
      <c r="BD69">
        <f t="shared" ca="1" si="53"/>
        <v>0.314</v>
      </c>
      <c r="BE69">
        <f t="shared" ca="1" si="53"/>
        <v>0.46</v>
      </c>
      <c r="BF69">
        <f t="shared" ca="1" si="53"/>
        <v>0.75</v>
      </c>
      <c r="BG69">
        <f t="shared" ca="1" si="53"/>
        <v>0.36</v>
      </c>
    </row>
    <row r="79" spans="2:59">
      <c r="B79" s="174" t="s">
        <v>1405</v>
      </c>
      <c r="C79" s="175">
        <v>0.56599999999999995</v>
      </c>
      <c r="E79" s="174"/>
      <c r="F79" s="175"/>
    </row>
    <row r="80" spans="2:59">
      <c r="B80" s="174" t="s">
        <v>1406</v>
      </c>
      <c r="C80" s="176" t="s">
        <v>1478</v>
      </c>
      <c r="E80" s="174"/>
      <c r="F80" s="175"/>
    </row>
    <row r="81" spans="2:6">
      <c r="B81" s="174" t="s">
        <v>1408</v>
      </c>
      <c r="C81" s="175">
        <v>0.23499999999999999</v>
      </c>
      <c r="E81" s="174"/>
      <c r="F81" s="175"/>
    </row>
    <row r="82" spans="2:6">
      <c r="B82" s="174" t="s">
        <v>1409</v>
      </c>
      <c r="C82" s="175">
        <v>0.32600000000000001</v>
      </c>
      <c r="E82" s="174"/>
      <c r="F82" s="175"/>
    </row>
    <row r="83" spans="2:6">
      <c r="B83" s="174" t="s">
        <v>1410</v>
      </c>
      <c r="C83" s="175">
        <v>0.35899999999999999</v>
      </c>
      <c r="E83" s="174"/>
      <c r="F83" s="175"/>
    </row>
    <row r="84" spans="2:6">
      <c r="B84" s="174" t="s">
        <v>1411</v>
      </c>
      <c r="C84" s="175">
        <v>0.19</v>
      </c>
      <c r="E84" s="174"/>
      <c r="F84" s="175"/>
    </row>
    <row r="85" spans="2:6">
      <c r="B85" s="174" t="s">
        <v>1412</v>
      </c>
      <c r="C85" s="175">
        <v>0.54600000000000004</v>
      </c>
      <c r="E85" s="174"/>
      <c r="F85" s="175"/>
    </row>
    <row r="86" spans="2:6">
      <c r="B86" s="174" t="s">
        <v>1413</v>
      </c>
      <c r="C86" s="175">
        <v>0.16400000000000001</v>
      </c>
      <c r="E86" s="174"/>
      <c r="F86" s="175"/>
    </row>
    <row r="87" spans="2:6">
      <c r="B87" s="174" t="s">
        <v>1414</v>
      </c>
      <c r="C87" s="175">
        <v>0.50600000000000001</v>
      </c>
      <c r="E87" s="174"/>
      <c r="F87" s="175"/>
    </row>
    <row r="88" spans="2:6">
      <c r="B88" s="174" t="s">
        <v>1415</v>
      </c>
      <c r="C88" s="175">
        <v>0.46300000000000002</v>
      </c>
      <c r="E88" s="174"/>
      <c r="F88" s="175"/>
    </row>
    <row r="89" spans="2:6">
      <c r="B89" s="174" t="s">
        <v>1416</v>
      </c>
      <c r="C89" s="175">
        <v>0.27900000000000003</v>
      </c>
      <c r="E89" s="174"/>
      <c r="F89" s="175"/>
    </row>
    <row r="90" spans="2:6">
      <c r="B90" s="174" t="s">
        <v>1417</v>
      </c>
      <c r="C90" s="175">
        <v>0.22700000000000001</v>
      </c>
      <c r="E90" s="174"/>
      <c r="F90" s="175"/>
    </row>
    <row r="91" spans="2:6">
      <c r="B91" s="174" t="s">
        <v>1418</v>
      </c>
      <c r="C91" s="175">
        <v>0.33</v>
      </c>
      <c r="E91" s="174"/>
      <c r="F91" s="175"/>
    </row>
    <row r="92" spans="2:6">
      <c r="B92" s="174" t="s">
        <v>1419</v>
      </c>
      <c r="C92" s="175">
        <v>0.24099999999999999</v>
      </c>
      <c r="E92" s="174"/>
      <c r="F92" s="175"/>
    </row>
    <row r="93" spans="2:6">
      <c r="B93" s="174" t="s">
        <v>1420</v>
      </c>
      <c r="C93" s="175">
        <v>0.36899999999999999</v>
      </c>
      <c r="E93" s="174"/>
      <c r="F93" s="175"/>
    </row>
    <row r="94" spans="2:6">
      <c r="B94" s="174" t="s">
        <v>1421</v>
      </c>
      <c r="C94" s="175">
        <v>0.38700000000000001</v>
      </c>
      <c r="E94" s="174"/>
      <c r="F94" s="175"/>
    </row>
    <row r="95" spans="2:6">
      <c r="B95" s="174" t="s">
        <v>1422</v>
      </c>
      <c r="C95" s="175">
        <v>0.24</v>
      </c>
      <c r="E95" s="174"/>
      <c r="F95" s="175"/>
    </row>
    <row r="96" spans="2:6">
      <c r="B96" s="174" t="s">
        <v>1423</v>
      </c>
      <c r="C96" s="175">
        <v>0.111</v>
      </c>
      <c r="E96" s="174"/>
      <c r="F96" s="175"/>
    </row>
    <row r="97" spans="2:6">
      <c r="B97" s="174" t="s">
        <v>1424</v>
      </c>
      <c r="C97" s="175">
        <v>0.56200000000000006</v>
      </c>
      <c r="E97" s="174"/>
      <c r="F97" s="175"/>
    </row>
    <row r="98" spans="2:6">
      <c r="B98" s="174" t="s">
        <v>1425</v>
      </c>
      <c r="C98" s="175">
        <v>0.36399999999999999</v>
      </c>
      <c r="E98" s="174"/>
      <c r="F98" s="175"/>
    </row>
    <row r="99" spans="2:6">
      <c r="B99" s="174" t="s">
        <v>1426</v>
      </c>
      <c r="C99" s="175">
        <v>0.628</v>
      </c>
      <c r="E99" s="174"/>
      <c r="F99" s="175"/>
    </row>
    <row r="100" spans="2:6">
      <c r="B100" s="174" t="s">
        <v>1427</v>
      </c>
      <c r="C100" s="175">
        <v>0.247</v>
      </c>
      <c r="E100" s="174"/>
      <c r="F100" s="175"/>
    </row>
    <row r="101" spans="2:6">
      <c r="B101" s="174" t="s">
        <v>1428</v>
      </c>
      <c r="C101" s="175">
        <v>0.28599999999999998</v>
      </c>
      <c r="E101" s="174"/>
      <c r="F101" s="175"/>
    </row>
    <row r="102" spans="2:6">
      <c r="B102" s="174" t="s">
        <v>1429</v>
      </c>
      <c r="C102" s="175">
        <v>0.34599999999999997</v>
      </c>
      <c r="E102" s="174"/>
      <c r="F102" s="175"/>
    </row>
    <row r="103" spans="2:6">
      <c r="B103" s="174" t="s">
        <v>1430</v>
      </c>
      <c r="C103" s="175">
        <v>0.35199999999999998</v>
      </c>
      <c r="E103" s="174"/>
      <c r="F103" s="175"/>
    </row>
    <row r="104" spans="2:6">
      <c r="B104" s="174" t="s">
        <v>1431</v>
      </c>
      <c r="C104" s="175">
        <v>0.377</v>
      </c>
      <c r="E104" s="174"/>
      <c r="F104" s="175"/>
    </row>
    <row r="105" spans="2:6">
      <c r="B105" s="174" t="s">
        <v>1432</v>
      </c>
      <c r="C105" s="175">
        <v>0.44400000000000001</v>
      </c>
      <c r="E105" s="174"/>
      <c r="F105" s="175"/>
    </row>
    <row r="106" spans="2:6">
      <c r="B106" s="174" t="s">
        <v>1433</v>
      </c>
      <c r="C106" s="175">
        <v>0.505</v>
      </c>
      <c r="E106" s="174"/>
      <c r="F106" s="175"/>
    </row>
    <row r="107" spans="2:6">
      <c r="B107" s="174" t="s">
        <v>1434</v>
      </c>
      <c r="C107" s="175">
        <v>0.28299999999999997</v>
      </c>
      <c r="E107" s="174"/>
      <c r="F107" s="175"/>
    </row>
    <row r="108" spans="2:6">
      <c r="B108" s="174" t="s">
        <v>1435</v>
      </c>
      <c r="C108" s="175">
        <v>0.54600000000000004</v>
      </c>
      <c r="E108" s="174"/>
      <c r="F108" s="175"/>
    </row>
    <row r="109" spans="2:6">
      <c r="B109" s="174" t="s">
        <v>1436</v>
      </c>
      <c r="C109" s="175">
        <v>0.61199999999999999</v>
      </c>
      <c r="E109" s="174"/>
      <c r="F109" s="175"/>
    </row>
    <row r="110" spans="2:6">
      <c r="B110" s="174" t="s">
        <v>1437</v>
      </c>
      <c r="C110" s="175">
        <v>0.26900000000000002</v>
      </c>
      <c r="E110" s="174"/>
      <c r="F110" s="175"/>
    </row>
    <row r="111" spans="2:6">
      <c r="B111" s="174" t="s">
        <v>1438</v>
      </c>
      <c r="C111" s="175">
        <v>0.47699999999999998</v>
      </c>
      <c r="E111" s="174"/>
      <c r="F111" s="175"/>
    </row>
    <row r="112" spans="2:6">
      <c r="B112" s="174" t="s">
        <v>1439</v>
      </c>
      <c r="C112" s="175">
        <v>0.46600000000000003</v>
      </c>
      <c r="E112" s="174"/>
      <c r="F112" s="175"/>
    </row>
    <row r="113" spans="2:6">
      <c r="B113" s="174" t="s">
        <v>1440</v>
      </c>
      <c r="C113" s="175">
        <v>0.45800000000000002</v>
      </c>
      <c r="E113" s="174"/>
      <c r="F113" s="175"/>
    </row>
    <row r="114" spans="2:6">
      <c r="B114" s="174" t="s">
        <v>1441</v>
      </c>
      <c r="C114" s="175">
        <v>0.43</v>
      </c>
      <c r="E114" s="174"/>
      <c r="F114" s="175"/>
    </row>
    <row r="115" spans="2:6">
      <c r="B115" s="174" t="s">
        <v>1442</v>
      </c>
      <c r="C115" s="175">
        <v>0.57999999999999996</v>
      </c>
      <c r="E115" s="174"/>
      <c r="F115" s="175"/>
    </row>
    <row r="116" spans="2:6">
      <c r="B116" s="174" t="s">
        <v>1443</v>
      </c>
      <c r="C116" s="175">
        <v>0.61299999999999999</v>
      </c>
      <c r="E116" s="174"/>
      <c r="F116" s="175"/>
    </row>
    <row r="117" spans="2:6">
      <c r="B117" s="174" t="s">
        <v>1444</v>
      </c>
      <c r="C117" s="175">
        <v>0.311</v>
      </c>
      <c r="E117" s="174"/>
      <c r="F117" s="175"/>
    </row>
    <row r="118" spans="2:6">
      <c r="B118" s="174" t="s">
        <v>1445</v>
      </c>
      <c r="C118" s="175">
        <v>0.42499999999999999</v>
      </c>
      <c r="E118" s="174"/>
      <c r="F118" s="175"/>
    </row>
    <row r="119" spans="2:6">
      <c r="B119" s="174" t="s">
        <v>1446</v>
      </c>
      <c r="C119" s="175">
        <v>0.58899999999999997</v>
      </c>
      <c r="E119" s="174"/>
      <c r="F119" s="175"/>
    </row>
    <row r="120" spans="2:6">
      <c r="B120" s="174" t="s">
        <v>1447</v>
      </c>
      <c r="C120" s="175">
        <v>0.27800000000000002</v>
      </c>
    </row>
    <row r="121" spans="2:6">
      <c r="B121" s="174" t="s">
        <v>1448</v>
      </c>
      <c r="C121" s="175">
        <v>0.59</v>
      </c>
    </row>
    <row r="122" spans="2:6">
      <c r="B122" s="174" t="s">
        <v>1449</v>
      </c>
      <c r="C122" s="175">
        <v>0.36399999999999999</v>
      </c>
    </row>
    <row r="123" spans="2:6">
      <c r="B123" s="174" t="s">
        <v>1450</v>
      </c>
      <c r="C123" s="175">
        <v>0.33500000000000002</v>
      </c>
    </row>
    <row r="124" spans="2:6">
      <c r="B124" s="174" t="s">
        <v>1451</v>
      </c>
      <c r="C124" s="176" t="s">
        <v>1407</v>
      </c>
    </row>
    <row r="125" spans="2:6">
      <c r="B125" s="174" t="s">
        <v>1452</v>
      </c>
      <c r="C125" s="175">
        <v>0.438</v>
      </c>
    </row>
    <row r="126" spans="2:6">
      <c r="B126" s="174" t="s">
        <v>1453</v>
      </c>
      <c r="C126" s="175">
        <v>0.43</v>
      </c>
    </row>
    <row r="127" spans="2:6">
      <c r="B127" s="174" t="s">
        <v>1454</v>
      </c>
      <c r="C127" s="175">
        <v>0.373</v>
      </c>
    </row>
    <row r="128" spans="2:6">
      <c r="B128" s="174" t="s">
        <v>1455</v>
      </c>
      <c r="C128" s="175">
        <v>0.39600000000000002</v>
      </c>
    </row>
    <row r="129" spans="2:3">
      <c r="B129" s="174" t="s">
        <v>1456</v>
      </c>
      <c r="C129" s="175">
        <v>0.32100000000000001</v>
      </c>
    </row>
    <row r="130" spans="2:3">
      <c r="B130" s="174" t="s">
        <v>1457</v>
      </c>
      <c r="C130" s="175">
        <v>0.17699999999999999</v>
      </c>
    </row>
    <row r="131" spans="2:3">
      <c r="B131" s="174" t="s">
        <v>1458</v>
      </c>
      <c r="C131" s="175">
        <v>0.20699999999999999</v>
      </c>
    </row>
    <row r="132" spans="2:3">
      <c r="B132" s="174" t="s">
        <v>1459</v>
      </c>
      <c r="C132" s="175">
        <v>0.35399999999999998</v>
      </c>
    </row>
    <row r="133" spans="2:3">
      <c r="B133" s="174" t="s">
        <v>1460</v>
      </c>
      <c r="C133" s="175">
        <v>0.253</v>
      </c>
    </row>
    <row r="134" spans="2:3">
      <c r="B134" s="174" t="s">
        <v>1461</v>
      </c>
      <c r="C134" s="175">
        <v>0.48799999999999999</v>
      </c>
    </row>
    <row r="135" spans="2:3">
      <c r="B135" s="174" t="s">
        <v>1462</v>
      </c>
      <c r="C135" s="175">
        <v>0.48</v>
      </c>
    </row>
    <row r="136" spans="2:3">
      <c r="B136" s="174" t="s">
        <v>1463</v>
      </c>
      <c r="C136" s="175">
        <v>0.27100000000000002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E5C77-DD74-3342-A13C-194961FF855F}">
  <sheetPr>
    <tabColor theme="8" tint="0.59999389629810485"/>
  </sheetPr>
  <dimension ref="A1:DY71"/>
  <sheetViews>
    <sheetView zoomScale="91" zoomScaleNormal="70" workbookViewId="0">
      <pane xSplit="2" ySplit="10" topLeftCell="C11" activePane="bottomRight" state="frozen"/>
      <selection pane="topRight" activeCell="C1" sqref="C1"/>
      <selection pane="bottomLeft" activeCell="A2" sqref="A2"/>
      <selection pane="bottomRight" activeCell="BH3" sqref="C3:BJ3"/>
    </sheetView>
  </sheetViews>
  <sheetFormatPr baseColWidth="10" defaultRowHeight="16"/>
  <cols>
    <col min="2" max="2" width="13.83203125" customWidth="1"/>
    <col min="3" max="3" width="13.6640625" customWidth="1"/>
    <col min="4" max="5" width="11.5" bestFit="1" customWidth="1"/>
    <col min="6" max="6" width="12.1640625" bestFit="1" customWidth="1"/>
    <col min="7" max="7" width="12.6640625" bestFit="1" customWidth="1"/>
    <col min="8" max="8" width="11.83203125" bestFit="1" customWidth="1"/>
    <col min="9" max="18" width="11" bestFit="1" customWidth="1"/>
    <col min="20" max="23" width="11" bestFit="1" customWidth="1"/>
    <col min="24" max="24" width="10.83203125" style="106"/>
    <col min="25" max="25" width="11" bestFit="1" customWidth="1"/>
    <col min="26" max="26" width="12.6640625" bestFit="1" customWidth="1"/>
    <col min="27" max="56" width="11" bestFit="1" customWidth="1"/>
    <col min="63" max="65" width="11" bestFit="1" customWidth="1"/>
  </cols>
  <sheetData>
    <row r="1" spans="1:129" ht="17" thickBot="1">
      <c r="A1" s="186" t="s">
        <v>1484</v>
      </c>
      <c r="B1" s="187">
        <f>COUNTA(10:10)-2</f>
        <v>60</v>
      </c>
      <c r="C1" s="356" t="s">
        <v>549</v>
      </c>
      <c r="D1" s="357"/>
      <c r="E1" s="357"/>
      <c r="F1" s="357"/>
      <c r="G1" s="357"/>
      <c r="H1" s="357"/>
      <c r="I1" s="357"/>
      <c r="J1" s="357"/>
      <c r="K1" s="357"/>
      <c r="L1" s="357"/>
      <c r="M1" s="357"/>
      <c r="N1" s="357"/>
      <c r="O1" s="357"/>
      <c r="P1" s="357"/>
      <c r="Q1" s="357"/>
      <c r="R1" s="357"/>
      <c r="S1" s="357"/>
      <c r="T1" s="357"/>
      <c r="U1" s="357"/>
      <c r="V1" s="357"/>
      <c r="W1" s="357"/>
      <c r="X1" s="357"/>
      <c r="Y1" s="357"/>
      <c r="Z1" s="357"/>
      <c r="AA1" s="357"/>
      <c r="AB1" s="357"/>
      <c r="AC1" s="357"/>
      <c r="AD1" s="357"/>
      <c r="AE1" s="357"/>
      <c r="AF1" s="357"/>
      <c r="AG1" s="357"/>
      <c r="AH1" s="357"/>
      <c r="AI1" s="357"/>
      <c r="AJ1" s="357"/>
      <c r="AK1" s="357"/>
      <c r="AL1" s="357"/>
      <c r="AM1" s="357"/>
      <c r="AN1" s="357"/>
      <c r="AO1" s="357"/>
      <c r="AP1" s="357"/>
      <c r="AQ1" s="357"/>
      <c r="AR1" s="357"/>
      <c r="AS1" s="357"/>
      <c r="AT1" s="357"/>
      <c r="AU1" s="357"/>
      <c r="AV1" s="357"/>
      <c r="AW1" s="357"/>
      <c r="AX1" s="357"/>
      <c r="AY1" s="357"/>
      <c r="AZ1" s="357"/>
      <c r="BA1" s="357"/>
      <c r="BB1" s="357"/>
      <c r="BC1" s="357"/>
      <c r="BD1" s="357"/>
      <c r="BE1" s="357"/>
      <c r="BF1" s="357"/>
      <c r="BG1" s="357"/>
      <c r="BH1" s="357"/>
      <c r="BI1" s="357"/>
      <c r="BJ1" s="358"/>
    </row>
    <row r="2" spans="1:129" ht="38" customHeight="1" thickBot="1">
      <c r="A2" s="82"/>
      <c r="B2" s="83"/>
      <c r="C2" s="359" t="s">
        <v>276</v>
      </c>
      <c r="D2" s="354"/>
      <c r="E2" s="354"/>
      <c r="F2" s="354"/>
      <c r="G2" s="354"/>
      <c r="H2" s="354"/>
      <c r="I2" s="354"/>
      <c r="J2" s="360" t="s">
        <v>349</v>
      </c>
      <c r="K2" s="361"/>
      <c r="L2" s="361"/>
      <c r="M2" s="361"/>
      <c r="N2" s="361"/>
      <c r="O2" s="361"/>
      <c r="P2" s="361"/>
      <c r="Q2" s="361"/>
      <c r="R2" s="361"/>
      <c r="S2" s="361"/>
      <c r="T2" s="361"/>
      <c r="U2" s="361"/>
      <c r="V2" s="361"/>
      <c r="W2" s="361"/>
      <c r="X2" s="361"/>
      <c r="Y2" s="361"/>
      <c r="Z2" s="361"/>
      <c r="AA2" s="361"/>
      <c r="AB2" s="361"/>
      <c r="AC2" s="361"/>
      <c r="AD2" s="361"/>
      <c r="AE2" s="361"/>
      <c r="AF2" s="361"/>
      <c r="AG2" s="361"/>
      <c r="AH2" s="361"/>
      <c r="AI2" s="361"/>
      <c r="AJ2" s="362"/>
      <c r="AK2" s="360" t="s">
        <v>366</v>
      </c>
      <c r="AL2" s="361"/>
      <c r="AM2" s="361"/>
      <c r="AN2" s="361"/>
      <c r="AO2" s="361"/>
      <c r="AP2" s="361"/>
      <c r="AQ2" s="361"/>
      <c r="AR2" s="361"/>
      <c r="AS2" s="361"/>
      <c r="AT2" s="361"/>
      <c r="AU2" s="361"/>
      <c r="AV2" s="362"/>
      <c r="AW2" s="359" t="s">
        <v>453</v>
      </c>
      <c r="AX2" s="354"/>
      <c r="AY2" s="354"/>
      <c r="AZ2" s="354"/>
      <c r="BA2" s="354"/>
      <c r="BB2" s="354"/>
      <c r="BC2" s="354"/>
      <c r="BD2" s="355"/>
      <c r="BE2" s="354" t="s">
        <v>614</v>
      </c>
      <c r="BF2" s="354"/>
      <c r="BG2" s="354"/>
      <c r="BH2" s="354"/>
      <c r="BI2" s="354"/>
      <c r="BJ2" s="355"/>
    </row>
    <row r="3" spans="1:129" ht="32" customHeight="1" thickTop="1" thickBot="1">
      <c r="A3" s="84"/>
      <c r="B3" s="84"/>
      <c r="C3" s="349" t="s">
        <v>254</v>
      </c>
      <c r="D3" s="350"/>
      <c r="E3" s="350"/>
      <c r="F3" s="350"/>
      <c r="G3" s="275" t="s">
        <v>255</v>
      </c>
      <c r="H3" s="350" t="s">
        <v>273</v>
      </c>
      <c r="I3" s="350"/>
      <c r="J3" s="349" t="s">
        <v>291</v>
      </c>
      <c r="K3" s="350"/>
      <c r="L3" s="350"/>
      <c r="M3" s="350"/>
      <c r="N3" s="350"/>
      <c r="O3" s="352" t="s">
        <v>278</v>
      </c>
      <c r="P3" s="350"/>
      <c r="Q3" s="350"/>
      <c r="R3" s="350"/>
      <c r="S3" s="351"/>
      <c r="T3" s="350" t="s">
        <v>355</v>
      </c>
      <c r="U3" s="350"/>
      <c r="V3" s="350"/>
      <c r="W3" s="350"/>
      <c r="X3" s="351"/>
      <c r="Y3" s="352" t="s">
        <v>358</v>
      </c>
      <c r="Z3" s="350"/>
      <c r="AA3" s="350"/>
      <c r="AB3" s="350"/>
      <c r="AC3" s="352" t="s">
        <v>362</v>
      </c>
      <c r="AD3" s="350"/>
      <c r="AE3" s="350"/>
      <c r="AF3" s="350"/>
      <c r="AG3" s="350"/>
      <c r="AH3" s="350"/>
      <c r="AI3" s="350"/>
      <c r="AJ3" s="353"/>
      <c r="AK3" s="349" t="s">
        <v>367</v>
      </c>
      <c r="AL3" s="350"/>
      <c r="AM3" s="350"/>
      <c r="AN3" s="350"/>
      <c r="AO3" s="350"/>
      <c r="AP3" s="352" t="s">
        <v>447</v>
      </c>
      <c r="AQ3" s="350"/>
      <c r="AR3" s="352" t="s">
        <v>509</v>
      </c>
      <c r="AS3" s="350"/>
      <c r="AT3" s="350"/>
      <c r="AU3" s="352" t="s">
        <v>450</v>
      </c>
      <c r="AV3" s="353"/>
      <c r="AW3" s="349" t="s">
        <v>454</v>
      </c>
      <c r="AX3" s="350"/>
      <c r="AY3" s="351"/>
      <c r="AZ3" s="350" t="s">
        <v>1613</v>
      </c>
      <c r="BA3" s="351"/>
      <c r="BB3" s="352" t="s">
        <v>542</v>
      </c>
      <c r="BC3" s="350"/>
      <c r="BD3" s="353"/>
      <c r="BE3" s="350" t="s">
        <v>560</v>
      </c>
      <c r="BF3" s="350"/>
      <c r="BG3" s="177" t="s">
        <v>561</v>
      </c>
      <c r="BH3" s="352" t="s">
        <v>562</v>
      </c>
      <c r="BI3" s="350"/>
      <c r="BJ3" s="353"/>
    </row>
    <row r="4" spans="1:129" s="33" customFormat="1" ht="16" customHeight="1" thickTop="1">
      <c r="A4" s="35"/>
      <c r="B4" s="85" t="s">
        <v>279</v>
      </c>
      <c r="C4" s="189" t="s">
        <v>280</v>
      </c>
      <c r="D4" s="64" t="s">
        <v>280</v>
      </c>
      <c r="E4" s="64" t="s">
        <v>280</v>
      </c>
      <c r="F4" s="269" t="s">
        <v>280</v>
      </c>
      <c r="G4" s="270" t="s">
        <v>280</v>
      </c>
      <c r="H4" s="50" t="s">
        <v>399</v>
      </c>
      <c r="I4" s="37" t="s">
        <v>289</v>
      </c>
      <c r="J4" s="121" t="s">
        <v>399</v>
      </c>
      <c r="K4" s="50" t="s">
        <v>399</v>
      </c>
      <c r="L4" s="50" t="s">
        <v>399</v>
      </c>
      <c r="M4" s="50" t="s">
        <v>399</v>
      </c>
      <c r="N4" s="50" t="s">
        <v>399</v>
      </c>
      <c r="O4" s="87" t="s">
        <v>371</v>
      </c>
      <c r="P4" s="37" t="s">
        <v>371</v>
      </c>
      <c r="Q4" s="37" t="s">
        <v>325</v>
      </c>
      <c r="R4" s="37" t="s">
        <v>325</v>
      </c>
      <c r="S4" s="108" t="s">
        <v>371</v>
      </c>
      <c r="T4" s="50" t="s">
        <v>371</v>
      </c>
      <c r="U4" s="50" t="s">
        <v>371</v>
      </c>
      <c r="V4" s="50" t="s">
        <v>371</v>
      </c>
      <c r="W4" s="50" t="s">
        <v>371</v>
      </c>
      <c r="X4" s="101"/>
      <c r="Y4" s="87" t="s">
        <v>371</v>
      </c>
      <c r="Z4" s="37" t="s">
        <v>371</v>
      </c>
      <c r="AA4" s="50" t="s">
        <v>371</v>
      </c>
      <c r="AB4" s="50" t="s">
        <v>371</v>
      </c>
      <c r="AC4" s="88" t="s">
        <v>325</v>
      </c>
      <c r="AD4" s="50" t="s">
        <v>399</v>
      </c>
      <c r="AE4" s="50" t="s">
        <v>399</v>
      </c>
      <c r="AF4" s="50" t="s">
        <v>399</v>
      </c>
      <c r="AG4" s="50" t="s">
        <v>399</v>
      </c>
      <c r="AH4" s="37" t="s">
        <v>444</v>
      </c>
      <c r="AI4" s="37" t="s">
        <v>444</v>
      </c>
      <c r="AJ4" s="215" t="s">
        <v>325</v>
      </c>
      <c r="AK4" s="121" t="s">
        <v>383</v>
      </c>
      <c r="AL4" s="36" t="s">
        <v>384</v>
      </c>
      <c r="AM4" s="36" t="s">
        <v>381</v>
      </c>
      <c r="AN4" s="36" t="s">
        <v>517</v>
      </c>
      <c r="AO4" s="36" t="s">
        <v>517</v>
      </c>
      <c r="AP4" s="38"/>
      <c r="AR4" s="38"/>
      <c r="AU4" s="89" t="s">
        <v>452</v>
      </c>
      <c r="AV4" s="215" t="s">
        <v>384</v>
      </c>
      <c r="AW4" s="121" t="s">
        <v>467</v>
      </c>
      <c r="AX4" s="36" t="s">
        <v>468</v>
      </c>
      <c r="AY4" s="90"/>
      <c r="AZ4" s="36" t="s">
        <v>517</v>
      </c>
      <c r="BA4" s="90" t="s">
        <v>517</v>
      </c>
      <c r="BB4" s="89" t="s">
        <v>517</v>
      </c>
      <c r="BC4" s="36" t="s">
        <v>517</v>
      </c>
      <c r="BD4" s="178" t="s">
        <v>517</v>
      </c>
      <c r="BE4" s="64" t="s">
        <v>572</v>
      </c>
      <c r="BF4" s="64" t="s">
        <v>572</v>
      </c>
      <c r="BG4" s="36" t="s">
        <v>325</v>
      </c>
      <c r="BH4" s="87" t="s">
        <v>609</v>
      </c>
      <c r="BI4" s="86" t="s">
        <v>609</v>
      </c>
      <c r="BJ4" s="191" t="s">
        <v>609</v>
      </c>
    </row>
    <row r="5" spans="1:129" s="33" customFormat="1" ht="16" customHeight="1">
      <c r="A5" s="35"/>
      <c r="B5" s="85" t="s">
        <v>390</v>
      </c>
      <c r="C5" s="109"/>
      <c r="F5" s="39"/>
      <c r="G5" s="271"/>
      <c r="J5" s="109" t="s">
        <v>391</v>
      </c>
      <c r="K5" s="33" t="s">
        <v>391</v>
      </c>
      <c r="L5" s="33" t="s">
        <v>391</v>
      </c>
      <c r="M5" s="33" t="s">
        <v>391</v>
      </c>
      <c r="N5" s="33" t="s">
        <v>391</v>
      </c>
      <c r="O5" s="38"/>
      <c r="Q5" s="33" t="s">
        <v>354</v>
      </c>
      <c r="R5" s="33" t="s">
        <v>354</v>
      </c>
      <c r="S5" s="39"/>
      <c r="V5" s="33" t="s">
        <v>354</v>
      </c>
      <c r="W5" s="33" t="s">
        <v>354</v>
      </c>
      <c r="X5" s="102"/>
      <c r="Y5" s="38"/>
      <c r="AA5" s="33" t="s">
        <v>354</v>
      </c>
      <c r="AB5" s="33" t="s">
        <v>354</v>
      </c>
      <c r="AC5" s="38"/>
      <c r="AD5" s="33" t="s">
        <v>391</v>
      </c>
      <c r="AE5" s="33" t="s">
        <v>391</v>
      </c>
      <c r="AF5" s="33" t="s">
        <v>391</v>
      </c>
      <c r="AG5" s="33" t="s">
        <v>391</v>
      </c>
      <c r="AH5" s="33" t="s">
        <v>445</v>
      </c>
      <c r="AJ5" s="129"/>
      <c r="AK5" s="109"/>
      <c r="AN5" s="33" t="s">
        <v>539</v>
      </c>
      <c r="AO5" s="33" t="s">
        <v>539</v>
      </c>
      <c r="AP5" s="38"/>
      <c r="AR5" s="38"/>
      <c r="AU5" s="38"/>
      <c r="AV5" s="129"/>
      <c r="AW5" s="109"/>
      <c r="AY5" s="39"/>
      <c r="AZ5" s="33" t="s">
        <v>519</v>
      </c>
      <c r="BA5" s="39" t="s">
        <v>519</v>
      </c>
      <c r="BB5" s="38" t="s">
        <v>519</v>
      </c>
      <c r="BC5" s="33" t="s">
        <v>519</v>
      </c>
      <c r="BD5" s="129" t="s">
        <v>519</v>
      </c>
      <c r="BF5" s="39"/>
      <c r="BG5" s="271"/>
      <c r="BJ5" s="129"/>
    </row>
    <row r="6" spans="1:129" s="33" customFormat="1" ht="16" customHeight="1">
      <c r="A6" s="35"/>
      <c r="B6" s="85" t="s">
        <v>286</v>
      </c>
      <c r="C6" s="109"/>
      <c r="D6" s="33" t="s">
        <v>281</v>
      </c>
      <c r="E6" s="33" t="s">
        <v>284</v>
      </c>
      <c r="F6" s="39" t="s">
        <v>283</v>
      </c>
      <c r="G6" s="271" t="s">
        <v>290</v>
      </c>
      <c r="H6" s="33" t="s">
        <v>387</v>
      </c>
      <c r="I6" s="33" t="s">
        <v>372</v>
      </c>
      <c r="J6" s="109" t="s">
        <v>388</v>
      </c>
      <c r="K6" s="33" t="s">
        <v>388</v>
      </c>
      <c r="L6" s="33" t="s">
        <v>398</v>
      </c>
      <c r="N6" s="33" t="s">
        <v>407</v>
      </c>
      <c r="O6" s="38"/>
      <c r="Q6" s="33" t="s">
        <v>505</v>
      </c>
      <c r="R6" s="33" t="s">
        <v>506</v>
      </c>
      <c r="S6" s="39" t="s">
        <v>557</v>
      </c>
      <c r="V6" s="33" t="s">
        <v>504</v>
      </c>
      <c r="W6" s="33" t="s">
        <v>503</v>
      </c>
      <c r="X6" s="102" t="s">
        <v>545</v>
      </c>
      <c r="Y6" s="38"/>
      <c r="AA6" s="33" t="s">
        <v>501</v>
      </c>
      <c r="AB6" s="33" t="s">
        <v>502</v>
      </c>
      <c r="AC6" s="38"/>
      <c r="AF6" s="33" t="s">
        <v>436</v>
      </c>
      <c r="AG6" s="33" t="s">
        <v>439</v>
      </c>
      <c r="AJ6" s="129"/>
      <c r="AK6" s="109"/>
      <c r="AM6" s="190" t="s">
        <v>385</v>
      </c>
      <c r="AN6" s="33" t="s">
        <v>529</v>
      </c>
      <c r="AO6" s="33" t="s">
        <v>535</v>
      </c>
      <c r="AP6" s="38"/>
      <c r="AR6" s="38"/>
      <c r="AU6" s="38"/>
      <c r="AV6" s="129"/>
      <c r="AW6" s="109"/>
      <c r="AX6" s="33" t="s">
        <v>478</v>
      </c>
      <c r="AY6" s="39" t="s">
        <v>479</v>
      </c>
      <c r="AZ6" s="33" t="s">
        <v>526</v>
      </c>
      <c r="BA6" s="39" t="s">
        <v>525</v>
      </c>
      <c r="BB6" s="70" t="s">
        <v>518</v>
      </c>
      <c r="BC6" t="s">
        <v>520</v>
      </c>
      <c r="BD6" s="129" t="s">
        <v>523</v>
      </c>
      <c r="BE6" s="33" t="s">
        <v>574</v>
      </c>
      <c r="BF6" s="39" t="s">
        <v>578</v>
      </c>
      <c r="BG6" s="271"/>
      <c r="BI6" s="33" t="s">
        <v>613</v>
      </c>
      <c r="BJ6" s="129"/>
    </row>
    <row r="7" spans="1:129" s="28" customFormat="1" ht="16" customHeight="1">
      <c r="A7" s="54"/>
      <c r="B7" s="85" t="s">
        <v>258</v>
      </c>
      <c r="C7" s="192" t="s">
        <v>256</v>
      </c>
      <c r="D7" s="55"/>
      <c r="E7" s="55"/>
      <c r="F7" s="56"/>
      <c r="G7" s="272" t="s">
        <v>272</v>
      </c>
      <c r="H7" s="55"/>
      <c r="I7" s="58"/>
      <c r="J7" s="130" t="s">
        <v>292</v>
      </c>
      <c r="K7" s="58"/>
      <c r="L7" s="58"/>
      <c r="M7" s="58" t="s">
        <v>401</v>
      </c>
      <c r="N7" s="58"/>
      <c r="O7" s="65" t="s">
        <v>419</v>
      </c>
      <c r="P7" s="58"/>
      <c r="Q7" s="58"/>
      <c r="R7" s="58"/>
      <c r="S7" s="57"/>
      <c r="T7" s="58" t="s">
        <v>356</v>
      </c>
      <c r="U7" s="58"/>
      <c r="V7" s="58"/>
      <c r="W7" s="58"/>
      <c r="X7" s="103"/>
      <c r="Y7" s="65" t="s">
        <v>359</v>
      </c>
      <c r="Z7" s="58"/>
      <c r="AA7" s="58"/>
      <c r="AB7" s="58"/>
      <c r="AC7" s="65" t="s">
        <v>363</v>
      </c>
      <c r="AD7" s="58"/>
      <c r="AE7" s="58"/>
      <c r="AF7" s="58"/>
      <c r="AG7" s="58"/>
      <c r="AH7" s="58"/>
      <c r="AI7" s="58"/>
      <c r="AJ7" s="216"/>
      <c r="AK7" s="130" t="s">
        <v>368</v>
      </c>
      <c r="AL7" s="58"/>
      <c r="AM7" s="58"/>
      <c r="AN7" s="58"/>
      <c r="AO7" s="58"/>
      <c r="AP7" s="65" t="s">
        <v>448</v>
      </c>
      <c r="AQ7" s="58"/>
      <c r="AR7" s="65"/>
      <c r="AS7" s="58"/>
      <c r="AT7" s="58"/>
      <c r="AU7" s="65"/>
      <c r="AV7" s="216"/>
      <c r="AW7" s="130" t="s">
        <v>457</v>
      </c>
      <c r="AX7" s="58"/>
      <c r="AY7" s="57"/>
      <c r="AZ7" s="58"/>
      <c r="BA7" s="57"/>
      <c r="BB7" s="65"/>
      <c r="BC7" s="58"/>
      <c r="BD7" s="216"/>
      <c r="BE7" s="55" t="s">
        <v>577</v>
      </c>
      <c r="BF7" s="57"/>
      <c r="BG7" s="272" t="s">
        <v>597</v>
      </c>
      <c r="BH7" s="55" t="s">
        <v>611</v>
      </c>
      <c r="BI7" s="55"/>
      <c r="BJ7" s="193"/>
    </row>
    <row r="8" spans="1:129" ht="16" customHeight="1">
      <c r="A8" s="34"/>
      <c r="B8" s="85" t="s">
        <v>259</v>
      </c>
      <c r="C8" s="194"/>
      <c r="D8" s="53"/>
      <c r="E8" s="53"/>
      <c r="F8" s="91"/>
      <c r="G8" s="273"/>
      <c r="H8" s="53"/>
      <c r="I8" s="46"/>
      <c r="J8" s="131" t="s">
        <v>395</v>
      </c>
      <c r="K8" s="46" t="s">
        <v>396</v>
      </c>
      <c r="L8" s="46" t="s">
        <v>397</v>
      </c>
      <c r="M8" s="46" t="s">
        <v>400</v>
      </c>
      <c r="N8" s="46" t="s">
        <v>554</v>
      </c>
      <c r="O8" s="93" t="s">
        <v>420</v>
      </c>
      <c r="P8" s="46" t="s">
        <v>402</v>
      </c>
      <c r="Q8" s="46" t="s">
        <v>490</v>
      </c>
      <c r="R8" s="46" t="s">
        <v>497</v>
      </c>
      <c r="S8" s="92" t="s">
        <v>556</v>
      </c>
      <c r="T8" s="46" t="s">
        <v>357</v>
      </c>
      <c r="U8" s="46" t="s">
        <v>486</v>
      </c>
      <c r="V8" s="46" t="s">
        <v>489</v>
      </c>
      <c r="W8" s="46"/>
      <c r="X8" s="104" t="s">
        <v>546</v>
      </c>
      <c r="Y8" s="93" t="s">
        <v>485</v>
      </c>
      <c r="Z8" s="46" t="s">
        <v>484</v>
      </c>
      <c r="AA8" s="46" t="s">
        <v>488</v>
      </c>
      <c r="AB8" s="46" t="s">
        <v>488</v>
      </c>
      <c r="AC8" s="93" t="s">
        <v>429</v>
      </c>
      <c r="AD8" s="46" t="s">
        <v>428</v>
      </c>
      <c r="AE8" s="46" t="s">
        <v>427</v>
      </c>
      <c r="AF8" s="46" t="s">
        <v>435</v>
      </c>
      <c r="AG8" s="46" t="s">
        <v>438</v>
      </c>
      <c r="AH8" s="46"/>
      <c r="AI8" s="46"/>
      <c r="AJ8" s="217"/>
      <c r="AK8" s="131"/>
      <c r="AL8" s="46"/>
      <c r="AM8" s="46"/>
      <c r="AN8" s="46" t="s">
        <v>530</v>
      </c>
      <c r="AO8" s="46" t="s">
        <v>536</v>
      </c>
      <c r="AP8" s="93"/>
      <c r="AQ8" s="46"/>
      <c r="AR8" s="93"/>
      <c r="AS8" s="46"/>
      <c r="AT8" s="46"/>
      <c r="AU8" s="93"/>
      <c r="AV8" s="217"/>
      <c r="AW8" s="131" t="s">
        <v>455</v>
      </c>
      <c r="AX8" s="46"/>
      <c r="AY8" s="92"/>
      <c r="AZ8" s="46" t="s">
        <v>527</v>
      </c>
      <c r="BA8" s="94" t="s">
        <v>528</v>
      </c>
      <c r="BB8" s="93" t="s">
        <v>521</v>
      </c>
      <c r="BC8" s="46" t="s">
        <v>522</v>
      </c>
      <c r="BD8" s="217" t="s">
        <v>524</v>
      </c>
      <c r="BE8" s="53" t="s">
        <v>602</v>
      </c>
      <c r="BF8" s="92" t="s">
        <v>603</v>
      </c>
      <c r="BG8" s="273" t="s">
        <v>604</v>
      </c>
      <c r="BH8" s="53"/>
      <c r="BI8" s="53" t="s">
        <v>612</v>
      </c>
      <c r="BJ8" s="195"/>
    </row>
    <row r="9" spans="1:129" s="97" customFormat="1" ht="108" customHeight="1" thickBot="1">
      <c r="A9" s="41"/>
      <c r="B9" s="95" t="s">
        <v>394</v>
      </c>
      <c r="C9" s="196" t="s">
        <v>287</v>
      </c>
      <c r="D9" s="51" t="s">
        <v>257</v>
      </c>
      <c r="E9" s="51" t="s">
        <v>265</v>
      </c>
      <c r="F9" s="52" t="s">
        <v>266</v>
      </c>
      <c r="G9" s="274" t="s">
        <v>255</v>
      </c>
      <c r="H9" s="51" t="s">
        <v>369</v>
      </c>
      <c r="I9" s="44" t="s">
        <v>370</v>
      </c>
      <c r="J9" s="132" t="s">
        <v>351</v>
      </c>
      <c r="K9" s="44" t="s">
        <v>386</v>
      </c>
      <c r="L9" s="44" t="s">
        <v>389</v>
      </c>
      <c r="M9" s="44" t="s">
        <v>350</v>
      </c>
      <c r="N9" s="44" t="s">
        <v>404</v>
      </c>
      <c r="O9" s="100" t="s">
        <v>353</v>
      </c>
      <c r="P9" s="44" t="s">
        <v>403</v>
      </c>
      <c r="Q9" s="44" t="s">
        <v>496</v>
      </c>
      <c r="R9" s="44" t="s">
        <v>495</v>
      </c>
      <c r="S9" s="45" t="s">
        <v>555</v>
      </c>
      <c r="T9" s="44" t="s">
        <v>487</v>
      </c>
      <c r="U9" s="44" t="s">
        <v>365</v>
      </c>
      <c r="V9" s="44" t="s">
        <v>498</v>
      </c>
      <c r="W9" s="44" t="s">
        <v>499</v>
      </c>
      <c r="X9" s="99" t="s">
        <v>544</v>
      </c>
      <c r="Y9" s="100" t="s">
        <v>361</v>
      </c>
      <c r="Z9" s="44" t="s">
        <v>364</v>
      </c>
      <c r="AA9" s="44" t="s">
        <v>494</v>
      </c>
      <c r="AB9" s="44" t="s">
        <v>493</v>
      </c>
      <c r="AC9" s="100" t="s">
        <v>333</v>
      </c>
      <c r="AD9" s="44" t="s">
        <v>421</v>
      </c>
      <c r="AE9" s="44" t="s">
        <v>424</v>
      </c>
      <c r="AF9" s="44" t="s">
        <v>434</v>
      </c>
      <c r="AG9" s="44" t="s">
        <v>437</v>
      </c>
      <c r="AH9" s="44" t="s">
        <v>442</v>
      </c>
      <c r="AI9" s="44" t="s">
        <v>441</v>
      </c>
      <c r="AJ9" s="218" t="s">
        <v>373</v>
      </c>
      <c r="AK9" s="132" t="s">
        <v>331</v>
      </c>
      <c r="AL9" s="44" t="s">
        <v>332</v>
      </c>
      <c r="AM9" s="44" t="s">
        <v>446</v>
      </c>
      <c r="AN9" s="44" t="s">
        <v>533</v>
      </c>
      <c r="AO9" s="44" t="s">
        <v>534</v>
      </c>
      <c r="AP9" s="100" t="s">
        <v>321</v>
      </c>
      <c r="AQ9" s="44" t="s">
        <v>320</v>
      </c>
      <c r="AR9" s="100" t="s">
        <v>315</v>
      </c>
      <c r="AS9" s="44" t="s">
        <v>313</v>
      </c>
      <c r="AT9" s="44" t="s">
        <v>314</v>
      </c>
      <c r="AU9" s="100" t="s">
        <v>466</v>
      </c>
      <c r="AV9" s="218" t="s">
        <v>451</v>
      </c>
      <c r="AW9" s="132" t="s">
        <v>469</v>
      </c>
      <c r="AX9" s="44" t="s">
        <v>472</v>
      </c>
      <c r="AY9" s="45" t="s">
        <v>477</v>
      </c>
      <c r="AZ9" s="44" t="s">
        <v>516</v>
      </c>
      <c r="BA9" s="45" t="s">
        <v>515</v>
      </c>
      <c r="BB9" s="100" t="s">
        <v>512</v>
      </c>
      <c r="BC9" s="44" t="s">
        <v>513</v>
      </c>
      <c r="BD9" s="218" t="s">
        <v>514</v>
      </c>
      <c r="BE9" s="51" t="s">
        <v>576</v>
      </c>
      <c r="BF9" s="45" t="s">
        <v>575</v>
      </c>
      <c r="BG9" s="274" t="s">
        <v>601</v>
      </c>
      <c r="BH9" s="51" t="s">
        <v>610</v>
      </c>
      <c r="BI9" s="51" t="s">
        <v>1263</v>
      </c>
      <c r="BJ9" s="197" t="s">
        <v>1598</v>
      </c>
      <c r="BK9" s="96"/>
      <c r="BL9" s="96"/>
      <c r="BM9" s="96"/>
      <c r="BN9" s="96"/>
      <c r="BO9" s="96"/>
      <c r="BP9" s="96"/>
      <c r="BQ9" s="96"/>
    </row>
    <row r="10" spans="1:129" ht="17" thickTop="1">
      <c r="A10" s="25" t="s">
        <v>67</v>
      </c>
      <c r="B10" s="25" t="s">
        <v>246</v>
      </c>
      <c r="C10" s="198" t="s">
        <v>261</v>
      </c>
      <c r="D10" s="25" t="s">
        <v>262</v>
      </c>
      <c r="E10" s="25" t="s">
        <v>263</v>
      </c>
      <c r="F10" s="25" t="s">
        <v>264</v>
      </c>
      <c r="G10" s="276" t="s">
        <v>271</v>
      </c>
      <c r="H10" s="25" t="s">
        <v>275</v>
      </c>
      <c r="I10" s="25" t="s">
        <v>274</v>
      </c>
      <c r="J10" s="133" t="s">
        <v>352</v>
      </c>
      <c r="K10" s="72" t="s">
        <v>392</v>
      </c>
      <c r="L10" s="72" t="s">
        <v>393</v>
      </c>
      <c r="M10" s="72" t="s">
        <v>406</v>
      </c>
      <c r="N10" s="72" t="s">
        <v>405</v>
      </c>
      <c r="O10" s="80" t="s">
        <v>324</v>
      </c>
      <c r="P10" s="79" t="s">
        <v>277</v>
      </c>
      <c r="Q10" s="72" t="s">
        <v>482</v>
      </c>
      <c r="R10" s="72" t="s">
        <v>492</v>
      </c>
      <c r="S10" s="148" t="s">
        <v>553</v>
      </c>
      <c r="T10" s="79" t="s">
        <v>323</v>
      </c>
      <c r="U10" s="79" t="s">
        <v>322</v>
      </c>
      <c r="V10" s="72" t="s">
        <v>481</v>
      </c>
      <c r="W10" s="72" t="s">
        <v>500</v>
      </c>
      <c r="X10" s="98" t="s">
        <v>543</v>
      </c>
      <c r="Y10" s="80" t="s">
        <v>360</v>
      </c>
      <c r="Z10" s="79" t="s">
        <v>293</v>
      </c>
      <c r="AA10" s="72" t="s">
        <v>483</v>
      </c>
      <c r="AB10" s="72" t="s">
        <v>491</v>
      </c>
      <c r="AC10" s="80" t="s">
        <v>408</v>
      </c>
      <c r="AD10" s="79" t="s">
        <v>413</v>
      </c>
      <c r="AE10" s="79" t="s">
        <v>415</v>
      </c>
      <c r="AF10" s="79" t="s">
        <v>414</v>
      </c>
      <c r="AG10" s="79" t="s">
        <v>418</v>
      </c>
      <c r="AH10" s="79" t="s">
        <v>440</v>
      </c>
      <c r="AI10" s="79" t="s">
        <v>443</v>
      </c>
      <c r="AJ10" s="219" t="s">
        <v>480</v>
      </c>
      <c r="AK10" s="123" t="s">
        <v>374</v>
      </c>
      <c r="AL10" t="s">
        <v>375</v>
      </c>
      <c r="AM10" t="s">
        <v>376</v>
      </c>
      <c r="AN10" t="s">
        <v>537</v>
      </c>
      <c r="AO10" t="s">
        <v>538</v>
      </c>
      <c r="AP10" s="81" t="s">
        <v>449</v>
      </c>
      <c r="AQ10" t="s">
        <v>1597</v>
      </c>
      <c r="AR10" s="81" t="s">
        <v>1614</v>
      </c>
      <c r="AS10" s="76" t="s">
        <v>1615</v>
      </c>
      <c r="AT10" s="76" t="s">
        <v>1616</v>
      </c>
      <c r="AU10" s="70" t="s">
        <v>252</v>
      </c>
      <c r="AV10" s="147" t="s">
        <v>132</v>
      </c>
      <c r="AW10" s="133" t="s">
        <v>456</v>
      </c>
      <c r="AX10" s="79" t="s">
        <v>464</v>
      </c>
      <c r="AY10" s="170" t="s">
        <v>465</v>
      </c>
      <c r="AZ10" s="76" t="s">
        <v>540</v>
      </c>
      <c r="BA10" s="40" t="s">
        <v>541</v>
      </c>
      <c r="BB10" s="70" t="s">
        <v>547</v>
      </c>
      <c r="BC10" t="s">
        <v>550</v>
      </c>
      <c r="BD10" s="147" t="s">
        <v>548</v>
      </c>
      <c r="BE10" s="25" t="s">
        <v>573</v>
      </c>
      <c r="BF10" s="69" t="s">
        <v>1621</v>
      </c>
      <c r="BG10" s="277" t="s">
        <v>598</v>
      </c>
      <c r="BH10" s="25" t="s">
        <v>607</v>
      </c>
      <c r="BI10" s="116" t="s">
        <v>608</v>
      </c>
      <c r="BJ10" s="199" t="s">
        <v>1599</v>
      </c>
      <c r="BU10" s="76"/>
      <c r="BV10" s="76"/>
    </row>
    <row r="11" spans="1:129">
      <c r="A11" s="25" t="s">
        <v>9</v>
      </c>
      <c r="B11" s="25" t="s">
        <v>68</v>
      </c>
      <c r="C11" s="200">
        <v>123718310000</v>
      </c>
      <c r="D11" s="25">
        <v>3.8627811202689175</v>
      </c>
      <c r="E11" s="25">
        <v>25.386012934333753</v>
      </c>
      <c r="F11" s="25">
        <v>33.543203683908459</v>
      </c>
      <c r="G11" s="277">
        <v>75268.181541643862</v>
      </c>
      <c r="H11" s="68">
        <v>153289.69291771998</v>
      </c>
      <c r="I11" s="68">
        <v>146037.17081577488</v>
      </c>
      <c r="J11" s="123">
        <v>807088.25</v>
      </c>
      <c r="K11">
        <v>720000</v>
      </c>
      <c r="L11" s="6">
        <v>10.790424715017224</v>
      </c>
      <c r="M11" s="68">
        <v>81276</v>
      </c>
      <c r="N11" s="25">
        <v>10.070274223419807</v>
      </c>
      <c r="O11" s="70">
        <v>63.4</v>
      </c>
      <c r="P11">
        <v>847170</v>
      </c>
      <c r="Q11" s="6">
        <v>82.681419615238198</v>
      </c>
      <c r="R11" s="201">
        <v>77.451942899504601</v>
      </c>
      <c r="S11" s="40">
        <v>50.5</v>
      </c>
      <c r="T11" s="6">
        <v>5.0555879320392707</v>
      </c>
      <c r="U11">
        <v>45110</v>
      </c>
      <c r="V11" s="6">
        <v>145.485360521996</v>
      </c>
      <c r="W11" s="25">
        <v>196.70628683977799</v>
      </c>
      <c r="X11" s="105"/>
      <c r="Y11" s="70">
        <v>66.900000000000006</v>
      </c>
      <c r="Z11">
        <v>892280</v>
      </c>
      <c r="AA11" s="6">
        <v>84.193655760067202</v>
      </c>
      <c r="AB11" s="202">
        <v>81.021962529920899</v>
      </c>
      <c r="AC11" s="70">
        <v>47416</v>
      </c>
      <c r="AD11">
        <v>71304</v>
      </c>
      <c r="AE11">
        <v>76479</v>
      </c>
      <c r="AF11" s="6">
        <v>68.150997263967639</v>
      </c>
      <c r="AG11" s="6">
        <v>69.979671040473107</v>
      </c>
      <c r="AH11" s="6">
        <v>2.8862515670706226</v>
      </c>
      <c r="AI11" s="6">
        <v>9.5090681153363992</v>
      </c>
      <c r="AJ11" s="220">
        <v>83.41887692819887</v>
      </c>
      <c r="AK11" s="123">
        <v>92574</v>
      </c>
      <c r="AL11">
        <v>122575</v>
      </c>
      <c r="AM11" s="25">
        <v>48.42655627709874</v>
      </c>
      <c r="AN11" s="25">
        <v>33.659999999999997</v>
      </c>
      <c r="AO11" s="25">
        <v>49.61</v>
      </c>
      <c r="AP11" s="70">
        <v>10.6</v>
      </c>
      <c r="AQ11">
        <v>12</v>
      </c>
      <c r="AR11" s="70">
        <v>6.5</v>
      </c>
      <c r="AS11">
        <v>5.6</v>
      </c>
      <c r="AT11">
        <v>3.6</v>
      </c>
      <c r="AU11" s="74">
        <v>0.46239999999999998</v>
      </c>
      <c r="AV11" s="222">
        <v>5.3</v>
      </c>
      <c r="AW11" s="123">
        <v>53.3</v>
      </c>
      <c r="AX11" s="201">
        <v>13.74764595103578</v>
      </c>
      <c r="AY11" s="69">
        <v>22.699386503067483</v>
      </c>
      <c r="AZ11">
        <v>10.5</v>
      </c>
      <c r="BA11" s="75">
        <v>3.9</v>
      </c>
      <c r="BB11" s="107">
        <v>21.7</v>
      </c>
      <c r="BC11">
        <v>14.4</v>
      </c>
      <c r="BD11" s="147">
        <v>25.6</v>
      </c>
      <c r="BE11" s="25">
        <v>1.8829470097949748</v>
      </c>
      <c r="BF11" s="69">
        <v>41.25969876768599</v>
      </c>
      <c r="BG11" s="277">
        <v>40508</v>
      </c>
      <c r="BH11" s="188">
        <v>69930</v>
      </c>
      <c r="BI11" s="203">
        <v>1.7263256640663573</v>
      </c>
      <c r="BJ11" s="204">
        <v>193970400</v>
      </c>
      <c r="BM11" s="76"/>
      <c r="BO11" s="76"/>
      <c r="BQ11" s="76"/>
      <c r="BR11" s="77"/>
      <c r="BS11" s="76"/>
      <c r="BT11" s="78"/>
      <c r="BU11" s="78"/>
      <c r="BV11" s="78"/>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c r="DK11" s="71"/>
      <c r="DL11" s="71"/>
      <c r="DM11" s="71"/>
      <c r="DN11" s="71"/>
      <c r="DO11" s="71"/>
      <c r="DP11" s="71"/>
      <c r="DQ11" s="71"/>
      <c r="DR11" s="71"/>
      <c r="DS11" s="71"/>
      <c r="DT11" s="71"/>
      <c r="DU11" s="71"/>
      <c r="DV11" s="71"/>
      <c r="DW11" s="71"/>
      <c r="DX11" s="71"/>
      <c r="DY11" s="71"/>
    </row>
    <row r="12" spans="1:129">
      <c r="A12" s="25" t="s">
        <v>10</v>
      </c>
      <c r="B12" s="25" t="s">
        <v>69</v>
      </c>
      <c r="C12" s="200">
        <v>100131000</v>
      </c>
      <c r="D12" s="25">
        <v>0.48974840179440599</v>
      </c>
      <c r="E12" s="25">
        <v>9.1072537674479435</v>
      </c>
      <c r="F12" s="25">
        <v>18.596470448892575</v>
      </c>
      <c r="G12" s="277">
        <v>93492.997198879544</v>
      </c>
      <c r="H12" s="68">
        <v>255762.45210727971</v>
      </c>
      <c r="I12" s="68">
        <v>273581.96721311478</v>
      </c>
      <c r="J12" s="123">
        <v>391.5</v>
      </c>
      <c r="K12">
        <v>337.25</v>
      </c>
      <c r="L12" s="6">
        <v>13.856960408684547</v>
      </c>
      <c r="M12" s="68">
        <v>32</v>
      </c>
      <c r="N12" s="25">
        <v>8.1736909323116222</v>
      </c>
      <c r="O12" s="70">
        <v>39.200000000000003</v>
      </c>
      <c r="P12">
        <v>366</v>
      </c>
      <c r="Q12" s="6">
        <v>56.908242982623896</v>
      </c>
      <c r="R12" s="201">
        <v>82.151554184436193</v>
      </c>
      <c r="S12" s="40">
        <v>30.6</v>
      </c>
      <c r="T12" s="6">
        <v>17.752808988764045</v>
      </c>
      <c r="U12">
        <v>79</v>
      </c>
      <c r="V12" s="6">
        <v>281.22186611013302</v>
      </c>
      <c r="W12" s="25">
        <v>43.413653325457702</v>
      </c>
      <c r="X12" s="105"/>
      <c r="Y12" s="70">
        <v>47.6</v>
      </c>
      <c r="Z12">
        <v>445</v>
      </c>
      <c r="AA12" s="6">
        <v>77.858729598812999</v>
      </c>
      <c r="AB12" s="202">
        <v>70.263645328385707</v>
      </c>
      <c r="AC12" s="70">
        <v>16161</v>
      </c>
      <c r="AD12">
        <v>40413</v>
      </c>
      <c r="AE12">
        <v>44211</v>
      </c>
      <c r="AF12" s="6">
        <v>71.647357562291702</v>
      </c>
      <c r="AG12" s="6">
        <v>70.991872257786099</v>
      </c>
      <c r="AH12" s="6">
        <v>9.5744680851063837</v>
      </c>
      <c r="AI12" s="6">
        <v>18.617021276595743</v>
      </c>
      <c r="AJ12" s="220">
        <v>61.198048780487802</v>
      </c>
      <c r="AK12" s="123">
        <v>64688</v>
      </c>
      <c r="AL12">
        <v>92738</v>
      </c>
      <c r="AM12" s="25"/>
      <c r="AN12" s="25">
        <v>53.1</v>
      </c>
      <c r="AO12" s="25">
        <v>22.45</v>
      </c>
      <c r="AP12" s="70">
        <v>19.8</v>
      </c>
      <c r="AQ12">
        <v>19.7</v>
      </c>
      <c r="AR12" s="70">
        <v>11.7</v>
      </c>
      <c r="AS12">
        <v>6</v>
      </c>
      <c r="AT12">
        <v>4.7</v>
      </c>
      <c r="AU12" s="74">
        <v>0.49669999999999997</v>
      </c>
      <c r="AV12" s="222">
        <v>6.2</v>
      </c>
      <c r="AW12" s="123">
        <v>83.9</v>
      </c>
      <c r="AX12" s="201">
        <v>0</v>
      </c>
      <c r="AY12" s="69">
        <v>34.952766531713905</v>
      </c>
      <c r="BA12" s="40"/>
      <c r="BB12" s="107"/>
      <c r="BD12" s="147"/>
      <c r="BE12" s="25">
        <v>0.93370681605975725</v>
      </c>
      <c r="BF12" s="69">
        <v>0</v>
      </c>
      <c r="BG12" s="277">
        <v>40</v>
      </c>
      <c r="BH12" s="188">
        <v>33</v>
      </c>
      <c r="BI12" s="203">
        <v>0.82499999999999996</v>
      </c>
      <c r="BJ12" s="204">
        <v>37900</v>
      </c>
      <c r="BM12" s="76"/>
      <c r="BO12" s="76"/>
      <c r="BQ12" s="76"/>
      <c r="BR12" s="77"/>
      <c r="BS12" s="76"/>
      <c r="BT12" s="78"/>
      <c r="BU12" s="78"/>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row>
    <row r="13" spans="1:129">
      <c r="A13" s="25" t="s">
        <v>11</v>
      </c>
      <c r="B13" s="25" t="s">
        <v>70</v>
      </c>
      <c r="C13" s="200">
        <v>1585410000</v>
      </c>
      <c r="D13" s="25">
        <v>0.95381458975274946</v>
      </c>
      <c r="E13" s="25">
        <v>12.756463506224538</v>
      </c>
      <c r="F13" s="25">
        <v>3.0325992723945343</v>
      </c>
      <c r="G13" s="277">
        <v>41909.910386211632</v>
      </c>
      <c r="H13" s="68">
        <v>134871.11867290514</v>
      </c>
      <c r="I13" s="68">
        <v>119302.43058168409</v>
      </c>
      <c r="J13" s="123">
        <v>11755</v>
      </c>
      <c r="K13">
        <v>10393</v>
      </c>
      <c r="L13" s="6">
        <v>11.586558911101658</v>
      </c>
      <c r="M13" s="68">
        <v>1182</v>
      </c>
      <c r="N13" s="25">
        <v>10.05529561888558</v>
      </c>
      <c r="O13" s="70">
        <v>40.700000000000003</v>
      </c>
      <c r="P13">
        <v>13289</v>
      </c>
      <c r="Q13" s="6">
        <v>72.4327178443191</v>
      </c>
      <c r="R13" s="201">
        <v>76.498971577542704</v>
      </c>
      <c r="S13" s="40">
        <v>35</v>
      </c>
      <c r="T13" s="6">
        <v>8.6289878987898785</v>
      </c>
      <c r="U13">
        <v>1255</v>
      </c>
      <c r="V13" s="6">
        <v>183.35290483455699</v>
      </c>
      <c r="W13" s="25">
        <v>275.67296170517602</v>
      </c>
      <c r="X13" s="105"/>
      <c r="Y13" s="70">
        <v>44.6</v>
      </c>
      <c r="Z13">
        <v>14544</v>
      </c>
      <c r="AA13" s="6">
        <v>75.846179308998302</v>
      </c>
      <c r="AB13" s="202">
        <v>87.860694815863795</v>
      </c>
      <c r="AC13" s="70">
        <v>32346</v>
      </c>
      <c r="AD13">
        <v>45321</v>
      </c>
      <c r="AE13">
        <v>48756</v>
      </c>
      <c r="AF13" s="6">
        <v>118.38848533763789</v>
      </c>
      <c r="AG13" s="6">
        <v>121.15805946791862</v>
      </c>
      <c r="AH13" s="6">
        <v>3.9667795869303899</v>
      </c>
      <c r="AI13" s="6">
        <v>12.206316249590209</v>
      </c>
      <c r="AJ13" s="220">
        <v>83.936608070161938</v>
      </c>
      <c r="AK13" s="123">
        <v>61198</v>
      </c>
      <c r="AL13">
        <v>78014</v>
      </c>
      <c r="AM13" s="25"/>
      <c r="AN13" s="25">
        <v>36.57</v>
      </c>
      <c r="AO13" s="25">
        <v>55.07</v>
      </c>
      <c r="AP13" s="70">
        <v>9.6999999999999993</v>
      </c>
      <c r="AQ13">
        <v>13.9</v>
      </c>
      <c r="AR13" s="70">
        <v>7.5</v>
      </c>
      <c r="AS13">
        <v>4.8</v>
      </c>
      <c r="AT13">
        <v>2</v>
      </c>
      <c r="AU13" s="74">
        <v>0.44369999999999998</v>
      </c>
      <c r="AV13" s="222">
        <v>4.3</v>
      </c>
      <c r="AW13" s="123">
        <v>76.599999999999994</v>
      </c>
      <c r="AX13" s="201">
        <v>0.21141649048625794</v>
      </c>
      <c r="AY13" s="69">
        <v>38.450899031811893</v>
      </c>
      <c r="AZ13">
        <v>17.899999999999999</v>
      </c>
      <c r="BA13" s="75">
        <v>2.9</v>
      </c>
      <c r="BB13" s="107">
        <v>16.100000000000001</v>
      </c>
      <c r="BC13">
        <v>8.8000000000000007</v>
      </c>
      <c r="BD13" s="147">
        <v>30.6</v>
      </c>
      <c r="BE13" s="25">
        <v>5.2869491659837689E-2</v>
      </c>
      <c r="BF13" s="69">
        <v>0</v>
      </c>
      <c r="BG13" s="277">
        <v>831</v>
      </c>
      <c r="BH13" s="188">
        <v>1047</v>
      </c>
      <c r="BI13" s="203">
        <v>1.2599277978339349</v>
      </c>
      <c r="BJ13" s="204">
        <v>2193300</v>
      </c>
      <c r="BM13" s="76"/>
      <c r="BO13" s="76"/>
      <c r="BQ13" s="76"/>
      <c r="BR13" s="77"/>
      <c r="BS13" s="76"/>
      <c r="BT13" s="78"/>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row>
    <row r="14" spans="1:129">
      <c r="A14" s="25" t="s">
        <v>12</v>
      </c>
      <c r="B14" s="25" t="s">
        <v>71</v>
      </c>
      <c r="C14" s="200">
        <v>8543593000</v>
      </c>
      <c r="D14" s="25">
        <v>1.2955516756415038</v>
      </c>
      <c r="E14" s="25">
        <v>15.250573346306833</v>
      </c>
      <c r="F14" s="25">
        <v>16.221476668012038</v>
      </c>
      <c r="G14" s="277">
        <v>37624.542552020255</v>
      </c>
      <c r="H14" s="68">
        <v>107190.84869737593</v>
      </c>
      <c r="I14" s="68">
        <v>90019.734901167452</v>
      </c>
      <c r="J14" s="123">
        <v>79704.5</v>
      </c>
      <c r="K14">
        <v>69806</v>
      </c>
      <c r="L14" s="6">
        <v>12.418997672653363</v>
      </c>
      <c r="M14" s="68">
        <v>7730</v>
      </c>
      <c r="N14" s="25">
        <v>9.6983231812507462</v>
      </c>
      <c r="O14" s="70">
        <v>50.8</v>
      </c>
      <c r="P14">
        <v>94908</v>
      </c>
      <c r="Q14" s="6">
        <v>74.205876838480705</v>
      </c>
      <c r="R14" s="201">
        <v>88.387584727917201</v>
      </c>
      <c r="S14" s="40">
        <v>43.8</v>
      </c>
      <c r="T14" s="6">
        <v>8.7361649341782623</v>
      </c>
      <c r="U14">
        <v>9085</v>
      </c>
      <c r="V14" s="6">
        <v>171.476018103889</v>
      </c>
      <c r="W14" s="25">
        <v>215.321346852669</v>
      </c>
      <c r="X14" s="105"/>
      <c r="Y14" s="70">
        <v>55.8</v>
      </c>
      <c r="Z14">
        <v>103993</v>
      </c>
      <c r="AA14" s="6">
        <v>77.555607341422004</v>
      </c>
      <c r="AB14" s="202">
        <v>96.059933330416897</v>
      </c>
      <c r="AC14" s="70">
        <v>25636</v>
      </c>
      <c r="AD14">
        <v>42267</v>
      </c>
      <c r="AE14">
        <v>46053</v>
      </c>
      <c r="AF14" s="6">
        <v>72.680555555555557</v>
      </c>
      <c r="AG14" s="6">
        <v>75.828808687320347</v>
      </c>
      <c r="AH14" s="6">
        <v>5.6878853794020889</v>
      </c>
      <c r="AI14" s="6">
        <v>20.45589372067521</v>
      </c>
      <c r="AJ14" s="220">
        <v>81.035580673406031</v>
      </c>
      <c r="AK14" s="123">
        <v>48443</v>
      </c>
      <c r="AL14">
        <v>69621</v>
      </c>
      <c r="AM14" s="25">
        <v>60.190407616304654</v>
      </c>
      <c r="AN14" s="25">
        <v>32.770000000000003</v>
      </c>
      <c r="AO14" s="25">
        <v>59.34</v>
      </c>
      <c r="AP14" s="70">
        <v>20.100000000000001</v>
      </c>
      <c r="AQ14">
        <v>20.8</v>
      </c>
      <c r="AR14" s="70">
        <v>11.9</v>
      </c>
      <c r="AS14">
        <v>8.8000000000000007</v>
      </c>
      <c r="AT14">
        <v>4.3</v>
      </c>
      <c r="AU14" s="74">
        <v>0.48930000000000001</v>
      </c>
      <c r="AV14" s="222">
        <v>5.3</v>
      </c>
      <c r="AW14" s="123">
        <v>59.2</v>
      </c>
      <c r="AX14" s="201">
        <v>0.33003300330032997</v>
      </c>
      <c r="AY14" s="69">
        <v>33.022636484687084</v>
      </c>
      <c r="AZ14">
        <v>16.5</v>
      </c>
      <c r="BA14" s="75">
        <v>4.5</v>
      </c>
      <c r="BB14" s="107">
        <v>25.8</v>
      </c>
      <c r="BC14">
        <v>16.600000000000001</v>
      </c>
      <c r="BD14" s="147">
        <v>34.5</v>
      </c>
      <c r="BE14" s="25">
        <v>7.0461301332158985E-2</v>
      </c>
      <c r="BF14" s="69">
        <v>0</v>
      </c>
      <c r="BG14" s="277">
        <v>4770</v>
      </c>
      <c r="BH14" s="188">
        <v>6279</v>
      </c>
      <c r="BI14" s="203">
        <v>1.3163522012578617</v>
      </c>
      <c r="BJ14" s="204">
        <v>16136800</v>
      </c>
      <c r="BM14" s="76"/>
      <c r="BO14" s="76"/>
      <c r="BQ14" s="76"/>
      <c r="BR14" s="77"/>
      <c r="BS14" s="76"/>
      <c r="BT14" s="78"/>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c r="DK14" s="71"/>
      <c r="DL14" s="71"/>
      <c r="DM14" s="71"/>
      <c r="DN14" s="71"/>
      <c r="DO14" s="71"/>
      <c r="DP14" s="71"/>
      <c r="DQ14" s="71"/>
      <c r="DR14" s="71"/>
      <c r="DS14" s="71"/>
      <c r="DT14" s="71"/>
      <c r="DU14" s="71"/>
      <c r="DV14" s="71"/>
      <c r="DW14" s="71"/>
      <c r="DX14" s="71"/>
      <c r="DY14" s="71"/>
    </row>
    <row r="15" spans="1:129">
      <c r="A15" s="25" t="s">
        <v>8</v>
      </c>
      <c r="B15" s="25" t="s">
        <v>72</v>
      </c>
      <c r="C15" s="200">
        <v>1238320000</v>
      </c>
      <c r="D15" s="25">
        <v>-4.2092927011336423</v>
      </c>
      <c r="E15" s="25">
        <v>21.65737443202751</v>
      </c>
      <c r="F15" s="25">
        <v>14.739470648462582</v>
      </c>
      <c r="G15" s="277">
        <v>27375.262517961753</v>
      </c>
      <c r="H15" s="68">
        <v>131505.33637763502</v>
      </c>
      <c r="I15" s="68">
        <v>72357.134509758092</v>
      </c>
      <c r="J15" s="123">
        <v>9416.5</v>
      </c>
      <c r="K15">
        <v>8071.25</v>
      </c>
      <c r="L15" s="6">
        <v>14.28609355917804</v>
      </c>
      <c r="M15" s="68">
        <v>1380</v>
      </c>
      <c r="N15" s="25">
        <v>14.655126639409547</v>
      </c>
      <c r="O15" s="70">
        <v>44.4</v>
      </c>
      <c r="P15">
        <v>17114</v>
      </c>
      <c r="Q15" s="6">
        <v>83.138026200843498</v>
      </c>
      <c r="R15" s="201">
        <v>77.453014533220696</v>
      </c>
      <c r="S15" s="40">
        <v>39.299999999999997</v>
      </c>
      <c r="T15" s="6">
        <v>6.1217772901810203</v>
      </c>
      <c r="U15">
        <v>1116</v>
      </c>
      <c r="V15" s="6">
        <v>149.108241679944</v>
      </c>
      <c r="W15" s="25">
        <v>177.584398652788</v>
      </c>
      <c r="X15" s="105"/>
      <c r="Y15" s="70">
        <v>47.4</v>
      </c>
      <c r="Z15">
        <v>18230</v>
      </c>
      <c r="AA15" s="6">
        <v>84.970593340318104</v>
      </c>
      <c r="AB15" s="202">
        <v>80.928401981686804</v>
      </c>
      <c r="AC15" s="70">
        <v>33050</v>
      </c>
      <c r="AD15">
        <v>42177</v>
      </c>
      <c r="AE15">
        <v>46362</v>
      </c>
      <c r="AF15" s="6">
        <v>100.30260380014076</v>
      </c>
      <c r="AG15" s="6">
        <v>104.91887385365229</v>
      </c>
      <c r="AH15" s="6">
        <v>4.5609624708206145</v>
      </c>
      <c r="AI15" s="6">
        <v>14.562758125336686</v>
      </c>
      <c r="AJ15" s="220">
        <v>70.27601201639807</v>
      </c>
      <c r="AK15" s="123">
        <v>58151</v>
      </c>
      <c r="AL15">
        <v>79782</v>
      </c>
      <c r="AM15" s="25"/>
      <c r="AN15" s="25">
        <v>47.34</v>
      </c>
      <c r="AO15" s="25">
        <v>57.92</v>
      </c>
      <c r="AP15" s="70">
        <v>11.7</v>
      </c>
      <c r="AQ15">
        <v>18.2</v>
      </c>
      <c r="AR15" s="70">
        <v>8.6</v>
      </c>
      <c r="AS15">
        <v>6.2</v>
      </c>
      <c r="AT15">
        <v>2.4</v>
      </c>
      <c r="AU15" s="74">
        <v>0.44640000000000002</v>
      </c>
      <c r="AV15" s="222">
        <v>5</v>
      </c>
      <c r="AW15" s="123">
        <v>77.7</v>
      </c>
      <c r="AX15" s="201">
        <v>0.7438894792773646</v>
      </c>
      <c r="AY15" s="69">
        <v>34.952766531713905</v>
      </c>
      <c r="AZ15">
        <v>18.2</v>
      </c>
      <c r="BA15" s="75">
        <v>2.9</v>
      </c>
      <c r="BB15" s="107">
        <v>15.6</v>
      </c>
      <c r="BC15">
        <v>8.4</v>
      </c>
      <c r="BD15" s="147">
        <v>30.1</v>
      </c>
      <c r="BE15" s="25">
        <v>0.15474743008732175</v>
      </c>
      <c r="BF15" s="69">
        <v>0</v>
      </c>
      <c r="BG15" s="277">
        <v>912</v>
      </c>
      <c r="BH15" s="188">
        <v>1367</v>
      </c>
      <c r="BI15" s="203">
        <v>1.4989035087719298</v>
      </c>
      <c r="BJ15" s="204">
        <v>3546800</v>
      </c>
      <c r="BM15" s="76"/>
      <c r="BO15" s="76"/>
      <c r="BQ15" s="76"/>
      <c r="BR15" s="77"/>
      <c r="BS15" s="76"/>
      <c r="BT15" s="78"/>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c r="DK15" s="71"/>
      <c r="DL15" s="71"/>
      <c r="DM15" s="71"/>
      <c r="DN15" s="71"/>
      <c r="DO15" s="71"/>
      <c r="DP15" s="71"/>
      <c r="DQ15" s="71"/>
      <c r="DR15" s="71"/>
      <c r="DS15" s="71"/>
      <c r="DT15" s="71"/>
      <c r="DU15" s="71"/>
      <c r="DV15" s="71"/>
      <c r="DW15" s="71"/>
      <c r="DX15" s="71"/>
      <c r="DY15" s="71"/>
    </row>
    <row r="16" spans="1:129">
      <c r="A16" s="25" t="s">
        <v>13</v>
      </c>
      <c r="B16" s="25" t="s">
        <v>73</v>
      </c>
      <c r="C16" s="200">
        <v>1408034000</v>
      </c>
      <c r="D16" s="25">
        <v>17.366779835073647</v>
      </c>
      <c r="E16" s="25">
        <v>9.7424466207079305</v>
      </c>
      <c r="F16" s="25">
        <v>13.16163398881913</v>
      </c>
      <c r="G16" s="277">
        <v>65599.795005590757</v>
      </c>
      <c r="H16" s="68">
        <v>167369.05292561886</v>
      </c>
      <c r="I16" s="68">
        <v>145713.96046776362</v>
      </c>
      <c r="J16" s="123">
        <v>8412.75</v>
      </c>
      <c r="K16">
        <v>7040.75</v>
      </c>
      <c r="L16" s="6">
        <v>16.308579239844285</v>
      </c>
      <c r="M16" s="68">
        <v>1098</v>
      </c>
      <c r="N16" s="25">
        <v>13.051618079700456</v>
      </c>
      <c r="O16" s="70">
        <v>59.5</v>
      </c>
      <c r="P16">
        <v>9663</v>
      </c>
      <c r="Q16" s="6">
        <v>96.214602974783105</v>
      </c>
      <c r="R16" s="201">
        <v>84.532385253569402</v>
      </c>
      <c r="S16" s="40">
        <v>20.5</v>
      </c>
      <c r="T16" s="6">
        <v>5.106550132573898</v>
      </c>
      <c r="U16">
        <v>520</v>
      </c>
      <c r="V16" s="6">
        <v>119.79090852752999</v>
      </c>
      <c r="W16" s="25">
        <v>135.395223283159</v>
      </c>
      <c r="X16" s="105"/>
      <c r="Y16" s="70">
        <v>62.8</v>
      </c>
      <c r="Z16">
        <v>10183</v>
      </c>
      <c r="AA16" s="6">
        <v>96.726435870893496</v>
      </c>
      <c r="AB16" s="202">
        <v>86.675558219140001</v>
      </c>
      <c r="AC16" s="70">
        <v>28150</v>
      </c>
      <c r="AD16">
        <v>42111</v>
      </c>
      <c r="AE16">
        <v>45810</v>
      </c>
      <c r="AF16" s="6">
        <v>106.01054481546572</v>
      </c>
      <c r="AG16" s="6">
        <v>108.37329876863254</v>
      </c>
      <c r="AH16" s="6">
        <v>6.2459858702633273</v>
      </c>
      <c r="AI16" s="6">
        <v>23.073217726396916</v>
      </c>
      <c r="AJ16" s="220">
        <v>78.380078890690413</v>
      </c>
      <c r="AK16" s="123">
        <v>56704</v>
      </c>
      <c r="AL16">
        <v>82313</v>
      </c>
      <c r="AM16" s="25"/>
      <c r="AN16" s="25">
        <v>31.12</v>
      </c>
      <c r="AO16" s="25">
        <v>44.14</v>
      </c>
      <c r="AP16" s="70">
        <v>13.8</v>
      </c>
      <c r="AQ16">
        <v>20.7</v>
      </c>
      <c r="AR16" s="70">
        <v>15.2</v>
      </c>
      <c r="AS16">
        <v>5.8</v>
      </c>
      <c r="AT16">
        <v>4</v>
      </c>
      <c r="AU16" s="74">
        <v>0.49819999999999998</v>
      </c>
      <c r="AV16" s="222">
        <v>3.7</v>
      </c>
      <c r="AW16" s="123">
        <v>61.5</v>
      </c>
      <c r="AX16" s="201">
        <v>1.6741071428571428</v>
      </c>
      <c r="AY16" s="69">
        <v>79.211469534050181</v>
      </c>
      <c r="AZ16">
        <v>24.2</v>
      </c>
      <c r="BA16" s="75">
        <v>5.8</v>
      </c>
      <c r="BB16" s="107">
        <v>27.5</v>
      </c>
      <c r="BC16">
        <v>14.1</v>
      </c>
      <c r="BD16" s="147">
        <v>35.4</v>
      </c>
      <c r="BE16" s="25">
        <v>0</v>
      </c>
      <c r="BF16" s="69">
        <v>0</v>
      </c>
      <c r="BG16" s="277">
        <v>378</v>
      </c>
      <c r="BH16" s="188">
        <v>507</v>
      </c>
      <c r="BI16" s="203">
        <v>1.3412698412698412</v>
      </c>
      <c r="BJ16" s="204">
        <v>1669200</v>
      </c>
      <c r="BM16" s="76"/>
      <c r="BO16" s="76"/>
      <c r="BQ16" s="76"/>
      <c r="BR16" s="77"/>
      <c r="BS16" s="76"/>
      <c r="BT16" s="78"/>
      <c r="BU16" s="78"/>
      <c r="BV16" s="78"/>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row>
    <row r="17" spans="1:74">
      <c r="A17" s="25" t="s">
        <v>14</v>
      </c>
      <c r="B17" s="25" t="s">
        <v>74</v>
      </c>
      <c r="C17" s="200">
        <v>76615513000</v>
      </c>
      <c r="D17" s="25">
        <v>6.5909983930695484</v>
      </c>
      <c r="E17" s="25">
        <v>20.150509951325059</v>
      </c>
      <c r="F17" s="25">
        <v>-16.816373572336573</v>
      </c>
      <c r="G17" s="277">
        <v>67607.073303525191</v>
      </c>
      <c r="H17" s="68">
        <v>199756.38566295066</v>
      </c>
      <c r="I17" s="68">
        <v>139982.26458599401</v>
      </c>
      <c r="J17" s="123">
        <v>383544.75</v>
      </c>
      <c r="K17">
        <v>340284.5</v>
      </c>
      <c r="L17" s="6">
        <v>11.279061960827256</v>
      </c>
      <c r="M17" s="68">
        <v>38619</v>
      </c>
      <c r="N17" s="25">
        <v>10.068968484120823</v>
      </c>
      <c r="O17" s="70">
        <v>60.7</v>
      </c>
      <c r="P17">
        <v>547323</v>
      </c>
      <c r="Q17" s="6">
        <v>84.522814232800798</v>
      </c>
      <c r="R17" s="201">
        <v>78.886374063268306</v>
      </c>
      <c r="S17" s="40">
        <v>49.400000000000006</v>
      </c>
      <c r="T17" s="6">
        <v>6.1011930291686545</v>
      </c>
      <c r="U17">
        <v>35563</v>
      </c>
      <c r="V17" s="6">
        <v>172.53986816624399</v>
      </c>
      <c r="W17" s="25">
        <v>218.53708761990401</v>
      </c>
      <c r="X17" s="105"/>
      <c r="Y17" s="70">
        <v>64.7</v>
      </c>
      <c r="Z17">
        <v>582886</v>
      </c>
      <c r="AA17" s="6">
        <v>87.319224205466199</v>
      </c>
      <c r="AB17" s="202">
        <v>84.016824802699105</v>
      </c>
      <c r="AC17" s="70">
        <v>44551</v>
      </c>
      <c r="AD17">
        <v>67362</v>
      </c>
      <c r="AE17">
        <v>72702</v>
      </c>
      <c r="AF17" s="6">
        <v>50.604917393001173</v>
      </c>
      <c r="AG17" s="6">
        <v>54.588282665592914</v>
      </c>
      <c r="AH17" s="6">
        <v>2.9910005293806248</v>
      </c>
      <c r="AI17" s="6">
        <v>10.16626873089098</v>
      </c>
      <c r="AJ17" s="220">
        <v>79.477835264074898</v>
      </c>
      <c r="AK17" s="123">
        <v>93712</v>
      </c>
      <c r="AL17">
        <v>128079</v>
      </c>
      <c r="AM17" s="25">
        <v>61.485168226159672</v>
      </c>
      <c r="AN17" s="25">
        <v>35.39</v>
      </c>
      <c r="AO17" s="25">
        <v>52.26</v>
      </c>
      <c r="AP17" s="70">
        <v>9.1</v>
      </c>
      <c r="AQ17">
        <v>11.5</v>
      </c>
      <c r="AR17" s="70">
        <v>6.4</v>
      </c>
      <c r="AS17">
        <v>5.2</v>
      </c>
      <c r="AT17">
        <v>2.6</v>
      </c>
      <c r="AU17" s="74">
        <v>0.4703</v>
      </c>
      <c r="AV17" s="222">
        <v>4.8</v>
      </c>
      <c r="AW17" s="123">
        <v>65.599999999999994</v>
      </c>
      <c r="AX17" s="201">
        <v>8.4057971014492772</v>
      </c>
      <c r="AY17" s="69">
        <v>21.802679658952499</v>
      </c>
      <c r="AZ17">
        <v>17.899999999999999</v>
      </c>
      <c r="BA17" s="75">
        <v>3.7</v>
      </c>
      <c r="BB17" s="107">
        <v>18.100000000000001</v>
      </c>
      <c r="BC17">
        <v>11.9</v>
      </c>
      <c r="BD17" s="147">
        <v>23.6</v>
      </c>
      <c r="BE17" s="25">
        <v>0.91595212694143457</v>
      </c>
      <c r="BF17" s="69">
        <v>57.511380880121401</v>
      </c>
      <c r="BG17" s="277">
        <v>24286</v>
      </c>
      <c r="BH17" s="188">
        <v>41620</v>
      </c>
      <c r="BI17" s="203">
        <v>1.7137445441818331</v>
      </c>
      <c r="BJ17" s="204">
        <v>103726500</v>
      </c>
      <c r="BM17" s="76"/>
      <c r="BO17" s="76"/>
      <c r="BQ17" s="76"/>
      <c r="BR17" s="77"/>
      <c r="BS17" s="76"/>
      <c r="BT17" s="76"/>
      <c r="BU17" s="76"/>
      <c r="BV17" s="76"/>
    </row>
    <row r="18" spans="1:74">
      <c r="A18" s="25" t="s">
        <v>15</v>
      </c>
      <c r="B18" s="25" t="s">
        <v>75</v>
      </c>
      <c r="C18" s="200">
        <v>709056000</v>
      </c>
      <c r="D18" s="25">
        <v>3.0471348909806726</v>
      </c>
      <c r="E18" s="25">
        <v>3.9860619819439314</v>
      </c>
      <c r="F18" s="25">
        <v>-16.979267531622078</v>
      </c>
      <c r="G18" s="277">
        <v>25855.309218203034</v>
      </c>
      <c r="H18" s="68">
        <v>87909.493847441336</v>
      </c>
      <c r="I18" s="68">
        <v>80364.501870112203</v>
      </c>
      <c r="J18" s="123">
        <v>8065.75</v>
      </c>
      <c r="K18">
        <v>7186</v>
      </c>
      <c r="L18" s="6">
        <v>10.907231193627375</v>
      </c>
      <c r="M18" s="68">
        <v>702</v>
      </c>
      <c r="N18" s="25">
        <v>8.7034683693394914</v>
      </c>
      <c r="O18" s="70">
        <v>40.1</v>
      </c>
      <c r="P18">
        <v>8823</v>
      </c>
      <c r="Q18" s="6">
        <v>55.184960529391198</v>
      </c>
      <c r="R18" s="201">
        <v>90.156338566171399</v>
      </c>
      <c r="S18" s="40">
        <v>37.299999999999997</v>
      </c>
      <c r="T18" s="6">
        <v>8.2752884915271849</v>
      </c>
      <c r="U18">
        <v>796</v>
      </c>
      <c r="V18" s="6">
        <v>289.89045998313202</v>
      </c>
      <c r="W18" s="25">
        <v>142.96529459902001</v>
      </c>
      <c r="X18" s="105"/>
      <c r="Y18" s="70">
        <v>43.8</v>
      </c>
      <c r="Z18">
        <v>9619</v>
      </c>
      <c r="AA18" s="6">
        <v>60.783135056595498</v>
      </c>
      <c r="AB18" s="202">
        <v>93.3445790318479</v>
      </c>
      <c r="AC18" s="70">
        <v>27538</v>
      </c>
      <c r="AD18">
        <v>41310</v>
      </c>
      <c r="AE18">
        <v>44379</v>
      </c>
      <c r="AF18" s="6">
        <v>116.10924909077944</v>
      </c>
      <c r="AG18" s="6">
        <v>120.28763566149543</v>
      </c>
      <c r="AH18" s="6">
        <v>3.9124192390524044</v>
      </c>
      <c r="AI18" s="6">
        <v>19.023689877961232</v>
      </c>
      <c r="AJ18" s="220">
        <v>88.923185466090487</v>
      </c>
      <c r="AK18" s="123">
        <v>45258</v>
      </c>
      <c r="AL18">
        <v>61652</v>
      </c>
      <c r="AM18" s="25">
        <v>119.53060226620464</v>
      </c>
      <c r="AN18" s="25">
        <v>35.69</v>
      </c>
      <c r="AO18" s="25">
        <v>54.24</v>
      </c>
      <c r="AP18" s="70">
        <v>22.5</v>
      </c>
      <c r="AQ18">
        <v>30.4</v>
      </c>
      <c r="AR18" s="70">
        <v>17.3</v>
      </c>
      <c r="AS18">
        <v>14.2</v>
      </c>
      <c r="AT18">
        <v>5.4</v>
      </c>
      <c r="AU18" s="74">
        <v>0.48570000000000002</v>
      </c>
      <c r="AV18" s="222">
        <v>5.4</v>
      </c>
      <c r="AW18" s="123">
        <v>62.4</v>
      </c>
      <c r="AX18" s="201">
        <v>2.715466351829988</v>
      </c>
      <c r="AY18" s="69">
        <v>62.601626016260155</v>
      </c>
      <c r="AZ18">
        <v>18.2</v>
      </c>
      <c r="BA18" s="75">
        <v>6.8</v>
      </c>
      <c r="BB18" s="107">
        <v>28.3</v>
      </c>
      <c r="BC18">
        <v>16.5</v>
      </c>
      <c r="BD18" s="147">
        <v>39.9</v>
      </c>
      <c r="BE18" s="25">
        <v>3.6464410735122521E-2</v>
      </c>
      <c r="BF18" s="69">
        <v>0</v>
      </c>
      <c r="BG18" s="277">
        <v>401</v>
      </c>
      <c r="BH18" s="188">
        <v>421</v>
      </c>
      <c r="BI18" s="203">
        <v>1.0498753117206983</v>
      </c>
      <c r="BJ18" s="204">
        <v>813900</v>
      </c>
      <c r="BM18" s="76"/>
      <c r="BO18" s="76"/>
      <c r="BQ18" s="76"/>
      <c r="BR18" s="77"/>
      <c r="BS18" s="76"/>
      <c r="BT18" s="76"/>
      <c r="BU18" s="76"/>
      <c r="BV18" s="76"/>
    </row>
    <row r="19" spans="1:74">
      <c r="A19" s="25" t="s">
        <v>16</v>
      </c>
      <c r="B19" s="25" t="s">
        <v>76</v>
      </c>
      <c r="C19" s="200">
        <v>7471362000</v>
      </c>
      <c r="D19" s="25">
        <v>3.2218836922161262</v>
      </c>
      <c r="E19" s="25">
        <v>23.299853156346408</v>
      </c>
      <c r="F19" s="25">
        <v>20.237282920341791</v>
      </c>
      <c r="G19" s="277">
        <v>40026.368657619962</v>
      </c>
      <c r="H19" s="68">
        <v>135416.38384543234</v>
      </c>
      <c r="I19" s="68">
        <v>89963.298775421732</v>
      </c>
      <c r="J19" s="123">
        <v>55173.25</v>
      </c>
      <c r="K19">
        <v>47812.5</v>
      </c>
      <c r="L19" s="6">
        <v>13.341157173086597</v>
      </c>
      <c r="M19" s="68">
        <v>7526</v>
      </c>
      <c r="N19" s="25">
        <v>13.640668258621705</v>
      </c>
      <c r="O19" s="70">
        <v>54.1</v>
      </c>
      <c r="P19">
        <v>83049</v>
      </c>
      <c r="Q19" s="6">
        <v>81.943564400890907</v>
      </c>
      <c r="R19" s="201">
        <v>82.734019676554695</v>
      </c>
      <c r="S19" s="40">
        <v>42.900000000000006</v>
      </c>
      <c r="T19" s="6">
        <v>6.1900620135774718</v>
      </c>
      <c r="U19">
        <v>5480</v>
      </c>
      <c r="V19" s="6">
        <v>159.356942785619</v>
      </c>
      <c r="W19" s="25">
        <v>177.731345558941</v>
      </c>
      <c r="X19" s="105"/>
      <c r="Y19" s="70">
        <v>57.9</v>
      </c>
      <c r="Z19">
        <v>88529</v>
      </c>
      <c r="AA19" s="6">
        <v>84.478662118742406</v>
      </c>
      <c r="AB19" s="202">
        <v>87.428492967885902</v>
      </c>
      <c r="AC19" s="70">
        <v>39408</v>
      </c>
      <c r="AD19">
        <v>48147</v>
      </c>
      <c r="AE19">
        <v>52893</v>
      </c>
      <c r="AF19" s="6">
        <v>79.544038868817736</v>
      </c>
      <c r="AG19" s="6">
        <v>81.614604002494474</v>
      </c>
      <c r="AH19" s="6">
        <v>4.3234409241169258</v>
      </c>
      <c r="AI19" s="6">
        <v>12.036177246220703</v>
      </c>
      <c r="AJ19" s="220">
        <v>74.504923110963603</v>
      </c>
      <c r="AK19" s="123">
        <v>80582</v>
      </c>
      <c r="AL19">
        <v>104895</v>
      </c>
      <c r="AM19" s="25">
        <v>114.01261947897794</v>
      </c>
      <c r="AN19" s="25">
        <v>36.36</v>
      </c>
      <c r="AO19" s="25">
        <v>51.76</v>
      </c>
      <c r="AP19" s="70">
        <v>8.9</v>
      </c>
      <c r="AQ19">
        <v>9.5</v>
      </c>
      <c r="AR19" s="70">
        <v>6.1</v>
      </c>
      <c r="AS19">
        <v>5.5</v>
      </c>
      <c r="AT19">
        <v>2.8</v>
      </c>
      <c r="AU19" s="74">
        <v>0.44940000000000002</v>
      </c>
      <c r="AV19" s="222">
        <v>4.8</v>
      </c>
      <c r="AW19" s="123">
        <v>76.599999999999994</v>
      </c>
      <c r="AX19" s="201">
        <v>0.54585152838427942</v>
      </c>
      <c r="AY19" s="69">
        <v>23.001230012300123</v>
      </c>
      <c r="AZ19">
        <v>13.3</v>
      </c>
      <c r="BA19" s="75">
        <v>2.5</v>
      </c>
      <c r="BB19" s="107">
        <v>14.4</v>
      </c>
      <c r="BC19">
        <v>9.8000000000000007</v>
      </c>
      <c r="BD19" s="147">
        <v>21</v>
      </c>
      <c r="BE19" s="25">
        <v>0.9428857661750446</v>
      </c>
      <c r="BF19" s="69">
        <v>67.61904761904762</v>
      </c>
      <c r="BG19" s="277">
        <v>4602</v>
      </c>
      <c r="BH19" s="188">
        <v>7814</v>
      </c>
      <c r="BI19" s="203">
        <v>1.6979574098218166</v>
      </c>
      <c r="BJ19" s="204">
        <v>17502900</v>
      </c>
      <c r="BM19" s="76"/>
      <c r="BO19" s="76"/>
      <c r="BQ19" s="76"/>
      <c r="BR19" s="77"/>
      <c r="BS19" s="76"/>
      <c r="BT19" s="76"/>
      <c r="BU19" s="76"/>
      <c r="BV19" s="76"/>
    </row>
    <row r="20" spans="1:74">
      <c r="A20" s="25" t="s">
        <v>17</v>
      </c>
      <c r="B20" s="25" t="s">
        <v>77</v>
      </c>
      <c r="C20" s="200">
        <v>41016044000</v>
      </c>
      <c r="D20" s="25">
        <v>2.7415322053502842</v>
      </c>
      <c r="E20" s="25">
        <v>17.558128600188745</v>
      </c>
      <c r="F20" s="25">
        <v>21.462587321500219</v>
      </c>
      <c r="G20" s="277">
        <v>41933.121364235834</v>
      </c>
      <c r="H20" s="68">
        <v>109991.26179680895</v>
      </c>
      <c r="I20" s="68">
        <v>102495.26832010996</v>
      </c>
      <c r="J20" s="123">
        <v>372902.75</v>
      </c>
      <c r="K20">
        <v>320758</v>
      </c>
      <c r="L20" s="6">
        <v>13.983471561955497</v>
      </c>
      <c r="M20" s="68">
        <v>48011</v>
      </c>
      <c r="N20" s="25">
        <v>12.87493857312664</v>
      </c>
      <c r="O20" s="70">
        <v>55</v>
      </c>
      <c r="P20">
        <v>400175</v>
      </c>
      <c r="Q20" s="6">
        <v>77.151672700415602</v>
      </c>
      <c r="R20" s="201">
        <v>77.475475800151102</v>
      </c>
      <c r="S20" s="40">
        <v>38.4</v>
      </c>
      <c r="T20" s="6">
        <v>9.3500750932719612</v>
      </c>
      <c r="U20">
        <v>41276</v>
      </c>
      <c r="V20" s="6">
        <v>192.489153596899</v>
      </c>
      <c r="W20" s="25">
        <v>189.60400123630899</v>
      </c>
      <c r="X20" s="105"/>
      <c r="Y20" s="70">
        <v>60.8</v>
      </c>
      <c r="Z20">
        <v>441451</v>
      </c>
      <c r="AA20" s="6">
        <v>81.586078981153804</v>
      </c>
      <c r="AB20" s="202">
        <v>83.694440375083303</v>
      </c>
      <c r="AC20" s="70">
        <v>26682</v>
      </c>
      <c r="AD20">
        <v>42363</v>
      </c>
      <c r="AE20">
        <v>46866</v>
      </c>
      <c r="AF20" s="6">
        <v>90.210999654098927</v>
      </c>
      <c r="AG20" s="6">
        <v>92.812050753172073</v>
      </c>
      <c r="AH20" s="6">
        <v>6.6409157506287562</v>
      </c>
      <c r="AI20" s="6">
        <v>22.447172753128108</v>
      </c>
      <c r="AJ20" s="220">
        <v>89.616672016140129</v>
      </c>
      <c r="AK20" s="123">
        <v>51261</v>
      </c>
      <c r="AL20">
        <v>71663</v>
      </c>
      <c r="AM20" s="25">
        <v>59.798413747521487</v>
      </c>
      <c r="AN20" s="25">
        <v>32.17</v>
      </c>
      <c r="AO20" s="25">
        <v>56.53</v>
      </c>
      <c r="AP20" s="70">
        <v>24.1</v>
      </c>
      <c r="AQ20">
        <v>34.299999999999997</v>
      </c>
      <c r="AR20" s="70">
        <v>20.100000000000001</v>
      </c>
      <c r="AS20">
        <v>8.6999999999999993</v>
      </c>
      <c r="AT20">
        <v>8</v>
      </c>
      <c r="AU20" s="74">
        <v>0.47849999999999998</v>
      </c>
      <c r="AV20" s="222">
        <v>5.2</v>
      </c>
      <c r="AW20" s="123">
        <v>52.8</v>
      </c>
      <c r="AX20" s="201">
        <v>3.7991858887381276</v>
      </c>
      <c r="AY20" s="69">
        <v>49.850299401197603</v>
      </c>
      <c r="AZ20">
        <v>22.8</v>
      </c>
      <c r="BA20" s="75">
        <v>9.4</v>
      </c>
      <c r="BB20" s="107">
        <v>31.5</v>
      </c>
      <c r="BC20">
        <v>18.5</v>
      </c>
      <c r="BD20" s="147">
        <v>43.7</v>
      </c>
      <c r="BE20" s="25">
        <v>7.3609847361802622E-2</v>
      </c>
      <c r="BF20" s="69">
        <v>0</v>
      </c>
      <c r="BG20" s="277">
        <v>17118</v>
      </c>
      <c r="BH20" s="188">
        <v>22918</v>
      </c>
      <c r="BI20" s="203">
        <v>1.3388246290454493</v>
      </c>
      <c r="BJ20" s="204">
        <v>77159300</v>
      </c>
      <c r="BM20" s="76"/>
      <c r="BO20" s="76"/>
      <c r="BQ20" s="76"/>
      <c r="BR20" s="77"/>
      <c r="BS20" s="76"/>
      <c r="BT20" s="76"/>
      <c r="BU20" s="76"/>
      <c r="BV20" s="76"/>
    </row>
    <row r="21" spans="1:74">
      <c r="A21" s="25" t="s">
        <v>18</v>
      </c>
      <c r="B21" s="25" t="s">
        <v>78</v>
      </c>
      <c r="C21" s="200">
        <v>1103979000</v>
      </c>
      <c r="D21" s="25">
        <v>12.339119993487463</v>
      </c>
      <c r="E21" s="25">
        <v>4.8292646334086964</v>
      </c>
      <c r="F21" s="25">
        <v>3.8207515674504471</v>
      </c>
      <c r="G21" s="277">
        <v>39573.394988708467</v>
      </c>
      <c r="H21" s="68">
        <v>124718.72793515406</v>
      </c>
      <c r="I21" s="68">
        <v>100416.49990904129</v>
      </c>
      <c r="J21" s="123">
        <v>8851.75</v>
      </c>
      <c r="K21">
        <v>7750.25</v>
      </c>
      <c r="L21" s="6">
        <v>12.443867031942837</v>
      </c>
      <c r="M21" s="68">
        <v>879</v>
      </c>
      <c r="N21" s="25">
        <v>9.9302397830937394</v>
      </c>
      <c r="O21" s="70">
        <v>51.5</v>
      </c>
      <c r="P21">
        <v>10994</v>
      </c>
      <c r="Q21" s="6">
        <v>95.766871139934693</v>
      </c>
      <c r="R21" s="201">
        <v>88.252557929063101</v>
      </c>
      <c r="S21" s="40">
        <v>24.2</v>
      </c>
      <c r="T21" s="6">
        <v>6.8305084745762716</v>
      </c>
      <c r="U21">
        <v>806</v>
      </c>
      <c r="V21" s="6">
        <v>77.863309284034401</v>
      </c>
      <c r="W21" s="25">
        <v>141.619595565803</v>
      </c>
      <c r="X21" s="105"/>
      <c r="Y21" s="70">
        <v>55.3</v>
      </c>
      <c r="Z21">
        <v>11800</v>
      </c>
      <c r="AA21" s="6">
        <v>94.475255500337298</v>
      </c>
      <c r="AB21" s="202">
        <v>90.679045428996204</v>
      </c>
      <c r="AC21" s="70">
        <v>26015</v>
      </c>
      <c r="AD21">
        <v>39942</v>
      </c>
      <c r="AE21">
        <v>43527</v>
      </c>
      <c r="AF21" s="6">
        <v>81.94413737195076</v>
      </c>
      <c r="AG21" s="6">
        <v>85.129178816030375</v>
      </c>
      <c r="AH21" s="6">
        <v>5.8589462129527998</v>
      </c>
      <c r="AI21" s="6">
        <v>25.178375411635567</v>
      </c>
      <c r="AJ21" s="220">
        <v>78.671577343154681</v>
      </c>
      <c r="AK21" s="123">
        <v>47395</v>
      </c>
      <c r="AL21">
        <v>60614</v>
      </c>
      <c r="AM21" s="25"/>
      <c r="AN21" s="25">
        <v>34.130000000000003</v>
      </c>
      <c r="AO21" s="25">
        <v>50.04</v>
      </c>
      <c r="AP21" s="70">
        <v>18.8</v>
      </c>
      <c r="AQ21">
        <v>22.9</v>
      </c>
      <c r="AR21" s="70">
        <v>10.8</v>
      </c>
      <c r="AS21">
        <v>8.6</v>
      </c>
      <c r="AT21">
        <v>4</v>
      </c>
      <c r="AU21" s="74">
        <v>0.45479999999999998</v>
      </c>
      <c r="AV21" s="222">
        <v>5.3</v>
      </c>
      <c r="AW21" s="123">
        <v>59.7</v>
      </c>
      <c r="AX21" s="201">
        <v>0.10989010989010989</v>
      </c>
      <c r="AY21" s="69">
        <v>82.998171846435099</v>
      </c>
      <c r="AZ21">
        <v>24.1</v>
      </c>
      <c r="BA21" s="75">
        <v>7.1</v>
      </c>
      <c r="BB21" s="107">
        <v>28.9</v>
      </c>
      <c r="BC21">
        <v>14.3</v>
      </c>
      <c r="BD21" s="147">
        <v>40.700000000000003</v>
      </c>
      <c r="BE21" s="25">
        <v>3.58461483313618E-2</v>
      </c>
      <c r="BF21" s="69">
        <v>0</v>
      </c>
      <c r="BG21" s="277">
        <v>469</v>
      </c>
      <c r="BH21" s="188">
        <v>652</v>
      </c>
      <c r="BI21" s="203">
        <v>1.3901918976545842</v>
      </c>
      <c r="BJ21" s="204">
        <v>1580000</v>
      </c>
      <c r="BM21" s="76"/>
      <c r="BO21" s="76"/>
      <c r="BQ21" s="76"/>
      <c r="BR21" s="77"/>
      <c r="BS21" s="76"/>
      <c r="BT21" s="76"/>
      <c r="BU21" s="76"/>
      <c r="BV21" s="76"/>
    </row>
    <row r="22" spans="1:74">
      <c r="A22" s="25" t="s">
        <v>19</v>
      </c>
      <c r="B22" s="25" t="s">
        <v>79</v>
      </c>
      <c r="C22" s="200">
        <v>5053603000</v>
      </c>
      <c r="D22" s="25">
        <v>1.3463640689891259</v>
      </c>
      <c r="E22" s="25">
        <v>6.3407328786176889</v>
      </c>
      <c r="F22" s="25">
        <v>6.2172668953158583</v>
      </c>
      <c r="G22" s="277">
        <v>37222.342525484652</v>
      </c>
      <c r="H22" s="68">
        <v>107638.54972603689</v>
      </c>
      <c r="I22" s="68">
        <v>82886.714777759553</v>
      </c>
      <c r="J22" s="123">
        <v>46949.75</v>
      </c>
      <c r="K22">
        <v>41311</v>
      </c>
      <c r="L22" s="6">
        <v>12.01018109787592</v>
      </c>
      <c r="M22" s="68">
        <v>4620</v>
      </c>
      <c r="N22" s="25">
        <v>9.840307988860431</v>
      </c>
      <c r="O22" s="70">
        <v>54.3</v>
      </c>
      <c r="P22">
        <v>60970</v>
      </c>
      <c r="Q22" s="6">
        <v>79.467132651659995</v>
      </c>
      <c r="R22" s="201">
        <v>87.801813943722095</v>
      </c>
      <c r="S22" s="40">
        <v>40.1</v>
      </c>
      <c r="T22" s="6">
        <v>8.0350543765177918</v>
      </c>
      <c r="U22">
        <v>5327</v>
      </c>
      <c r="V22" s="6">
        <v>181.333519226395</v>
      </c>
      <c r="W22" s="25">
        <v>239.30643193704501</v>
      </c>
      <c r="X22" s="105"/>
      <c r="Y22" s="70">
        <v>59.1</v>
      </c>
      <c r="Z22">
        <v>66297</v>
      </c>
      <c r="AA22" s="6">
        <v>82.9478325058422</v>
      </c>
      <c r="AB22" s="202">
        <v>95.883320930220606</v>
      </c>
      <c r="AC22" s="70">
        <v>24365</v>
      </c>
      <c r="AD22">
        <v>38745</v>
      </c>
      <c r="AE22">
        <v>41838</v>
      </c>
      <c r="AF22" s="6">
        <v>79.990922157500563</v>
      </c>
      <c r="AG22" s="6">
        <v>85.244288224956065</v>
      </c>
      <c r="AH22" s="6">
        <v>6.556624084972011</v>
      </c>
      <c r="AI22" s="6">
        <v>23.063011339170377</v>
      </c>
      <c r="AJ22" s="220">
        <v>86.805343601061196</v>
      </c>
      <c r="AK22" s="123">
        <v>45528</v>
      </c>
      <c r="AL22">
        <v>63753</v>
      </c>
      <c r="AM22" s="25">
        <v>63.772789545789863</v>
      </c>
      <c r="AN22" s="25">
        <v>43.33</v>
      </c>
      <c r="AO22" s="25">
        <v>62.33</v>
      </c>
      <c r="AP22" s="70">
        <v>20.3</v>
      </c>
      <c r="AQ22">
        <v>21.4</v>
      </c>
      <c r="AR22" s="70">
        <v>12.3</v>
      </c>
      <c r="AS22">
        <v>8.6</v>
      </c>
      <c r="AT22">
        <v>3.4</v>
      </c>
      <c r="AU22" s="74">
        <v>0.47539999999999999</v>
      </c>
      <c r="AV22" s="222">
        <v>4.7</v>
      </c>
      <c r="AW22" s="123">
        <v>56.9</v>
      </c>
      <c r="AX22" s="201">
        <v>0.4464285714285714</v>
      </c>
      <c r="AY22" s="69">
        <v>30.039011703511054</v>
      </c>
      <c r="AZ22">
        <v>18</v>
      </c>
      <c r="BA22" s="75">
        <v>5.5</v>
      </c>
      <c r="BB22" s="107">
        <v>27.2</v>
      </c>
      <c r="BC22">
        <v>16.899999999999999</v>
      </c>
      <c r="BD22" s="147">
        <v>37.200000000000003</v>
      </c>
      <c r="BE22" s="25">
        <v>3.6827529314713336E-2</v>
      </c>
      <c r="BF22" s="69">
        <v>0</v>
      </c>
      <c r="BG22" s="277">
        <v>3203</v>
      </c>
      <c r="BH22" s="188">
        <v>3071</v>
      </c>
      <c r="BI22" s="203">
        <v>0.95878863565407435</v>
      </c>
      <c r="BJ22" s="204">
        <v>7743400</v>
      </c>
      <c r="BM22" s="76"/>
      <c r="BO22" s="76"/>
      <c r="BQ22" s="76"/>
      <c r="BR22" s="77"/>
      <c r="BS22" s="76"/>
      <c r="BT22" s="76"/>
      <c r="BU22" s="76"/>
      <c r="BV22" s="76"/>
    </row>
    <row r="23" spans="1:74">
      <c r="A23" s="25" t="s">
        <v>20</v>
      </c>
      <c r="B23" s="25" t="s">
        <v>80</v>
      </c>
      <c r="C23" s="200">
        <v>8102824000</v>
      </c>
      <c r="D23" s="25">
        <v>-0.64503044536345056</v>
      </c>
      <c r="E23" s="25">
        <v>15.415685678501006</v>
      </c>
      <c r="F23" s="25">
        <v>14.229791404511378</v>
      </c>
      <c r="G23" s="277">
        <v>44961.734807120345</v>
      </c>
      <c r="H23" s="68">
        <v>138814.13526234866</v>
      </c>
      <c r="I23" s="68">
        <v>135229.62666266126</v>
      </c>
      <c r="J23" s="123">
        <v>58371.75</v>
      </c>
      <c r="K23">
        <v>49065.5</v>
      </c>
      <c r="L23" s="6">
        <v>15.943071777015422</v>
      </c>
      <c r="M23" s="68">
        <v>8164</v>
      </c>
      <c r="N23" s="25">
        <v>13.986217648091756</v>
      </c>
      <c r="O23" s="70">
        <v>44.7</v>
      </c>
      <c r="P23">
        <v>59919</v>
      </c>
      <c r="Q23" s="6">
        <v>68.638817390108301</v>
      </c>
      <c r="R23" s="201">
        <v>63.487361241190001</v>
      </c>
      <c r="S23" s="40">
        <v>37.6</v>
      </c>
      <c r="T23" s="6">
        <v>15.250137904697247</v>
      </c>
      <c r="U23">
        <v>10782</v>
      </c>
      <c r="V23" s="6">
        <v>170.07085738409199</v>
      </c>
      <c r="W23" s="25">
        <v>221.193714550153</v>
      </c>
      <c r="X23" s="105"/>
      <c r="Y23" s="70">
        <v>53.1</v>
      </c>
      <c r="Z23">
        <v>70701</v>
      </c>
      <c r="AA23" s="6">
        <v>73.894319253148495</v>
      </c>
      <c r="AB23" s="202">
        <v>76.581723795222899</v>
      </c>
      <c r="AC23" s="70">
        <v>24819</v>
      </c>
      <c r="AD23">
        <v>38181</v>
      </c>
      <c r="AE23">
        <v>42834</v>
      </c>
      <c r="AF23" s="6">
        <v>76.82182221869796</v>
      </c>
      <c r="AG23" s="6">
        <v>77.603393425238593</v>
      </c>
      <c r="AH23" s="6">
        <v>6.5358055570659559</v>
      </c>
      <c r="AI23" s="6">
        <v>21.369147952803004</v>
      </c>
      <c r="AJ23" s="220">
        <v>75.019678152877376</v>
      </c>
      <c r="AK23" s="123">
        <v>45834</v>
      </c>
      <c r="AL23">
        <v>63186</v>
      </c>
      <c r="AM23" s="25">
        <v>51.042362967914436</v>
      </c>
      <c r="AN23" s="25">
        <v>36.07</v>
      </c>
      <c r="AO23" s="25">
        <v>54.9</v>
      </c>
      <c r="AP23" s="70">
        <v>24.2</v>
      </c>
      <c r="AQ23">
        <v>32.1</v>
      </c>
      <c r="AR23" s="70">
        <v>21.5</v>
      </c>
      <c r="AS23">
        <v>10.7</v>
      </c>
      <c r="AT23">
        <v>6.1</v>
      </c>
      <c r="AU23" s="74">
        <v>0.4768</v>
      </c>
      <c r="AV23" s="222">
        <v>6</v>
      </c>
      <c r="AW23" s="123">
        <v>58.4</v>
      </c>
      <c r="AX23" s="201">
        <v>1.2396694214876034</v>
      </c>
      <c r="AY23" s="69">
        <v>75.438596491228068</v>
      </c>
      <c r="AZ23">
        <v>26.7</v>
      </c>
      <c r="BA23" s="75">
        <v>10.1</v>
      </c>
      <c r="BB23" s="107">
        <v>29.9</v>
      </c>
      <c r="BC23">
        <v>15.8</v>
      </c>
      <c r="BD23" s="147">
        <v>50.4</v>
      </c>
      <c r="BE23" s="25">
        <v>1.6646690637901185E-2</v>
      </c>
      <c r="BF23" s="69">
        <v>0</v>
      </c>
      <c r="BG23" s="277">
        <v>2561</v>
      </c>
      <c r="BH23" s="188">
        <v>3231</v>
      </c>
      <c r="BI23" s="203">
        <v>1.2616165560327997</v>
      </c>
      <c r="BJ23" s="204">
        <v>7807200</v>
      </c>
      <c r="BM23" s="76"/>
      <c r="BO23" s="76"/>
      <c r="BQ23" s="76"/>
      <c r="BR23" s="77"/>
      <c r="BS23" s="76"/>
      <c r="BT23" s="76"/>
      <c r="BU23" s="76"/>
      <c r="BV23" s="76"/>
    </row>
    <row r="24" spans="1:74">
      <c r="A24" s="25" t="s">
        <v>21</v>
      </c>
      <c r="B24" s="25" t="s">
        <v>81</v>
      </c>
      <c r="C24" s="200">
        <v>1175310000</v>
      </c>
      <c r="D24" s="25">
        <v>-4.0128384696740156</v>
      </c>
      <c r="E24" s="25">
        <v>6.993236169651067</v>
      </c>
      <c r="F24" s="25">
        <v>13.194408996919035</v>
      </c>
      <c r="G24" s="277">
        <v>64988.11169477467</v>
      </c>
      <c r="H24" s="68">
        <v>170236.09501738122</v>
      </c>
      <c r="I24" s="68">
        <v>145279.35723114957</v>
      </c>
      <c r="J24" s="123">
        <v>6904</v>
      </c>
      <c r="K24">
        <v>6083.25</v>
      </c>
      <c r="L24" s="6">
        <v>11.888035921205098</v>
      </c>
      <c r="M24" s="68">
        <v>497</v>
      </c>
      <c r="N24" s="25">
        <v>7.1987253765932788</v>
      </c>
      <c r="O24" s="70">
        <v>54.4</v>
      </c>
      <c r="P24">
        <v>8090</v>
      </c>
      <c r="Q24" s="6">
        <v>83.306480138762495</v>
      </c>
      <c r="R24" s="201">
        <v>83.897474245376699</v>
      </c>
      <c r="S24" s="40">
        <v>34.700000000000003</v>
      </c>
      <c r="T24" s="6">
        <v>5.236031392760923</v>
      </c>
      <c r="U24">
        <v>447</v>
      </c>
      <c r="V24" s="6">
        <v>294.85479215490699</v>
      </c>
      <c r="W24" s="25">
        <v>214.09657691505399</v>
      </c>
      <c r="X24" s="105"/>
      <c r="Y24" s="70">
        <v>57.4</v>
      </c>
      <c r="Z24">
        <v>8537</v>
      </c>
      <c r="AA24" s="6">
        <v>87.615293090529704</v>
      </c>
      <c r="AB24" s="202">
        <v>88.158766768387906</v>
      </c>
      <c r="AC24" s="70">
        <v>32591</v>
      </c>
      <c r="AD24">
        <v>42276</v>
      </c>
      <c r="AE24">
        <v>45702</v>
      </c>
      <c r="AF24" s="6">
        <v>78.960649253222385</v>
      </c>
      <c r="AG24" s="6">
        <v>84.100655903128157</v>
      </c>
      <c r="AH24" s="6">
        <v>4.490960989533777</v>
      </c>
      <c r="AI24" s="6">
        <v>14.900095147478593</v>
      </c>
      <c r="AJ24" s="220">
        <v>70.52856469954915</v>
      </c>
      <c r="AK24" s="123">
        <v>52874</v>
      </c>
      <c r="AL24">
        <v>68448</v>
      </c>
      <c r="AM24" s="25">
        <v>134.64011964853245</v>
      </c>
      <c r="AN24" s="25">
        <v>37.61</v>
      </c>
      <c r="AO24" s="25">
        <v>43.37</v>
      </c>
      <c r="AP24" s="70">
        <v>10.199999999999999</v>
      </c>
      <c r="AQ24">
        <v>12.7</v>
      </c>
      <c r="AR24" s="70">
        <v>8.5</v>
      </c>
      <c r="AS24">
        <v>6.3</v>
      </c>
      <c r="AT24">
        <v>3.2</v>
      </c>
      <c r="AU24" s="74">
        <v>0.42399999999999999</v>
      </c>
      <c r="AV24" s="222">
        <v>4.3</v>
      </c>
      <c r="AW24" s="123">
        <v>63.2</v>
      </c>
      <c r="AX24" s="201">
        <v>0.352112676056338</v>
      </c>
      <c r="AY24" s="69">
        <v>48.148148148148145</v>
      </c>
      <c r="AZ24">
        <v>20.3</v>
      </c>
      <c r="BA24" s="75">
        <v>5</v>
      </c>
      <c r="BB24" s="107">
        <v>22.3</v>
      </c>
      <c r="BC24">
        <v>11.4</v>
      </c>
      <c r="BD24" s="147">
        <v>35.1</v>
      </c>
      <c r="BE24" s="25">
        <v>5.5294442908487694E-2</v>
      </c>
      <c r="BF24" s="69">
        <v>0</v>
      </c>
      <c r="BG24" s="277">
        <v>504</v>
      </c>
      <c r="BH24" s="188">
        <v>404</v>
      </c>
      <c r="BI24" s="203">
        <v>0.80158730158730163</v>
      </c>
      <c r="BJ24" s="204">
        <v>853300</v>
      </c>
      <c r="BM24" s="76"/>
      <c r="BO24" s="76"/>
      <c r="BQ24" s="76"/>
      <c r="BR24" s="77"/>
      <c r="BS24" s="76"/>
      <c r="BT24" s="76"/>
      <c r="BU24" s="76"/>
      <c r="BV24" s="76"/>
    </row>
    <row r="25" spans="1:74">
      <c r="A25" s="25" t="s">
        <v>22</v>
      </c>
      <c r="B25" s="25" t="s">
        <v>82</v>
      </c>
      <c r="C25" s="200">
        <v>47738604000</v>
      </c>
      <c r="D25" s="25">
        <v>2.0448993586416644</v>
      </c>
      <c r="E25" s="25">
        <v>4.8401666677976731</v>
      </c>
      <c r="F25" s="25">
        <v>11.742374378142758</v>
      </c>
      <c r="G25" s="277">
        <v>54060.859314220099</v>
      </c>
      <c r="H25" s="68">
        <v>162501.53477214143</v>
      </c>
      <c r="I25" s="68">
        <v>140662.50618768123</v>
      </c>
      <c r="J25" s="123">
        <v>293773.25</v>
      </c>
      <c r="K25">
        <v>247069.5</v>
      </c>
      <c r="L25" s="6">
        <v>15.897890635039099</v>
      </c>
      <c r="M25" s="68">
        <v>41703</v>
      </c>
      <c r="N25" s="25">
        <v>14.195642387453589</v>
      </c>
      <c r="O25" s="70">
        <v>52</v>
      </c>
      <c r="P25">
        <v>339384</v>
      </c>
      <c r="Q25" s="6">
        <v>79.939493337545201</v>
      </c>
      <c r="R25" s="201">
        <v>78.809271940133002</v>
      </c>
      <c r="S25" s="40">
        <v>32.700000000000003</v>
      </c>
      <c r="T25" s="6">
        <v>10.320262128739035</v>
      </c>
      <c r="U25">
        <v>39056</v>
      </c>
      <c r="V25" s="6">
        <v>183.90110809124101</v>
      </c>
      <c r="W25" s="25">
        <v>189.855242616406</v>
      </c>
      <c r="X25" s="105"/>
      <c r="Y25" s="70">
        <v>58.2</v>
      </c>
      <c r="Z25">
        <v>378440</v>
      </c>
      <c r="AA25" s="6">
        <v>84.225075304936396</v>
      </c>
      <c r="AB25" s="202">
        <v>86.266941318982703</v>
      </c>
      <c r="AC25" s="70">
        <v>27606</v>
      </c>
      <c r="AD25">
        <v>45585</v>
      </c>
      <c r="AE25">
        <v>51378</v>
      </c>
      <c r="AF25" s="6">
        <v>68.479813059846819</v>
      </c>
      <c r="AG25" s="6">
        <v>67.00484205672123</v>
      </c>
      <c r="AH25" s="6">
        <v>7.666190290589407</v>
      </c>
      <c r="AI25" s="6">
        <v>23.748646658871422</v>
      </c>
      <c r="AJ25" s="220">
        <v>79.752139404957205</v>
      </c>
      <c r="AK25" s="123">
        <v>52479</v>
      </c>
      <c r="AL25">
        <v>71440</v>
      </c>
      <c r="AM25" s="25">
        <v>68.55492634470302</v>
      </c>
      <c r="AN25" s="25">
        <v>34.54</v>
      </c>
      <c r="AO25" s="25">
        <v>55.2</v>
      </c>
      <c r="AP25" s="70">
        <v>22</v>
      </c>
      <c r="AQ25">
        <v>30.4</v>
      </c>
      <c r="AR25" s="70">
        <v>17</v>
      </c>
      <c r="AS25">
        <v>7.6</v>
      </c>
      <c r="AT25">
        <v>5.9</v>
      </c>
      <c r="AU25" s="74">
        <v>0.46450000000000002</v>
      </c>
      <c r="AV25" s="222">
        <v>4.9000000000000004</v>
      </c>
      <c r="AW25" s="123">
        <v>58</v>
      </c>
      <c r="AX25" s="201">
        <v>3.7174721189591078</v>
      </c>
      <c r="AY25" s="69">
        <v>68.634064080944356</v>
      </c>
      <c r="AZ25">
        <v>18.2</v>
      </c>
      <c r="BA25" s="75">
        <v>4.4000000000000004</v>
      </c>
      <c r="BB25" s="107">
        <v>29.6</v>
      </c>
      <c r="BC25">
        <v>17.2</v>
      </c>
      <c r="BD25" s="147">
        <v>44</v>
      </c>
      <c r="BE25" s="25">
        <v>9.6256963058842446E-2</v>
      </c>
      <c r="BF25" s="69">
        <v>0</v>
      </c>
      <c r="BG25" s="277">
        <v>13040</v>
      </c>
      <c r="BH25" s="188">
        <v>18850</v>
      </c>
      <c r="BI25" s="203">
        <v>1.4455521472392638</v>
      </c>
      <c r="BJ25" s="204">
        <v>54007000</v>
      </c>
      <c r="BM25" s="76"/>
      <c r="BO25" s="76"/>
      <c r="BQ25" s="76"/>
      <c r="BR25" s="77"/>
      <c r="BS25" s="76"/>
      <c r="BT25" s="76"/>
      <c r="BU25" s="76"/>
      <c r="BV25" s="76"/>
    </row>
    <row r="26" spans="1:74">
      <c r="A26" s="25" t="s">
        <v>23</v>
      </c>
      <c r="B26" s="25" t="s">
        <v>83</v>
      </c>
      <c r="C26" s="200">
        <v>5882811000</v>
      </c>
      <c r="D26" s="25">
        <v>-0.69542444912295864</v>
      </c>
      <c r="E26" s="25">
        <v>15.295950479356893</v>
      </c>
      <c r="F26" s="25">
        <v>10.77601060229965</v>
      </c>
      <c r="G26" s="277">
        <v>39199.140429785111</v>
      </c>
      <c r="H26" s="68">
        <v>132264.87549884774</v>
      </c>
      <c r="I26" s="68">
        <v>110543.829979142</v>
      </c>
      <c r="J26" s="123">
        <v>44477.5</v>
      </c>
      <c r="K26">
        <v>38911.75</v>
      </c>
      <c r="L26" s="6">
        <v>12.513630487325052</v>
      </c>
      <c r="M26" s="68">
        <v>5113</v>
      </c>
      <c r="N26" s="25">
        <v>11.495700073070655</v>
      </c>
      <c r="O26" s="70">
        <v>46.9</v>
      </c>
      <c r="P26">
        <v>53217</v>
      </c>
      <c r="Q26" s="6">
        <v>70.434521839287498</v>
      </c>
      <c r="R26" s="201">
        <v>73.790620021751707</v>
      </c>
      <c r="S26" s="40">
        <v>31.6</v>
      </c>
      <c r="T26" s="6">
        <v>8.360311337649815</v>
      </c>
      <c r="U26">
        <v>4855</v>
      </c>
      <c r="V26" s="6">
        <v>214.97036014962401</v>
      </c>
      <c r="W26" s="25">
        <v>223.58624337533001</v>
      </c>
      <c r="X26" s="105"/>
      <c r="Y26" s="70">
        <v>54.8</v>
      </c>
      <c r="Z26">
        <v>58072</v>
      </c>
      <c r="AA26" s="6">
        <v>72.1684293400141</v>
      </c>
      <c r="AB26" s="202">
        <v>92.2566445349171</v>
      </c>
      <c r="AC26" s="70">
        <v>28933</v>
      </c>
      <c r="AD26">
        <v>46167</v>
      </c>
      <c r="AE26">
        <v>50217</v>
      </c>
      <c r="AF26" s="6">
        <v>80.935672514619881</v>
      </c>
      <c r="AG26" s="6">
        <v>84.610785603252424</v>
      </c>
      <c r="AH26" s="6">
        <v>5.3561309714454657</v>
      </c>
      <c r="AI26" s="6">
        <v>21.616694178225629</v>
      </c>
      <c r="AJ26" s="220">
        <v>86.057197558932629</v>
      </c>
      <c r="AK26" s="123">
        <v>53865</v>
      </c>
      <c r="AL26">
        <v>69985</v>
      </c>
      <c r="AM26" s="25">
        <v>78.236006698257739</v>
      </c>
      <c r="AN26" s="25">
        <v>29.32</v>
      </c>
      <c r="AO26" s="25">
        <v>48.17</v>
      </c>
      <c r="AP26" s="70">
        <v>20.8</v>
      </c>
      <c r="AQ26">
        <v>29</v>
      </c>
      <c r="AR26" s="70">
        <v>16.899999999999999</v>
      </c>
      <c r="AS26">
        <v>7.2</v>
      </c>
      <c r="AT26">
        <v>5.4</v>
      </c>
      <c r="AU26" s="74">
        <v>0.43459999999999999</v>
      </c>
      <c r="AV26" s="222">
        <v>4.3</v>
      </c>
      <c r="AW26" s="123">
        <v>51.7</v>
      </c>
      <c r="AX26" s="201">
        <v>4.1720990873533248</v>
      </c>
      <c r="AY26" s="69">
        <v>62.074554294975684</v>
      </c>
      <c r="AZ26">
        <v>23.5</v>
      </c>
      <c r="BA26" s="75">
        <v>9.1</v>
      </c>
      <c r="BB26" s="107">
        <v>32.299999999999997</v>
      </c>
      <c r="BC26">
        <v>19</v>
      </c>
      <c r="BD26" s="147">
        <v>44.3</v>
      </c>
      <c r="BE26" s="25">
        <v>0</v>
      </c>
      <c r="BF26" s="69">
        <v>0</v>
      </c>
      <c r="BG26" s="277">
        <v>1638</v>
      </c>
      <c r="BH26" s="188">
        <v>2066</v>
      </c>
      <c r="BI26" s="203">
        <v>1.2612942612942613</v>
      </c>
      <c r="BJ26" s="204">
        <v>6309700</v>
      </c>
      <c r="BM26" s="76"/>
      <c r="BO26" s="76"/>
      <c r="BQ26" s="76"/>
      <c r="BR26" s="77"/>
      <c r="BS26" s="76"/>
      <c r="BT26" s="76"/>
      <c r="BU26" s="76"/>
      <c r="BV26" s="76"/>
    </row>
    <row r="27" spans="1:74">
      <c r="A27" s="25" t="s">
        <v>24</v>
      </c>
      <c r="B27" s="25" t="s">
        <v>84</v>
      </c>
      <c r="C27" s="200">
        <v>1850962000</v>
      </c>
      <c r="D27" s="25">
        <v>4.636610676545259</v>
      </c>
      <c r="E27" s="25">
        <v>13.942376353670607</v>
      </c>
      <c r="F27" s="25">
        <v>8.4809079059648731</v>
      </c>
      <c r="G27" s="277">
        <v>28854.555091351252</v>
      </c>
      <c r="H27" s="68">
        <v>122744.8730913974</v>
      </c>
      <c r="I27" s="68">
        <v>78467.166899826188</v>
      </c>
      <c r="J27" s="123">
        <v>15079.75</v>
      </c>
      <c r="K27">
        <v>13053.75</v>
      </c>
      <c r="L27" s="6">
        <v>13.4352359952917</v>
      </c>
      <c r="M27" s="68">
        <v>2156</v>
      </c>
      <c r="N27" s="25">
        <v>14.297319252640131</v>
      </c>
      <c r="O27" s="70">
        <v>45.1</v>
      </c>
      <c r="P27">
        <v>23589</v>
      </c>
      <c r="Q27" s="6">
        <v>85.997321528594895</v>
      </c>
      <c r="R27" s="201">
        <v>91.238394469664499</v>
      </c>
      <c r="S27" s="40">
        <v>40.4</v>
      </c>
      <c r="T27" s="6">
        <v>9.7762478485370057</v>
      </c>
      <c r="U27">
        <v>2556</v>
      </c>
      <c r="V27" s="6">
        <v>148.60323924834199</v>
      </c>
      <c r="W27" s="25">
        <v>138.10831060541301</v>
      </c>
      <c r="X27" s="105"/>
      <c r="Y27" s="70">
        <v>50</v>
      </c>
      <c r="Z27">
        <v>26145</v>
      </c>
      <c r="AA27" s="6">
        <v>89.5940212248439</v>
      </c>
      <c r="AB27" s="202">
        <v>95.098568993731902</v>
      </c>
      <c r="AC27" s="70">
        <v>25670</v>
      </c>
      <c r="AD27">
        <v>37236</v>
      </c>
      <c r="AE27">
        <v>40668</v>
      </c>
      <c r="AF27" s="6">
        <v>106.81963543332267</v>
      </c>
      <c r="AG27" s="6">
        <v>108.99816513761469</v>
      </c>
      <c r="AH27" s="6">
        <v>5.5935585007838107</v>
      </c>
      <c r="AI27" s="6">
        <v>23.293430240843666</v>
      </c>
      <c r="AJ27" s="220">
        <v>84.888316940895308</v>
      </c>
      <c r="AK27" s="123">
        <v>42475</v>
      </c>
      <c r="AL27">
        <v>60847</v>
      </c>
      <c r="AM27" s="25">
        <v>60.656310764457842</v>
      </c>
      <c r="AN27" s="25">
        <v>43</v>
      </c>
      <c r="AO27" s="25">
        <v>53.13</v>
      </c>
      <c r="AP27" s="70">
        <v>21</v>
      </c>
      <c r="AQ27">
        <v>27.4</v>
      </c>
      <c r="AR27" s="70">
        <v>11.4</v>
      </c>
      <c r="AS27">
        <v>8.9</v>
      </c>
      <c r="AT27">
        <v>3.9</v>
      </c>
      <c r="AU27" s="74">
        <v>0.47960000000000003</v>
      </c>
      <c r="AV27" s="222">
        <v>5.2</v>
      </c>
      <c r="AW27" s="123">
        <v>66.099999999999994</v>
      </c>
      <c r="AX27" s="201">
        <v>1.787709497206704</v>
      </c>
      <c r="AY27" s="69">
        <v>52.286585365853654</v>
      </c>
      <c r="AZ27">
        <v>17.600000000000001</v>
      </c>
      <c r="BA27" s="75">
        <v>7</v>
      </c>
      <c r="BB27" s="107">
        <v>26.9</v>
      </c>
      <c r="BC27">
        <v>15.2</v>
      </c>
      <c r="BD27" s="147">
        <v>39</v>
      </c>
      <c r="BE27" s="25">
        <v>1.558895055184885E-2</v>
      </c>
      <c r="BF27" s="69">
        <v>0</v>
      </c>
      <c r="BG27" s="277">
        <v>1104</v>
      </c>
      <c r="BH27" s="188">
        <v>1330</v>
      </c>
      <c r="BI27" s="203">
        <v>1.2047101449275361</v>
      </c>
      <c r="BJ27" s="204">
        <v>3397000</v>
      </c>
      <c r="BM27" s="76"/>
      <c r="BO27" s="76"/>
      <c r="BQ27" s="76"/>
      <c r="BR27" s="77"/>
      <c r="BS27" s="76"/>
      <c r="BT27" s="76"/>
      <c r="BU27" s="76"/>
      <c r="BV27" s="76"/>
    </row>
    <row r="28" spans="1:74">
      <c r="A28" s="25" t="s">
        <v>25</v>
      </c>
      <c r="B28" s="25" t="s">
        <v>85</v>
      </c>
      <c r="C28" s="200">
        <v>1077095000</v>
      </c>
      <c r="D28" s="25">
        <v>0.56355438869380681</v>
      </c>
      <c r="E28" s="25">
        <v>-7.1262462911977753</v>
      </c>
      <c r="F28" s="25">
        <v>-3.6539397322227232</v>
      </c>
      <c r="G28" s="277">
        <v>34538.880872214206</v>
      </c>
      <c r="H28" s="68">
        <v>159528.27044840227</v>
      </c>
      <c r="I28" s="68">
        <v>122564.29221665909</v>
      </c>
      <c r="J28" s="123">
        <v>6751.75</v>
      </c>
      <c r="K28">
        <v>6001.5</v>
      </c>
      <c r="L28" s="6">
        <v>11.111933943051801</v>
      </c>
      <c r="M28" s="68">
        <v>383</v>
      </c>
      <c r="N28" s="25">
        <v>5.6726033991187466</v>
      </c>
      <c r="O28" s="70">
        <v>32.9</v>
      </c>
      <c r="P28">
        <v>8788</v>
      </c>
      <c r="Q28" s="6">
        <v>37.116526245268801</v>
      </c>
      <c r="R28" s="201">
        <v>54.884135256947097</v>
      </c>
      <c r="S28" s="40">
        <v>29.200000000000003</v>
      </c>
      <c r="T28" s="6">
        <v>6.091045095105792</v>
      </c>
      <c r="U28">
        <v>570</v>
      </c>
      <c r="V28" s="6">
        <v>234.853329748845</v>
      </c>
      <c r="W28" s="25">
        <v>215.003310158993</v>
      </c>
      <c r="X28" s="105"/>
      <c r="Y28" s="70">
        <v>35.1</v>
      </c>
      <c r="Z28">
        <v>9358</v>
      </c>
      <c r="AA28" s="6">
        <v>39.158176666971102</v>
      </c>
      <c r="AB28" s="202">
        <v>59.155464906494501</v>
      </c>
      <c r="AC28" s="70">
        <v>36625</v>
      </c>
      <c r="AD28">
        <v>57531</v>
      </c>
      <c r="AE28">
        <v>61881</v>
      </c>
      <c r="AF28" s="6">
        <v>54.982233894639279</v>
      </c>
      <c r="AG28" s="6">
        <v>58.158273381294968</v>
      </c>
      <c r="AH28" s="6">
        <v>5.1196099344811827</v>
      </c>
      <c r="AI28" s="6">
        <v>13.042815785463965</v>
      </c>
      <c r="AJ28" s="220">
        <v>78.779259056170531</v>
      </c>
      <c r="AK28" s="123">
        <v>56362</v>
      </c>
      <c r="AL28">
        <v>71097</v>
      </c>
      <c r="AM28" s="25">
        <v>113.32230182899994</v>
      </c>
      <c r="AN28" s="25">
        <v>25.99</v>
      </c>
      <c r="AO28" s="25">
        <v>48.05</v>
      </c>
      <c r="AP28" s="70">
        <v>13.8</v>
      </c>
      <c r="AQ28">
        <v>19</v>
      </c>
      <c r="AR28" s="70">
        <v>8.1999999999999993</v>
      </c>
      <c r="AS28">
        <v>6.7</v>
      </c>
      <c r="AT28">
        <v>3.9</v>
      </c>
      <c r="AU28" s="74">
        <v>0.42309999999999998</v>
      </c>
      <c r="AV28" s="222">
        <v>4.5999999999999996</v>
      </c>
      <c r="AW28" s="123">
        <v>67.900000000000006</v>
      </c>
      <c r="AX28" s="201">
        <v>0.42735042735042733</v>
      </c>
      <c r="AY28" s="69">
        <v>37.551581843191201</v>
      </c>
      <c r="AZ28">
        <v>16.5</v>
      </c>
      <c r="BA28" s="75">
        <v>4.4000000000000004</v>
      </c>
      <c r="BB28" s="107">
        <v>22.9</v>
      </c>
      <c r="BC28">
        <v>14</v>
      </c>
      <c r="BD28" s="147">
        <v>33.700000000000003</v>
      </c>
      <c r="BE28" s="25">
        <v>3.2066698733365401E-2</v>
      </c>
      <c r="BF28" s="69">
        <v>0</v>
      </c>
      <c r="BG28" s="277">
        <v>406</v>
      </c>
      <c r="BH28" s="188">
        <v>307</v>
      </c>
      <c r="BI28" s="203">
        <v>0.75615763546798032</v>
      </c>
      <c r="BJ28" s="204">
        <v>460200</v>
      </c>
      <c r="BM28" s="76"/>
      <c r="BO28" s="76"/>
      <c r="BQ28" s="76"/>
      <c r="BR28" s="77"/>
      <c r="BS28" s="76"/>
      <c r="BT28" s="76"/>
      <c r="BU28" s="76"/>
      <c r="BV28" s="76"/>
    </row>
    <row r="29" spans="1:74">
      <c r="A29" s="25" t="s">
        <v>30</v>
      </c>
      <c r="B29" s="25" t="s">
        <v>86</v>
      </c>
      <c r="C29" s="200">
        <v>681549961000</v>
      </c>
      <c r="D29" s="25">
        <v>2.8881174001447327</v>
      </c>
      <c r="E29" s="25">
        <v>16.034025362933402</v>
      </c>
      <c r="F29" s="25">
        <v>19.609253543096379</v>
      </c>
      <c r="G29" s="277">
        <v>67493.211661021342</v>
      </c>
      <c r="H29" s="68">
        <v>145038.71196338013</v>
      </c>
      <c r="I29" s="68">
        <v>139958.48599634718</v>
      </c>
      <c r="J29" s="123">
        <v>4699090</v>
      </c>
      <c r="K29">
        <v>4195733</v>
      </c>
      <c r="L29" s="6">
        <v>10.711797390558598</v>
      </c>
      <c r="M29" s="68">
        <v>567831</v>
      </c>
      <c r="N29" s="25">
        <v>12.083850277394134</v>
      </c>
      <c r="O29" s="70">
        <v>60</v>
      </c>
      <c r="P29">
        <v>4869658</v>
      </c>
      <c r="Q29" s="6">
        <v>83.525815483505497</v>
      </c>
      <c r="R29" s="201">
        <v>76.559532844856506</v>
      </c>
      <c r="S29" s="40">
        <v>44</v>
      </c>
      <c r="T29" s="6">
        <v>6.8335413623079049</v>
      </c>
      <c r="U29">
        <v>357178</v>
      </c>
      <c r="V29" s="6">
        <v>137.49966844779999</v>
      </c>
      <c r="W29" s="25">
        <v>206.365263092898</v>
      </c>
      <c r="X29" s="105"/>
      <c r="Y29" s="70">
        <v>64.5</v>
      </c>
      <c r="Z29">
        <v>5226836</v>
      </c>
      <c r="AA29" s="6">
        <v>85.105678039469097</v>
      </c>
      <c r="AB29" s="202">
        <v>81.731331748388001</v>
      </c>
      <c r="AC29" s="70">
        <v>31862</v>
      </c>
      <c r="AD29">
        <v>58545</v>
      </c>
      <c r="AE29">
        <v>62505</v>
      </c>
      <c r="AF29" s="6">
        <v>111.47722135717515</v>
      </c>
      <c r="AG29" s="6">
        <v>114.6773433820066</v>
      </c>
      <c r="AH29" s="6">
        <v>5.6966530194594096</v>
      </c>
      <c r="AI29" s="6">
        <v>21.200405507992322</v>
      </c>
      <c r="AJ29" s="220">
        <v>90.896439505855653</v>
      </c>
      <c r="AK29" s="123">
        <v>64251</v>
      </c>
      <c r="AL29">
        <v>94484</v>
      </c>
      <c r="AM29" s="25">
        <v>64.268806812611174</v>
      </c>
      <c r="AN29" s="25">
        <v>43.48</v>
      </c>
      <c r="AO29" s="25">
        <v>57.62</v>
      </c>
      <c r="AP29" s="70">
        <v>16</v>
      </c>
      <c r="AQ29">
        <v>22.5</v>
      </c>
      <c r="AR29" s="70">
        <v>8.8000000000000007</v>
      </c>
      <c r="AS29">
        <v>6.8</v>
      </c>
      <c r="AT29">
        <v>3.5</v>
      </c>
      <c r="AU29" s="74">
        <v>0.50219999999999998</v>
      </c>
      <c r="AV29" s="222">
        <v>5.5</v>
      </c>
      <c r="AW29" s="123">
        <v>45.8</v>
      </c>
      <c r="AX29" s="201">
        <v>11.735537190082644</v>
      </c>
      <c r="AY29" s="69">
        <v>39.609483960948396</v>
      </c>
      <c r="AZ29">
        <v>18</v>
      </c>
      <c r="BA29" s="75">
        <v>8.8000000000000007</v>
      </c>
      <c r="BB29" s="107">
        <v>29.2</v>
      </c>
      <c r="BC29">
        <v>17.399999999999999</v>
      </c>
      <c r="BD29" s="147">
        <v>37.9</v>
      </c>
      <c r="BE29" s="25">
        <v>0.35898012804845925</v>
      </c>
      <c r="BF29" s="69">
        <v>28.682996095136669</v>
      </c>
      <c r="BG29" s="277">
        <v>280826</v>
      </c>
      <c r="BH29" s="188">
        <v>493098</v>
      </c>
      <c r="BI29" s="203">
        <v>1.7558844266556515</v>
      </c>
      <c r="BJ29" s="204">
        <v>1241207000</v>
      </c>
      <c r="BM29" s="76"/>
      <c r="BO29" s="76"/>
      <c r="BQ29" s="76"/>
      <c r="BR29" s="77"/>
      <c r="BS29" s="76"/>
      <c r="BT29" s="76"/>
      <c r="BU29" s="76"/>
      <c r="BV29" s="76"/>
    </row>
    <row r="30" spans="1:74">
      <c r="A30" s="25" t="s">
        <v>26</v>
      </c>
      <c r="B30" s="25" t="s">
        <v>87</v>
      </c>
      <c r="C30" s="200">
        <v>5988270000</v>
      </c>
      <c r="D30" s="25">
        <v>-0.39752701603580737</v>
      </c>
      <c r="E30" s="25">
        <v>16.578039813460187</v>
      </c>
      <c r="F30" s="25">
        <v>26.39950320564914</v>
      </c>
      <c r="G30" s="277">
        <v>38630.760000774135</v>
      </c>
      <c r="H30" s="68">
        <v>118743.02257562388</v>
      </c>
      <c r="I30" s="68">
        <v>103605.0796726587</v>
      </c>
      <c r="J30" s="123">
        <v>50430.5</v>
      </c>
      <c r="K30">
        <v>41980.75</v>
      </c>
      <c r="L30" s="6">
        <v>16.755237405934899</v>
      </c>
      <c r="M30" s="68">
        <v>9083</v>
      </c>
      <c r="N30" s="25">
        <v>18.010925927761971</v>
      </c>
      <c r="O30" s="70">
        <v>49.3</v>
      </c>
      <c r="P30">
        <v>57799</v>
      </c>
      <c r="Q30" s="6">
        <v>81.726652400650707</v>
      </c>
      <c r="R30" s="201">
        <v>80.238722932616895</v>
      </c>
      <c r="S30" s="40">
        <v>32.299999999999997</v>
      </c>
      <c r="T30" s="6">
        <v>8.3166777703753052</v>
      </c>
      <c r="U30">
        <v>5243</v>
      </c>
      <c r="V30" s="6">
        <v>153.218829931827</v>
      </c>
      <c r="W30" s="25">
        <v>184.67024417195</v>
      </c>
      <c r="X30" s="105"/>
      <c r="Y30" s="70">
        <v>53.8</v>
      </c>
      <c r="Z30">
        <v>63042</v>
      </c>
      <c r="AA30" s="6">
        <v>84.280131474885906</v>
      </c>
      <c r="AB30" s="202">
        <v>85.548160602011805</v>
      </c>
      <c r="AC30" s="70">
        <v>24755</v>
      </c>
      <c r="AD30">
        <v>42921</v>
      </c>
      <c r="AE30">
        <v>48906</v>
      </c>
      <c r="AF30" s="6">
        <v>103.69694843914417</v>
      </c>
      <c r="AG30" s="6">
        <v>99.728143342601172</v>
      </c>
      <c r="AH30" s="6">
        <v>8.3937851169906885</v>
      </c>
      <c r="AI30" s="6">
        <v>25.012530006067163</v>
      </c>
      <c r="AJ30" s="220">
        <v>84.028913378362375</v>
      </c>
      <c r="AK30" s="123">
        <v>52884</v>
      </c>
      <c r="AL30">
        <v>69614</v>
      </c>
      <c r="AM30" s="25">
        <v>79.322070686973191</v>
      </c>
      <c r="AN30" s="25">
        <v>33.26</v>
      </c>
      <c r="AO30" s="25">
        <v>54.41</v>
      </c>
      <c r="AP30" s="70">
        <v>20.8</v>
      </c>
      <c r="AQ30">
        <v>30.3</v>
      </c>
      <c r="AR30" s="70">
        <v>17.600000000000001</v>
      </c>
      <c r="AS30">
        <v>7.9</v>
      </c>
      <c r="AT30">
        <v>6.3</v>
      </c>
      <c r="AU30" s="74">
        <v>0.44080000000000003</v>
      </c>
      <c r="AV30" s="222">
        <v>4.5999999999999996</v>
      </c>
      <c r="AW30" s="123">
        <v>64</v>
      </c>
      <c r="AX30" s="201">
        <v>2.6993865030674842</v>
      </c>
      <c r="AY30" s="69">
        <v>61.29032258064516</v>
      </c>
      <c r="AZ30">
        <v>22.7</v>
      </c>
      <c r="BA30" s="75">
        <v>9.4</v>
      </c>
      <c r="BB30" s="107">
        <v>27.5</v>
      </c>
      <c r="BC30">
        <v>15.2</v>
      </c>
      <c r="BD30" s="147">
        <v>43</v>
      </c>
      <c r="BE30" s="25">
        <v>8.3863933992632866E-2</v>
      </c>
      <c r="BF30" s="69">
        <v>0</v>
      </c>
      <c r="BG30" s="277">
        <v>1984</v>
      </c>
      <c r="BH30" s="188">
        <v>3132</v>
      </c>
      <c r="BI30" s="203">
        <v>1.5786290322580645</v>
      </c>
      <c r="BJ30" s="204">
        <v>9983100</v>
      </c>
      <c r="BM30" s="76"/>
      <c r="BO30" s="76"/>
      <c r="BQ30" s="76"/>
      <c r="BR30" s="77"/>
      <c r="BS30" s="76"/>
      <c r="BT30" s="76"/>
      <c r="BU30" s="76"/>
      <c r="BV30" s="76"/>
    </row>
    <row r="31" spans="1:74">
      <c r="A31" s="25" t="s">
        <v>27</v>
      </c>
      <c r="B31" s="25" t="s">
        <v>88</v>
      </c>
      <c r="C31" s="200">
        <v>25037176000</v>
      </c>
      <c r="D31" s="25">
        <v>9.7358368373650244</v>
      </c>
      <c r="E31" s="25">
        <v>39.105692859211658</v>
      </c>
      <c r="F31" s="25">
        <v>48.304909955616054</v>
      </c>
      <c r="G31" s="277">
        <v>96187.694730978314</v>
      </c>
      <c r="H31" s="68">
        <v>224555.20900833432</v>
      </c>
      <c r="I31" s="68">
        <v>190505.42895187371</v>
      </c>
      <c r="J31" s="123">
        <v>111496.75</v>
      </c>
      <c r="K31">
        <v>99281</v>
      </c>
      <c r="L31" s="6">
        <v>10.956148946045513</v>
      </c>
      <c r="M31" s="68">
        <v>12885</v>
      </c>
      <c r="N31" s="25">
        <v>11.556390657126778</v>
      </c>
      <c r="O31" s="70">
        <v>61.7</v>
      </c>
      <c r="P31">
        <v>131425</v>
      </c>
      <c r="Q31" s="6">
        <v>87.517932972165696</v>
      </c>
      <c r="R31" s="201">
        <v>70.861100280687694</v>
      </c>
      <c r="S31" s="40">
        <v>55.599999999999994</v>
      </c>
      <c r="T31" s="6">
        <v>3.7701172990466705</v>
      </c>
      <c r="U31">
        <v>5149</v>
      </c>
      <c r="V31" s="6">
        <v>141.225712959166</v>
      </c>
      <c r="W31" s="25">
        <v>341.13423857410402</v>
      </c>
      <c r="X31" s="105"/>
      <c r="Y31" s="70">
        <v>64.2</v>
      </c>
      <c r="Z31">
        <v>136574</v>
      </c>
      <c r="AA31" s="6">
        <v>88.585050290608706</v>
      </c>
      <c r="AB31" s="202">
        <v>76.472865973881198</v>
      </c>
      <c r="AC31" s="70">
        <v>52370</v>
      </c>
      <c r="AD31">
        <v>70047</v>
      </c>
      <c r="AE31">
        <v>75189</v>
      </c>
      <c r="AF31" s="6">
        <v>51.964974893140223</v>
      </c>
      <c r="AG31" s="6">
        <v>57.276777067596363</v>
      </c>
      <c r="AH31" s="6">
        <v>3.3607591135667523</v>
      </c>
      <c r="AI31" s="6">
        <v>8.8499189237883602</v>
      </c>
      <c r="AJ31" s="220">
        <v>76.154164271088661</v>
      </c>
      <c r="AK31" s="123">
        <v>110217</v>
      </c>
      <c r="AL31">
        <v>168429</v>
      </c>
      <c r="AM31" s="25">
        <v>55.965702904788429</v>
      </c>
      <c r="AN31" s="25">
        <v>39.85</v>
      </c>
      <c r="AO31" s="25">
        <v>51.41</v>
      </c>
      <c r="AP31" s="70">
        <v>7.6</v>
      </c>
      <c r="AQ31">
        <v>8.9</v>
      </c>
      <c r="AR31" s="70">
        <v>3</v>
      </c>
      <c r="AS31">
        <v>3.3</v>
      </c>
      <c r="AT31">
        <v>1</v>
      </c>
      <c r="AU31" s="74">
        <v>0.51580000000000004</v>
      </c>
      <c r="AV31" s="222">
        <v>5.7</v>
      </c>
      <c r="AW31" s="123">
        <v>63.8</v>
      </c>
      <c r="AX31" s="201">
        <v>0.88495575221238942</v>
      </c>
      <c r="AY31" s="69">
        <v>10.242290748898677</v>
      </c>
      <c r="AZ31">
        <v>13.6</v>
      </c>
      <c r="BA31" s="75">
        <v>2.6</v>
      </c>
      <c r="BB31" s="107">
        <v>15</v>
      </c>
      <c r="BC31">
        <v>10.199999999999999</v>
      </c>
      <c r="BD31" s="147">
        <v>16.8</v>
      </c>
      <c r="BE31" s="25">
        <v>1.2370579534758639</v>
      </c>
      <c r="BF31" s="69">
        <v>51.886792452830186</v>
      </c>
      <c r="BG31" s="277">
        <v>10091</v>
      </c>
      <c r="BH31" s="188">
        <v>16691</v>
      </c>
      <c r="BI31" s="203">
        <v>1.6540481617282727</v>
      </c>
      <c r="BJ31" s="204">
        <v>52329800</v>
      </c>
      <c r="BM31" s="76"/>
      <c r="BO31" s="76"/>
      <c r="BQ31" s="76"/>
      <c r="BR31" s="77"/>
      <c r="BS31" s="76"/>
      <c r="BT31" s="76"/>
      <c r="BU31" s="76"/>
      <c r="BV31" s="76"/>
    </row>
    <row r="32" spans="1:74">
      <c r="A32" s="25" t="s">
        <v>29</v>
      </c>
      <c r="B32" s="25" t="s">
        <v>89</v>
      </c>
      <c r="C32" s="200">
        <v>764080000</v>
      </c>
      <c r="D32" s="25">
        <v>14.922923970803007</v>
      </c>
      <c r="E32" s="25">
        <v>36.064064506133818</v>
      </c>
      <c r="F32" s="25">
        <v>36.33135756827452</v>
      </c>
      <c r="G32" s="277">
        <v>43562.143671607759</v>
      </c>
      <c r="H32" s="68">
        <v>185805.82406225303</v>
      </c>
      <c r="I32" s="68">
        <v>108364.77095447454</v>
      </c>
      <c r="J32" s="123">
        <v>4112.25</v>
      </c>
      <c r="K32">
        <v>3623.25</v>
      </c>
      <c r="L32" s="6">
        <v>11.891300383002006</v>
      </c>
      <c r="M32" s="68">
        <v>442</v>
      </c>
      <c r="N32" s="25">
        <v>10.748373761322878</v>
      </c>
      <c r="O32" s="70">
        <v>46.9</v>
      </c>
      <c r="P32">
        <v>7051</v>
      </c>
      <c r="Q32" s="6">
        <v>85.891485061153702</v>
      </c>
      <c r="R32" s="201">
        <v>94.161342291808694</v>
      </c>
      <c r="S32" s="40">
        <v>31.8</v>
      </c>
      <c r="T32" s="6">
        <v>8.7485440662611609</v>
      </c>
      <c r="U32">
        <v>676</v>
      </c>
      <c r="V32" s="6">
        <v>117.96040073388799</v>
      </c>
      <c r="W32" s="25">
        <v>242.24632769122701</v>
      </c>
      <c r="X32" s="105"/>
      <c r="Y32" s="70">
        <v>51.5</v>
      </c>
      <c r="Z32">
        <v>7727</v>
      </c>
      <c r="AA32" s="6">
        <v>86.866155087985206</v>
      </c>
      <c r="AB32" s="202">
        <v>105.97060867641601</v>
      </c>
      <c r="AC32" s="70">
        <v>28860</v>
      </c>
      <c r="AD32">
        <v>42906</v>
      </c>
      <c r="AE32">
        <v>46071</v>
      </c>
      <c r="AF32" s="6">
        <v>112.36943375481034</v>
      </c>
      <c r="AG32" s="6">
        <v>115.03364306312081</v>
      </c>
      <c r="AH32" s="6">
        <v>7.4938299304464886</v>
      </c>
      <c r="AI32" s="6">
        <v>20.933363248822079</v>
      </c>
      <c r="AJ32" s="220">
        <v>92.359180768974184</v>
      </c>
      <c r="AK32" s="123">
        <v>51199</v>
      </c>
      <c r="AL32">
        <v>64590</v>
      </c>
      <c r="AM32" s="25"/>
      <c r="AN32" s="25">
        <v>40.409999999999997</v>
      </c>
      <c r="AO32" s="25">
        <v>59.44</v>
      </c>
      <c r="AP32" s="70">
        <v>14</v>
      </c>
      <c r="AQ32">
        <v>18.8</v>
      </c>
      <c r="AR32" s="70">
        <v>10.6</v>
      </c>
      <c r="AS32">
        <v>3.6</v>
      </c>
      <c r="AT32">
        <v>3.9</v>
      </c>
      <c r="AU32" s="74">
        <v>0.43490000000000001</v>
      </c>
      <c r="AV32" s="222">
        <v>4.8</v>
      </c>
      <c r="AW32" s="123">
        <v>69</v>
      </c>
      <c r="AX32" s="201">
        <v>0.52966101694915257</v>
      </c>
      <c r="AY32" s="69">
        <v>35.685210312075981</v>
      </c>
      <c r="AZ32">
        <v>19</v>
      </c>
      <c r="BA32" s="75">
        <v>4.2</v>
      </c>
      <c r="BB32" s="107">
        <v>21</v>
      </c>
      <c r="BC32">
        <v>10.6</v>
      </c>
      <c r="BD32" s="147">
        <v>35.4</v>
      </c>
      <c r="BE32" s="25">
        <v>0.5701254275940707</v>
      </c>
      <c r="BF32" s="69">
        <v>0</v>
      </c>
      <c r="BG32" s="277">
        <v>312</v>
      </c>
      <c r="BH32" s="188">
        <v>454</v>
      </c>
      <c r="BI32" s="203">
        <v>1.4551282051282051</v>
      </c>
      <c r="BJ32" s="204">
        <v>922400</v>
      </c>
      <c r="BM32" s="76"/>
      <c r="BO32" s="76"/>
      <c r="BQ32" s="76"/>
      <c r="BR32" s="77"/>
      <c r="BS32" s="76"/>
      <c r="BT32" s="76"/>
      <c r="BU32" s="76"/>
      <c r="BV32" s="76"/>
    </row>
    <row r="33" spans="1:74">
      <c r="A33" s="25" t="s">
        <v>28</v>
      </c>
      <c r="B33" s="25" t="s">
        <v>90</v>
      </c>
      <c r="C33" s="200">
        <v>3290676000</v>
      </c>
      <c r="D33" s="25">
        <v>0.90346779050242665</v>
      </c>
      <c r="E33" s="25">
        <v>9.9590762260842194</v>
      </c>
      <c r="F33" s="25">
        <v>6.7583280343632799</v>
      </c>
      <c r="G33" s="277">
        <v>37641.280226945164</v>
      </c>
      <c r="H33" s="68">
        <v>109070.22646481219</v>
      </c>
      <c r="I33" s="68">
        <v>87258.061094611796</v>
      </c>
      <c r="J33" s="123">
        <v>30170.25</v>
      </c>
      <c r="K33">
        <v>26530.75</v>
      </c>
      <c r="L33" s="6">
        <v>12.063207961485238</v>
      </c>
      <c r="M33" s="68">
        <v>3566</v>
      </c>
      <c r="N33" s="25">
        <v>11.819590490632329</v>
      </c>
      <c r="O33" s="70">
        <v>53.1</v>
      </c>
      <c r="P33">
        <v>37712</v>
      </c>
      <c r="Q33" s="6">
        <v>84.570871433070295</v>
      </c>
      <c r="R33" s="201">
        <v>81.8057169789423</v>
      </c>
      <c r="S33" s="40">
        <v>36.299999999999997</v>
      </c>
      <c r="T33" s="6">
        <v>9.2348792991407738</v>
      </c>
      <c r="U33">
        <v>3837</v>
      </c>
      <c r="V33" s="6">
        <v>161.67684572249101</v>
      </c>
      <c r="W33" s="25">
        <v>168.407626183773</v>
      </c>
      <c r="X33" s="105"/>
      <c r="Y33" s="70">
        <v>58.6</v>
      </c>
      <c r="Z33">
        <v>41549</v>
      </c>
      <c r="AA33" s="6">
        <v>88.759663637277995</v>
      </c>
      <c r="AB33" s="202">
        <v>87.163143564432104</v>
      </c>
      <c r="AC33" s="70">
        <v>25713</v>
      </c>
      <c r="AD33">
        <v>38619</v>
      </c>
      <c r="AE33">
        <v>41805</v>
      </c>
      <c r="AF33" s="6">
        <v>80.317000685818797</v>
      </c>
      <c r="AG33" s="6">
        <v>79.854694223037313</v>
      </c>
      <c r="AH33" s="6">
        <v>8.1565622006295335</v>
      </c>
      <c r="AI33" s="6">
        <v>23.571004972400893</v>
      </c>
      <c r="AJ33" s="220">
        <v>88.825235854806067</v>
      </c>
      <c r="AK33" s="123">
        <v>49233</v>
      </c>
      <c r="AL33">
        <v>67340</v>
      </c>
      <c r="AM33" s="25"/>
      <c r="AN33" s="25">
        <v>48.92</v>
      </c>
      <c r="AO33" s="25">
        <v>55.88</v>
      </c>
      <c r="AP33" s="70">
        <v>18.5</v>
      </c>
      <c r="AQ33">
        <v>24.8</v>
      </c>
      <c r="AR33" s="70">
        <v>11.5</v>
      </c>
      <c r="AS33">
        <v>8.1</v>
      </c>
      <c r="AT33">
        <v>3.4</v>
      </c>
      <c r="AU33" s="74">
        <v>0.47360000000000002</v>
      </c>
      <c r="AV33" s="222">
        <v>5</v>
      </c>
      <c r="AW33" s="123">
        <v>59.2</v>
      </c>
      <c r="AX33" s="201">
        <v>0.10928961748633879</v>
      </c>
      <c r="AY33" s="69">
        <v>39.609483960948396</v>
      </c>
      <c r="AZ33">
        <v>17.5</v>
      </c>
      <c r="BA33" s="75">
        <v>6.4</v>
      </c>
      <c r="BB33" s="107">
        <v>25.4</v>
      </c>
      <c r="BC33">
        <v>16.2</v>
      </c>
      <c r="BD33" s="147">
        <v>37.9</v>
      </c>
      <c r="BE33" s="25">
        <v>0.11438768273432318</v>
      </c>
      <c r="BF33" s="69">
        <v>-16.666666666666664</v>
      </c>
      <c r="BG33" s="277">
        <v>2472</v>
      </c>
      <c r="BH33" s="188">
        <v>2540</v>
      </c>
      <c r="BI33" s="203">
        <v>1.0275080906148868</v>
      </c>
      <c r="BJ33" s="204">
        <v>5865100</v>
      </c>
      <c r="BM33" s="76"/>
      <c r="BO33" s="76"/>
      <c r="BQ33" s="76"/>
      <c r="BR33" s="77"/>
      <c r="BS33" s="76"/>
      <c r="BT33" s="76"/>
      <c r="BU33" s="76"/>
      <c r="BV33" s="76"/>
    </row>
    <row r="34" spans="1:74">
      <c r="A34" s="25" t="s">
        <v>31</v>
      </c>
      <c r="B34" s="25" t="s">
        <v>91</v>
      </c>
      <c r="C34" s="200">
        <v>8994225000</v>
      </c>
      <c r="D34" s="25">
        <v>-0.19842196724916827</v>
      </c>
      <c r="E34" s="25">
        <v>18.824067494186764</v>
      </c>
      <c r="F34" s="25">
        <v>21.520902653167024</v>
      </c>
      <c r="G34" s="277">
        <v>33426.461023878095</v>
      </c>
      <c r="H34" s="68">
        <v>116320.55248940318</v>
      </c>
      <c r="I34" s="68">
        <v>87630.555934449236</v>
      </c>
      <c r="J34" s="123">
        <v>77322.75</v>
      </c>
      <c r="K34">
        <v>66724.25</v>
      </c>
      <c r="L34" s="6">
        <v>13.706832723874927</v>
      </c>
      <c r="M34" s="68">
        <v>8843</v>
      </c>
      <c r="N34" s="25">
        <v>11.436478914679055</v>
      </c>
      <c r="O34" s="70">
        <v>51.8</v>
      </c>
      <c r="P34">
        <v>102638</v>
      </c>
      <c r="Q34" s="6">
        <v>81.703827680276305</v>
      </c>
      <c r="R34" s="201">
        <v>74.016729115917997</v>
      </c>
      <c r="S34" s="40">
        <v>33.1</v>
      </c>
      <c r="T34" s="6">
        <v>12.685665674181198</v>
      </c>
      <c r="U34">
        <v>14912</v>
      </c>
      <c r="V34" s="6">
        <v>168.292804153226</v>
      </c>
      <c r="W34" s="25">
        <v>237.94223268113601</v>
      </c>
      <c r="X34" s="105"/>
      <c r="Y34" s="70">
        <v>59.4</v>
      </c>
      <c r="Z34">
        <v>117550</v>
      </c>
      <c r="AA34" s="6">
        <v>86.185666581453802</v>
      </c>
      <c r="AB34" s="202">
        <v>85.610119101744203</v>
      </c>
      <c r="AC34" s="70">
        <v>26263</v>
      </c>
      <c r="AD34">
        <v>41043</v>
      </c>
      <c r="AE34">
        <v>45147</v>
      </c>
      <c r="AF34" s="6">
        <v>75.819819819819827</v>
      </c>
      <c r="AG34" s="6">
        <v>76.697247706422019</v>
      </c>
      <c r="AH34" s="6">
        <v>6.8082012936917691</v>
      </c>
      <c r="AI34" s="6">
        <v>22.694498842798648</v>
      </c>
      <c r="AJ34" s="220">
        <v>86.670569867291178</v>
      </c>
      <c r="AK34" s="123">
        <v>50129</v>
      </c>
      <c r="AL34">
        <v>69764</v>
      </c>
      <c r="AM34" s="25">
        <v>73.294318097636861</v>
      </c>
      <c r="AN34" s="25">
        <v>33.33</v>
      </c>
      <c r="AO34" s="25">
        <v>50.56</v>
      </c>
      <c r="AP34" s="70">
        <v>22.7</v>
      </c>
      <c r="AQ34">
        <v>32.299999999999997</v>
      </c>
      <c r="AR34" s="70">
        <v>19.7</v>
      </c>
      <c r="AS34">
        <v>9.4</v>
      </c>
      <c r="AT34">
        <v>7.1</v>
      </c>
      <c r="AU34" s="74">
        <v>0.4708</v>
      </c>
      <c r="AV34" s="222">
        <v>4.5999999999999996</v>
      </c>
      <c r="AW34" s="123">
        <v>52</v>
      </c>
      <c r="AX34" s="201">
        <v>3.6284470246734402</v>
      </c>
      <c r="AY34" s="69">
        <v>82.149362477231321</v>
      </c>
      <c r="AZ34">
        <v>25.1</v>
      </c>
      <c r="BA34" s="75">
        <v>10</v>
      </c>
      <c r="BB34" s="107">
        <v>32.299999999999997</v>
      </c>
      <c r="BC34">
        <v>18.100000000000001</v>
      </c>
      <c r="BD34" s="147">
        <v>47.7</v>
      </c>
      <c r="BE34" s="25">
        <v>2.9731487503484161E-2</v>
      </c>
      <c r="BF34" s="69">
        <v>0</v>
      </c>
      <c r="BG34" s="277">
        <v>3140</v>
      </c>
      <c r="BH34" s="188">
        <v>5318</v>
      </c>
      <c r="BI34" s="203">
        <v>1.6936305732484076</v>
      </c>
      <c r="BJ34" s="204">
        <v>15465100</v>
      </c>
      <c r="BM34" s="76"/>
      <c r="BO34" s="76"/>
      <c r="BQ34" s="76"/>
      <c r="BR34" s="77"/>
      <c r="BS34" s="76"/>
      <c r="BT34" s="76"/>
      <c r="BU34" s="76"/>
      <c r="BV34" s="76"/>
    </row>
    <row r="35" spans="1:74">
      <c r="A35" s="25" t="s">
        <v>32</v>
      </c>
      <c r="B35" s="25" t="s">
        <v>92</v>
      </c>
      <c r="C35" s="200">
        <v>373250000</v>
      </c>
      <c r="D35" s="25">
        <v>4.3200956977917402</v>
      </c>
      <c r="E35" s="25">
        <v>20.451406368999212</v>
      </c>
      <c r="F35" s="25">
        <v>1.7398675814395952</v>
      </c>
      <c r="G35" s="277">
        <v>41759.901543969572</v>
      </c>
      <c r="H35" s="68">
        <v>165118.33665118337</v>
      </c>
      <c r="I35" s="68">
        <v>119440</v>
      </c>
      <c r="J35" s="123">
        <v>2260.5</v>
      </c>
      <c r="K35">
        <v>1933.25</v>
      </c>
      <c r="L35" s="6">
        <v>14.476885644768856</v>
      </c>
      <c r="M35" s="68">
        <v>245</v>
      </c>
      <c r="N35" s="25">
        <v>10.838310108383101</v>
      </c>
      <c r="O35" s="70">
        <v>42.1</v>
      </c>
      <c r="P35">
        <v>3125</v>
      </c>
      <c r="Q35" s="6">
        <v>70.599416410908205</v>
      </c>
      <c r="R35" s="201">
        <v>86.769960528374895</v>
      </c>
      <c r="S35" s="40">
        <v>33.6</v>
      </c>
      <c r="T35" s="6">
        <v>8.0611944689614585</v>
      </c>
      <c r="U35">
        <v>274</v>
      </c>
      <c r="V35" s="6">
        <v>155.801605950479</v>
      </c>
      <c r="W35" s="25">
        <v>293.159784547877</v>
      </c>
      <c r="X35" s="105"/>
      <c r="Y35" s="70">
        <v>45.8</v>
      </c>
      <c r="Z35">
        <v>3399</v>
      </c>
      <c r="AA35" s="6">
        <v>73.6361237920121</v>
      </c>
      <c r="AB35" s="202">
        <v>98.485217440810104</v>
      </c>
      <c r="AC35" s="70">
        <v>26929</v>
      </c>
      <c r="AD35">
        <v>35154</v>
      </c>
      <c r="AE35">
        <v>38373</v>
      </c>
      <c r="AF35" s="6">
        <v>94.069875645038493</v>
      </c>
      <c r="AG35" s="6">
        <v>97.354538401861916</v>
      </c>
      <c r="AH35" s="6">
        <v>8.4274952919020727</v>
      </c>
      <c r="AI35" s="6">
        <v>26.64783427495292</v>
      </c>
      <c r="AJ35" s="220">
        <v>71.049261083743843</v>
      </c>
      <c r="AK35" s="123">
        <v>45149</v>
      </c>
      <c r="AL35">
        <v>54126</v>
      </c>
      <c r="AM35" s="25"/>
      <c r="AN35" s="25">
        <v>39.65</v>
      </c>
      <c r="AO35" s="25">
        <v>45.55</v>
      </c>
      <c r="AP35" s="70">
        <v>16.600000000000001</v>
      </c>
      <c r="AQ35">
        <v>22.5</v>
      </c>
      <c r="AR35" s="70">
        <v>9.5</v>
      </c>
      <c r="AS35">
        <v>5.7</v>
      </c>
      <c r="AT35">
        <v>1.3</v>
      </c>
      <c r="AU35" s="74">
        <v>0.4113</v>
      </c>
      <c r="AV35" s="222">
        <v>4.0999999999999996</v>
      </c>
      <c r="AW35" s="123">
        <v>76.599999999999994</v>
      </c>
      <c r="AX35" s="201">
        <v>0.62630480167014613</v>
      </c>
      <c r="AY35" s="69">
        <v>74.825174825174813</v>
      </c>
      <c r="AZ35">
        <v>19.399999999999999</v>
      </c>
      <c r="BA35" s="75">
        <v>5.0999999999999996</v>
      </c>
      <c r="BB35" s="107">
        <v>18.3</v>
      </c>
      <c r="BC35">
        <v>11.3</v>
      </c>
      <c r="BD35" s="147">
        <v>39</v>
      </c>
      <c r="BE35" s="25">
        <v>0</v>
      </c>
      <c r="BF35" s="69">
        <v>0</v>
      </c>
      <c r="BG35" s="277">
        <v>154</v>
      </c>
      <c r="BH35" s="188">
        <v>172</v>
      </c>
      <c r="BI35" s="203">
        <v>1.1168831168831168</v>
      </c>
      <c r="BJ35" s="204">
        <v>454200</v>
      </c>
      <c r="BM35" s="76"/>
      <c r="BO35" s="76"/>
      <c r="BQ35" s="76"/>
      <c r="BR35" s="77"/>
      <c r="BS35" s="76"/>
      <c r="BT35" s="76"/>
      <c r="BU35" s="76"/>
      <c r="BV35" s="76"/>
    </row>
    <row r="36" spans="1:74">
      <c r="A36" s="25" t="s">
        <v>33</v>
      </c>
      <c r="B36" s="25" t="s">
        <v>93</v>
      </c>
      <c r="C36" s="200">
        <v>957625000</v>
      </c>
      <c r="D36" s="25">
        <v>-6.8062006903712957</v>
      </c>
      <c r="E36" s="25">
        <v>6.8246163182166013</v>
      </c>
      <c r="F36" s="25">
        <v>5.0429385806629954</v>
      </c>
      <c r="G36" s="277">
        <v>67562.085508677861</v>
      </c>
      <c r="H36" s="68">
        <v>130413.3188070271</v>
      </c>
      <c r="I36" s="68">
        <v>115683.13602319401</v>
      </c>
      <c r="J36" s="123">
        <v>7343</v>
      </c>
      <c r="K36">
        <v>5991</v>
      </c>
      <c r="L36" s="6">
        <v>18.412093149938716</v>
      </c>
      <c r="M36" s="68">
        <v>756</v>
      </c>
      <c r="N36" s="25">
        <v>10.295519542421355</v>
      </c>
      <c r="O36" s="70">
        <v>70.099999999999994</v>
      </c>
      <c r="P36">
        <v>8278</v>
      </c>
      <c r="Q36" s="6">
        <v>74.781750997627697</v>
      </c>
      <c r="R36" s="201">
        <v>91.489711144997102</v>
      </c>
      <c r="S36" s="40">
        <v>26.200000000000003</v>
      </c>
      <c r="T36" s="6">
        <v>3.0679156908665104</v>
      </c>
      <c r="U36">
        <v>262</v>
      </c>
      <c r="V36" s="6">
        <v>1160.49521586885</v>
      </c>
      <c r="W36" s="25">
        <v>136.563265654649</v>
      </c>
      <c r="X36" s="105"/>
      <c r="Y36" s="70">
        <v>73.099999999999994</v>
      </c>
      <c r="Z36">
        <v>8540</v>
      </c>
      <c r="AA36" s="6">
        <v>81.193807930705105</v>
      </c>
      <c r="AB36" s="202">
        <v>96.061163352514697</v>
      </c>
      <c r="AC36" s="70">
        <v>31297</v>
      </c>
      <c r="AD36">
        <v>33162</v>
      </c>
      <c r="AE36">
        <v>37824</v>
      </c>
      <c r="AF36" s="6">
        <v>97.168642718102987</v>
      </c>
      <c r="AG36" s="6">
        <v>94.873786407766985</v>
      </c>
      <c r="AH36" s="6">
        <v>3.4669151910531224</v>
      </c>
      <c r="AI36" s="6">
        <v>22.106244175209692</v>
      </c>
      <c r="AJ36" s="220">
        <v>105.37649811392828</v>
      </c>
      <c r="AK36" s="123">
        <v>63018</v>
      </c>
      <c r="AL36">
        <v>80008</v>
      </c>
      <c r="AM36" s="25"/>
      <c r="AN36" s="25">
        <v>31.02</v>
      </c>
      <c r="AO36" s="25">
        <v>40.19</v>
      </c>
      <c r="AP36" s="70">
        <v>10.4</v>
      </c>
      <c r="AQ36">
        <v>16.100000000000001</v>
      </c>
      <c r="AR36" s="70">
        <v>4.2</v>
      </c>
      <c r="AS36">
        <v>1.7</v>
      </c>
      <c r="AT36">
        <v>0.7</v>
      </c>
      <c r="AU36" s="74">
        <v>0.37009999999999998</v>
      </c>
      <c r="AV36" s="222">
        <v>3.3</v>
      </c>
      <c r="AW36" s="123">
        <v>62.2</v>
      </c>
      <c r="AX36" s="201">
        <v>0.4329004329004329</v>
      </c>
      <c r="AY36" s="69">
        <v>23.029556650246306</v>
      </c>
      <c r="AZ36">
        <v>18.600000000000001</v>
      </c>
      <c r="BA36" s="75">
        <v>3.3</v>
      </c>
      <c r="BB36" s="107">
        <v>20.9</v>
      </c>
      <c r="BC36">
        <v>11.1</v>
      </c>
      <c r="BD36" s="147">
        <v>29</v>
      </c>
      <c r="BE36" s="25">
        <v>0.14110342881332016</v>
      </c>
      <c r="BF36" s="69">
        <v>0</v>
      </c>
      <c r="BG36" s="277">
        <v>614</v>
      </c>
      <c r="BH36" s="188">
        <v>597</v>
      </c>
      <c r="BI36" s="203">
        <v>0.97231270358306188</v>
      </c>
      <c r="BJ36" s="204">
        <v>1322800</v>
      </c>
      <c r="BM36" s="76"/>
      <c r="BO36" s="76"/>
      <c r="BQ36" s="76"/>
      <c r="BR36" s="77"/>
      <c r="BS36" s="76"/>
      <c r="BT36" s="76"/>
      <c r="BU36" s="76"/>
      <c r="BV36" s="76"/>
    </row>
    <row r="37" spans="1:74">
      <c r="A37" s="25" t="s">
        <v>34</v>
      </c>
      <c r="B37" s="25" t="s">
        <v>94</v>
      </c>
      <c r="C37" s="200">
        <v>25923751000</v>
      </c>
      <c r="D37" s="25">
        <v>3.188189018345057</v>
      </c>
      <c r="E37" s="25">
        <v>17.405602027417306</v>
      </c>
      <c r="F37" s="25">
        <v>26.776446095016642</v>
      </c>
      <c r="G37" s="277">
        <v>59840.796192164576</v>
      </c>
      <c r="H37" s="68">
        <v>144912.85803725151</v>
      </c>
      <c r="I37" s="68">
        <v>140109.45007431429</v>
      </c>
      <c r="J37" s="123">
        <v>178892</v>
      </c>
      <c r="K37">
        <v>147141.75</v>
      </c>
      <c r="L37" s="6">
        <v>17.748278290812333</v>
      </c>
      <c r="M37" s="68">
        <v>21305</v>
      </c>
      <c r="N37" s="25">
        <v>11.909420208841089</v>
      </c>
      <c r="O37" s="70">
        <v>55.9</v>
      </c>
      <c r="P37">
        <v>185025</v>
      </c>
      <c r="Q37" s="6">
        <v>86.440952409703797</v>
      </c>
      <c r="R37" s="201">
        <v>74.991438335750999</v>
      </c>
      <c r="S37" s="40">
        <v>33.700000000000003</v>
      </c>
      <c r="T37" s="6">
        <v>5.3580562659846551</v>
      </c>
      <c r="U37">
        <v>10475</v>
      </c>
      <c r="V37" s="6">
        <v>132.22088006985399</v>
      </c>
      <c r="W37" s="25">
        <v>212.254504538584</v>
      </c>
      <c r="X37" s="105"/>
      <c r="Y37" s="70">
        <v>60.6</v>
      </c>
      <c r="Z37">
        <v>195500</v>
      </c>
      <c r="AA37" s="6">
        <v>84.873210608473997</v>
      </c>
      <c r="AB37" s="202">
        <v>84.123434235571594</v>
      </c>
      <c r="AC37" s="70">
        <v>27427</v>
      </c>
      <c r="AD37">
        <v>44772</v>
      </c>
      <c r="AE37">
        <v>50667</v>
      </c>
      <c r="AF37" s="6">
        <v>50.052791342219869</v>
      </c>
      <c r="AG37" s="6">
        <v>50.595099183197199</v>
      </c>
      <c r="AH37" s="6">
        <v>5.4095222579725499</v>
      </c>
      <c r="AI37" s="6">
        <v>21.86127968069075</v>
      </c>
      <c r="AJ37" s="220">
        <v>92.244832923609209</v>
      </c>
      <c r="AK37" s="123">
        <v>66676</v>
      </c>
      <c r="AL37">
        <v>93636</v>
      </c>
      <c r="AM37" s="25">
        <v>90.353367817384452</v>
      </c>
      <c r="AN37" s="25">
        <v>40.549999999999997</v>
      </c>
      <c r="AO37" s="25">
        <v>55.51</v>
      </c>
      <c r="AP37" s="70">
        <v>14.1</v>
      </c>
      <c r="AQ37">
        <v>21.2</v>
      </c>
      <c r="AR37" s="70">
        <v>7.1</v>
      </c>
      <c r="AS37">
        <v>4.7</v>
      </c>
      <c r="AT37">
        <v>2.2000000000000002</v>
      </c>
      <c r="AU37" s="74">
        <v>0.46189999999999998</v>
      </c>
      <c r="AV37" s="222">
        <v>4.3</v>
      </c>
      <c r="AW37" s="123">
        <v>51.1</v>
      </c>
      <c r="AX37" s="201">
        <v>1.920438957475995</v>
      </c>
      <c r="AY37" s="69">
        <v>48.148148148148145</v>
      </c>
      <c r="AZ37">
        <v>22.4</v>
      </c>
      <c r="BA37" s="75">
        <v>7.6</v>
      </c>
      <c r="BB37" s="107">
        <v>26.8</v>
      </c>
      <c r="BC37">
        <v>15.1</v>
      </c>
      <c r="BD37" s="147">
        <v>37</v>
      </c>
      <c r="BE37" s="25">
        <v>0.17081705954590362</v>
      </c>
      <c r="BF37" s="69">
        <v>29.82456140350877</v>
      </c>
      <c r="BG37" s="277">
        <v>8765</v>
      </c>
      <c r="BH37" s="188">
        <v>10920</v>
      </c>
      <c r="BI37" s="203">
        <v>1.2458642327438676</v>
      </c>
      <c r="BJ37" s="204">
        <v>26941000</v>
      </c>
      <c r="BM37" s="76"/>
      <c r="BO37" s="76"/>
      <c r="BQ37" s="76"/>
      <c r="BR37" s="77"/>
      <c r="BS37" s="76"/>
      <c r="BT37" s="76"/>
      <c r="BU37" s="76"/>
      <c r="BV37" s="76"/>
    </row>
    <row r="38" spans="1:74">
      <c r="A38" s="25" t="s">
        <v>35</v>
      </c>
      <c r="B38" s="25" t="s">
        <v>95</v>
      </c>
      <c r="C38" s="200">
        <v>9898897000</v>
      </c>
      <c r="D38" s="25">
        <v>0.28615130996412397</v>
      </c>
      <c r="E38" s="25">
        <v>15.789032270139009</v>
      </c>
      <c r="F38" s="25">
        <v>21.178913303107862</v>
      </c>
      <c r="G38" s="277">
        <v>70439.742403757205</v>
      </c>
      <c r="H38" s="68">
        <v>130554.84738877697</v>
      </c>
      <c r="I38" s="68">
        <v>139641.36384155287</v>
      </c>
      <c r="J38" s="123">
        <v>75821.75</v>
      </c>
      <c r="K38">
        <v>66349</v>
      </c>
      <c r="L38" s="6">
        <v>12.493446801214692</v>
      </c>
      <c r="M38" s="68">
        <v>8787</v>
      </c>
      <c r="N38" s="25">
        <v>11.589022938668654</v>
      </c>
      <c r="O38" s="70">
        <v>61.9</v>
      </c>
      <c r="P38">
        <v>70888</v>
      </c>
      <c r="Q38" s="6">
        <v>87.802043823685807</v>
      </c>
      <c r="R38" s="201">
        <v>80.690166713713893</v>
      </c>
      <c r="S38" s="40">
        <v>36.9</v>
      </c>
      <c r="T38" s="6">
        <v>4.9962474536292483</v>
      </c>
      <c r="U38">
        <v>3728</v>
      </c>
      <c r="V38" s="6">
        <v>175.44813845415999</v>
      </c>
      <c r="W38" s="25">
        <v>251.19590615822</v>
      </c>
      <c r="X38" s="105"/>
      <c r="Y38" s="70">
        <v>65.2</v>
      </c>
      <c r="Z38">
        <v>74616</v>
      </c>
      <c r="AA38" s="6">
        <v>89.887635476317598</v>
      </c>
      <c r="AB38" s="202">
        <v>85.593374338209998</v>
      </c>
      <c r="AC38" s="70">
        <v>37255</v>
      </c>
      <c r="AD38">
        <v>52686</v>
      </c>
      <c r="AE38">
        <v>57210</v>
      </c>
      <c r="AF38" s="6">
        <v>66.627667279514185</v>
      </c>
      <c r="AG38" s="6">
        <v>72.027972027972027</v>
      </c>
      <c r="AH38" s="6">
        <v>4.7428057948144735</v>
      </c>
      <c r="AI38" s="6">
        <v>12.450961053762027</v>
      </c>
      <c r="AJ38" s="220">
        <v>94.84458601005673</v>
      </c>
      <c r="AK38" s="123">
        <v>84753</v>
      </c>
      <c r="AL38">
        <v>116922</v>
      </c>
      <c r="AM38" s="25">
        <v>85.612227175360388</v>
      </c>
      <c r="AN38" s="25">
        <v>36.29</v>
      </c>
      <c r="AO38" s="25">
        <v>52.9</v>
      </c>
      <c r="AP38" s="70">
        <v>8.1</v>
      </c>
      <c r="AQ38">
        <v>8.6999999999999993</v>
      </c>
      <c r="AR38" s="70">
        <v>4.5</v>
      </c>
      <c r="AS38">
        <v>5.0999999999999996</v>
      </c>
      <c r="AT38">
        <v>2.1</v>
      </c>
      <c r="AU38" s="74">
        <v>0.47189999999999999</v>
      </c>
      <c r="AV38" s="222">
        <v>4.5</v>
      </c>
      <c r="AW38" s="123">
        <v>63.7</v>
      </c>
      <c r="AX38" s="201">
        <v>1.5476190476190477</v>
      </c>
      <c r="AY38" s="69">
        <v>26.582278481012654</v>
      </c>
      <c r="AZ38">
        <v>16.899999999999999</v>
      </c>
      <c r="BA38" s="75">
        <v>3.9</v>
      </c>
      <c r="BB38" s="107">
        <v>18.100000000000001</v>
      </c>
      <c r="BC38">
        <v>11.3</v>
      </c>
      <c r="BD38" s="147">
        <v>24.9</v>
      </c>
      <c r="BE38" s="25">
        <v>0.30598448729808581</v>
      </c>
      <c r="BF38" s="69">
        <v>38.70967741935484</v>
      </c>
      <c r="BG38" s="277">
        <v>4317</v>
      </c>
      <c r="BH38" s="188">
        <v>6158</v>
      </c>
      <c r="BI38" s="203">
        <v>1.4264535557099838</v>
      </c>
      <c r="BJ38" s="204">
        <v>24444500</v>
      </c>
      <c r="BM38" s="76"/>
      <c r="BO38" s="76"/>
      <c r="BQ38" s="76"/>
      <c r="BR38" s="77"/>
      <c r="BS38" s="76"/>
      <c r="BT38" s="76"/>
      <c r="BU38" s="76"/>
      <c r="BV38" s="76"/>
    </row>
    <row r="39" spans="1:74">
      <c r="A39" s="25" t="s">
        <v>36</v>
      </c>
      <c r="B39" s="25" t="s">
        <v>96</v>
      </c>
      <c r="C39" s="200">
        <v>3896864000</v>
      </c>
      <c r="D39" s="25">
        <v>-1.0952992866278055</v>
      </c>
      <c r="E39" s="25">
        <v>0.3621869882077397</v>
      </c>
      <c r="F39" s="25">
        <v>9.1888862737186603</v>
      </c>
      <c r="G39" s="277">
        <v>39325.717515036529</v>
      </c>
      <c r="H39" s="68">
        <v>129118.60307151968</v>
      </c>
      <c r="I39" s="68">
        <v>89855.746172292929</v>
      </c>
      <c r="J39" s="123">
        <v>30180.5</v>
      </c>
      <c r="K39">
        <v>26080.75</v>
      </c>
      <c r="L39" s="6">
        <v>13.584102317721708</v>
      </c>
      <c r="M39" s="68">
        <v>3637</v>
      </c>
      <c r="N39" s="25">
        <v>12.050827521081493</v>
      </c>
      <c r="O39" s="70">
        <v>51.5</v>
      </c>
      <c r="P39">
        <v>43368</v>
      </c>
      <c r="Q39" s="6">
        <v>89.928191206288801</v>
      </c>
      <c r="R39" s="201">
        <v>79.655542272808404</v>
      </c>
      <c r="S39" s="40">
        <v>44.099999999999994</v>
      </c>
      <c r="T39" s="6">
        <v>6.4114460821338399</v>
      </c>
      <c r="U39">
        <v>2971</v>
      </c>
      <c r="V39" s="6">
        <v>139.774251622924</v>
      </c>
      <c r="W39" s="25">
        <v>316.57858242688297</v>
      </c>
      <c r="X39" s="105"/>
      <c r="Y39" s="70">
        <v>55.2</v>
      </c>
      <c r="Z39">
        <v>46339</v>
      </c>
      <c r="AA39" s="6">
        <v>91.299782770952305</v>
      </c>
      <c r="AB39" s="202">
        <v>89.190682614240103</v>
      </c>
      <c r="AC39" s="70">
        <v>33126</v>
      </c>
      <c r="AD39">
        <v>44373</v>
      </c>
      <c r="AE39">
        <v>48771</v>
      </c>
      <c r="AF39" s="6">
        <v>87.49749147100141</v>
      </c>
      <c r="AG39" s="6">
        <v>90.245241581259151</v>
      </c>
      <c r="AH39" s="6">
        <v>4.1842448416046638</v>
      </c>
      <c r="AI39" s="6">
        <v>12.138528802638644</v>
      </c>
      <c r="AJ39" s="220">
        <v>88.655374683280698</v>
      </c>
      <c r="AK39" s="123">
        <v>63240</v>
      </c>
      <c r="AL39">
        <v>86798</v>
      </c>
      <c r="AM39" s="25">
        <v>94.782786177444933</v>
      </c>
      <c r="AN39" s="25">
        <v>45.03</v>
      </c>
      <c r="AO39" s="25">
        <v>60.85</v>
      </c>
      <c r="AP39" s="70">
        <v>11.4</v>
      </c>
      <c r="AQ39">
        <v>13.6</v>
      </c>
      <c r="AR39" s="70">
        <v>6.2</v>
      </c>
      <c r="AS39">
        <v>5.5</v>
      </c>
      <c r="AT39">
        <v>2.4</v>
      </c>
      <c r="AU39" s="74">
        <v>0.46339999999999998</v>
      </c>
      <c r="AV39" s="222">
        <v>4.3</v>
      </c>
      <c r="AW39" s="123">
        <v>74.3</v>
      </c>
      <c r="AX39" s="201">
        <v>0.31779661016949157</v>
      </c>
      <c r="AY39" s="69">
        <v>19.760479041916167</v>
      </c>
      <c r="AZ39">
        <v>13.8</v>
      </c>
      <c r="BA39" s="75">
        <v>3.1</v>
      </c>
      <c r="BB39" s="107">
        <v>16.7</v>
      </c>
      <c r="BC39">
        <v>10.9</v>
      </c>
      <c r="BD39" s="147">
        <v>26.6</v>
      </c>
      <c r="BE39" s="25">
        <v>0.38348201671174265</v>
      </c>
      <c r="BF39" s="69">
        <v>-17.391304347826086</v>
      </c>
      <c r="BG39" s="277">
        <v>3108</v>
      </c>
      <c r="BH39" s="188">
        <v>4519</v>
      </c>
      <c r="BI39" s="203">
        <v>1.4539897039897041</v>
      </c>
      <c r="BJ39" s="204">
        <v>12056800</v>
      </c>
      <c r="BM39" s="76"/>
      <c r="BO39" s="76"/>
      <c r="BQ39" s="76"/>
      <c r="BR39" s="77"/>
      <c r="BS39" s="76"/>
      <c r="BT39" s="76"/>
      <c r="BU39" s="76"/>
      <c r="BV39" s="76"/>
    </row>
    <row r="40" spans="1:74">
      <c r="A40" s="25" t="s">
        <v>37</v>
      </c>
      <c r="B40" s="25" t="s">
        <v>97</v>
      </c>
      <c r="C40" s="200">
        <v>226110295000</v>
      </c>
      <c r="D40" s="25">
        <v>2.7423333876269202</v>
      </c>
      <c r="E40" s="25">
        <v>14.515060498600791</v>
      </c>
      <c r="F40" s="25">
        <v>17.526009060255387</v>
      </c>
      <c r="G40" s="277">
        <v>71459.320291942742</v>
      </c>
      <c r="H40" s="68">
        <v>135401.87254479257</v>
      </c>
      <c r="I40" s="68">
        <v>143281.98715019971</v>
      </c>
      <c r="J40" s="123">
        <v>1669920</v>
      </c>
      <c r="K40">
        <v>1483041.75</v>
      </c>
      <c r="L40" s="6">
        <v>11.190850459902272</v>
      </c>
      <c r="M40" s="68">
        <v>211782</v>
      </c>
      <c r="N40" s="25">
        <v>12.6821644150618</v>
      </c>
      <c r="O40" s="70">
        <v>62.2</v>
      </c>
      <c r="P40">
        <v>1578079</v>
      </c>
      <c r="Q40" s="6">
        <v>87.473333191307702</v>
      </c>
      <c r="R40" s="201">
        <v>78.895114809316595</v>
      </c>
      <c r="S40" s="40">
        <v>44.3</v>
      </c>
      <c r="T40" s="6">
        <v>5.0785258434535736</v>
      </c>
      <c r="U40">
        <v>84431</v>
      </c>
      <c r="V40" s="6">
        <v>143.295946793041</v>
      </c>
      <c r="W40" s="25">
        <v>190.675330725609</v>
      </c>
      <c r="X40" s="105"/>
      <c r="Y40" s="70">
        <v>65.599999999999994</v>
      </c>
      <c r="Z40">
        <v>1662510</v>
      </c>
      <c r="AA40" s="6">
        <v>88.950651698688901</v>
      </c>
      <c r="AB40" s="202">
        <v>82.274084945319004</v>
      </c>
      <c r="AC40" s="70">
        <v>38133</v>
      </c>
      <c r="AD40">
        <v>61167</v>
      </c>
      <c r="AE40">
        <v>65772</v>
      </c>
      <c r="AF40" s="6">
        <v>51.848625629113428</v>
      </c>
      <c r="AG40" s="6">
        <v>56.515083295812694</v>
      </c>
      <c r="AH40" s="6">
        <v>4.3173795315723771</v>
      </c>
      <c r="AI40" s="6">
        <v>15.525601277193138</v>
      </c>
      <c r="AJ40" s="220">
        <v>83.919871847802753</v>
      </c>
      <c r="AK40" s="123">
        <v>85398</v>
      </c>
      <c r="AL40">
        <v>117194</v>
      </c>
      <c r="AM40" s="25">
        <v>84.453208795137641</v>
      </c>
      <c r="AN40" s="25">
        <v>38.96</v>
      </c>
      <c r="AO40" s="25">
        <v>56.55</v>
      </c>
      <c r="AP40" s="70">
        <v>11.5</v>
      </c>
      <c r="AQ40">
        <v>15.2</v>
      </c>
      <c r="AR40" s="70">
        <v>6.4</v>
      </c>
      <c r="AS40">
        <v>4.4000000000000004</v>
      </c>
      <c r="AT40">
        <v>2</v>
      </c>
      <c r="AU40" s="74">
        <v>0.47</v>
      </c>
      <c r="AV40" s="222">
        <v>4.8</v>
      </c>
      <c r="AW40" s="123">
        <v>57.4</v>
      </c>
      <c r="AX40" s="201">
        <v>1.4025245441795233</v>
      </c>
      <c r="AY40" s="69">
        <v>22.576687116564415</v>
      </c>
      <c r="AZ40">
        <v>14.7</v>
      </c>
      <c r="BA40" s="75">
        <v>2</v>
      </c>
      <c r="BB40" s="107">
        <v>20.8</v>
      </c>
      <c r="BC40">
        <v>12.7</v>
      </c>
      <c r="BD40" s="147">
        <v>26.8</v>
      </c>
      <c r="BE40" s="25">
        <v>0.90102276038483253</v>
      </c>
      <c r="BF40" s="69">
        <v>31.080459770114942</v>
      </c>
      <c r="BG40" s="277">
        <v>98442</v>
      </c>
      <c r="BH40" s="188">
        <v>180207</v>
      </c>
      <c r="BI40" s="203">
        <v>1.8305906015724995</v>
      </c>
      <c r="BJ40" s="204">
        <v>480697800</v>
      </c>
      <c r="BM40" s="76"/>
      <c r="BO40" s="76"/>
      <c r="BQ40" s="76"/>
      <c r="BR40" s="77"/>
      <c r="BS40" s="76"/>
      <c r="BT40" s="76"/>
      <c r="BU40" s="76"/>
      <c r="BV40" s="76"/>
    </row>
    <row r="41" spans="1:74">
      <c r="A41" s="25" t="s">
        <v>38</v>
      </c>
      <c r="B41" s="25" t="s">
        <v>98</v>
      </c>
      <c r="C41" s="200">
        <v>20911650000</v>
      </c>
      <c r="D41" s="25">
        <v>5.1133958890484204</v>
      </c>
      <c r="E41" s="25">
        <v>21.22846748524692</v>
      </c>
      <c r="F41" s="25">
        <v>34.450018404247288</v>
      </c>
      <c r="G41" s="277">
        <v>55019.509204713788</v>
      </c>
      <c r="H41" s="68">
        <v>123585.46877216207</v>
      </c>
      <c r="I41" s="68">
        <v>120533.10508204941</v>
      </c>
      <c r="J41" s="123">
        <v>169208</v>
      </c>
      <c r="K41">
        <v>148678.75</v>
      </c>
      <c r="L41" s="6">
        <v>12.132552834381354</v>
      </c>
      <c r="M41" s="68">
        <v>20102</v>
      </c>
      <c r="N41" s="25">
        <v>11.880052952579074</v>
      </c>
      <c r="O41" s="70">
        <v>56.9</v>
      </c>
      <c r="P41">
        <v>173493</v>
      </c>
      <c r="Q41" s="6">
        <v>85.169779316405695</v>
      </c>
      <c r="R41" s="201">
        <v>77.569712597185699</v>
      </c>
      <c r="S41" s="40">
        <v>46.2</v>
      </c>
      <c r="T41" s="6">
        <v>4.9343006498701349</v>
      </c>
      <c r="U41">
        <v>9005</v>
      </c>
      <c r="V41" s="6">
        <v>154.922498176706</v>
      </c>
      <c r="W41" s="25">
        <v>232.65064678297199</v>
      </c>
      <c r="X41" s="105"/>
      <c r="Y41" s="70">
        <v>60.2</v>
      </c>
      <c r="Z41">
        <v>182498</v>
      </c>
      <c r="AA41" s="6">
        <v>86.364764419429804</v>
      </c>
      <c r="AB41" s="202">
        <v>82.652283570882105</v>
      </c>
      <c r="AC41" s="70">
        <v>44752</v>
      </c>
      <c r="AD41">
        <v>54963</v>
      </c>
      <c r="AE41">
        <v>59859</v>
      </c>
      <c r="AF41" s="6">
        <v>78.386540120793796</v>
      </c>
      <c r="AG41" s="6">
        <v>81.207787048073101</v>
      </c>
      <c r="AH41" s="6">
        <v>3.2969815652643661</v>
      </c>
      <c r="AI41" s="6">
        <v>10.258964143426295</v>
      </c>
      <c r="AJ41" s="220">
        <v>78.243596304576187</v>
      </c>
      <c r="AK41" s="123">
        <v>84357</v>
      </c>
      <c r="AL41">
        <v>109020</v>
      </c>
      <c r="AM41" s="25">
        <v>86.016631571433663</v>
      </c>
      <c r="AN41" s="25">
        <v>33.700000000000003</v>
      </c>
      <c r="AO41" s="25">
        <v>52.06</v>
      </c>
      <c r="AP41" s="70">
        <v>8</v>
      </c>
      <c r="AQ41">
        <v>8.1999999999999993</v>
      </c>
      <c r="AR41" s="70">
        <v>4.0999999999999996</v>
      </c>
      <c r="AS41">
        <v>3.9</v>
      </c>
      <c r="AT41">
        <v>1.8</v>
      </c>
      <c r="AU41" s="74">
        <v>0.44740000000000002</v>
      </c>
      <c r="AV41" s="222">
        <v>4.5</v>
      </c>
      <c r="AW41" s="123">
        <v>71.599999999999994</v>
      </c>
      <c r="AX41" s="201">
        <v>1.3667425968109339</v>
      </c>
      <c r="AY41" s="69">
        <v>18.764845605700714</v>
      </c>
      <c r="AZ41">
        <v>14.1</v>
      </c>
      <c r="BA41" s="75">
        <v>2.4</v>
      </c>
      <c r="BB41" s="107">
        <v>15.5</v>
      </c>
      <c r="BC41">
        <v>10.7</v>
      </c>
      <c r="BD41" s="147">
        <v>20.5</v>
      </c>
      <c r="BE41" s="25">
        <v>0.42359837611852336</v>
      </c>
      <c r="BF41" s="69">
        <v>8.7837837837837842</v>
      </c>
      <c r="BG41" s="277">
        <v>11053</v>
      </c>
      <c r="BH41" s="188">
        <v>16509</v>
      </c>
      <c r="BI41" s="203">
        <v>1.4936216411833891</v>
      </c>
      <c r="BJ41" s="204">
        <v>44848200</v>
      </c>
      <c r="BM41" s="76"/>
      <c r="BO41" s="76"/>
      <c r="BQ41" s="76"/>
      <c r="BR41" s="77"/>
      <c r="BS41" s="76"/>
      <c r="BT41" s="76"/>
      <c r="BU41" s="76"/>
      <c r="BV41" s="76"/>
    </row>
    <row r="42" spans="1:74">
      <c r="A42" s="25" t="s">
        <v>39</v>
      </c>
      <c r="B42" s="25" t="s">
        <v>99</v>
      </c>
      <c r="C42" s="200">
        <v>940398000</v>
      </c>
      <c r="D42" s="25">
        <v>-6.5210735586481121</v>
      </c>
      <c r="E42" s="25">
        <v>12.8979318409101</v>
      </c>
      <c r="F42" s="25">
        <v>-6.7760956112106836</v>
      </c>
      <c r="G42" s="277">
        <v>50291.352478742177</v>
      </c>
      <c r="H42" s="68">
        <v>160101.80889550969</v>
      </c>
      <c r="I42" s="68">
        <v>124787.42038216561</v>
      </c>
      <c r="J42" s="123">
        <v>5873.75</v>
      </c>
      <c r="K42">
        <v>5029.25</v>
      </c>
      <c r="L42" s="6">
        <v>14.377527133432647</v>
      </c>
      <c r="M42" s="68">
        <v>575</v>
      </c>
      <c r="N42" s="25">
        <v>9.7893168759310498</v>
      </c>
      <c r="O42" s="70">
        <v>47.1</v>
      </c>
      <c r="P42">
        <v>7536</v>
      </c>
      <c r="Q42" s="6">
        <v>82.843736058478797</v>
      </c>
      <c r="R42" s="201">
        <v>85.2408152194607</v>
      </c>
      <c r="S42" s="40">
        <v>35.4</v>
      </c>
      <c r="T42" s="6">
        <v>6.4083457526080485</v>
      </c>
      <c r="U42">
        <v>516</v>
      </c>
      <c r="V42" s="6">
        <v>118.456832929486</v>
      </c>
      <c r="W42" s="25">
        <v>195.56241305947901</v>
      </c>
      <c r="X42" s="105"/>
      <c r="Y42" s="70">
        <v>50.4</v>
      </c>
      <c r="Z42">
        <v>8052</v>
      </c>
      <c r="AA42" s="6">
        <v>83.932461637137393</v>
      </c>
      <c r="AB42" s="202">
        <v>90.499081628115405</v>
      </c>
      <c r="AC42" s="70">
        <v>27263</v>
      </c>
      <c r="AD42">
        <v>41838</v>
      </c>
      <c r="AE42">
        <v>46029</v>
      </c>
      <c r="AF42" s="6">
        <v>92.612868823320298</v>
      </c>
      <c r="AG42" s="6">
        <v>97.017828200972446</v>
      </c>
      <c r="AH42" s="6">
        <v>5.1681336041525618</v>
      </c>
      <c r="AI42" s="6">
        <v>16.429699842022117</v>
      </c>
      <c r="AJ42" s="220">
        <v>71.529277390109399</v>
      </c>
      <c r="AK42" s="123">
        <v>53270</v>
      </c>
      <c r="AL42">
        <v>71648</v>
      </c>
      <c r="AM42" s="25"/>
      <c r="AN42" s="25">
        <v>30.69</v>
      </c>
      <c r="AO42" s="25">
        <v>45.3</v>
      </c>
      <c r="AP42" s="70">
        <v>11.7</v>
      </c>
      <c r="AQ42">
        <v>10.6</v>
      </c>
      <c r="AR42" s="70">
        <v>8.5</v>
      </c>
      <c r="AS42">
        <v>6.5</v>
      </c>
      <c r="AT42">
        <v>2.1</v>
      </c>
      <c r="AU42" s="74">
        <v>0.45490000000000003</v>
      </c>
      <c r="AV42" s="222">
        <v>4.5</v>
      </c>
      <c r="AW42" s="123">
        <v>72.900000000000006</v>
      </c>
      <c r="AX42" s="201">
        <v>0</v>
      </c>
      <c r="AY42" s="69">
        <v>37.174211248285324</v>
      </c>
      <c r="AZ42">
        <v>18.7</v>
      </c>
      <c r="BA42" s="75">
        <v>4</v>
      </c>
      <c r="BB42" s="107">
        <v>18.399999999999999</v>
      </c>
      <c r="BC42">
        <v>9.8000000000000007</v>
      </c>
      <c r="BD42" s="147">
        <v>33.799999999999997</v>
      </c>
      <c r="BE42" s="25">
        <v>0.10695759131504358</v>
      </c>
      <c r="BF42" s="69">
        <v>0</v>
      </c>
      <c r="BG42" s="277">
        <v>606</v>
      </c>
      <c r="BH42" s="188">
        <v>659</v>
      </c>
      <c r="BI42" s="203">
        <v>1.0874587458745875</v>
      </c>
      <c r="BJ42" s="204">
        <v>1120000</v>
      </c>
      <c r="BM42" s="76"/>
      <c r="BO42" s="76"/>
      <c r="BQ42" s="76"/>
      <c r="BR42" s="77"/>
      <c r="BS42" s="76"/>
      <c r="BT42" s="76"/>
      <c r="BU42" s="76"/>
      <c r="BV42" s="76"/>
    </row>
    <row r="43" spans="1:74">
      <c r="A43" s="25" t="s">
        <v>40</v>
      </c>
      <c r="B43" s="25" t="s">
        <v>100</v>
      </c>
      <c r="C43" s="200">
        <v>78156440000</v>
      </c>
      <c r="D43" s="25">
        <v>3.7550663546261722</v>
      </c>
      <c r="E43" s="25">
        <v>17.03277436806798</v>
      </c>
      <c r="F43" s="25">
        <v>22.212498498466005</v>
      </c>
      <c r="G43" s="277">
        <v>32793.563172863018</v>
      </c>
      <c r="H43" s="68">
        <v>107914.81300449297</v>
      </c>
      <c r="I43" s="68">
        <v>77551.922762069662</v>
      </c>
      <c r="J43" s="123">
        <v>724242</v>
      </c>
      <c r="K43">
        <v>636143.75</v>
      </c>
      <c r="L43" s="6">
        <v>12.16420064011753</v>
      </c>
      <c r="M43" s="68">
        <v>94955</v>
      </c>
      <c r="N43" s="25">
        <v>13.110949102648009</v>
      </c>
      <c r="O43" s="70">
        <v>54.7</v>
      </c>
      <c r="P43">
        <v>1007795</v>
      </c>
      <c r="Q43" s="6">
        <v>85.834643411757</v>
      </c>
      <c r="R43" s="201">
        <v>76.187053265165503</v>
      </c>
      <c r="S43" s="40">
        <v>37.5</v>
      </c>
      <c r="T43" s="6">
        <v>8.5903543207099471</v>
      </c>
      <c r="U43">
        <v>94709</v>
      </c>
      <c r="V43" s="6">
        <v>147.95434489842199</v>
      </c>
      <c r="W43" s="25">
        <v>241.92405827436099</v>
      </c>
      <c r="X43" s="105"/>
      <c r="Y43" s="70">
        <v>60.1</v>
      </c>
      <c r="Z43">
        <v>1102504</v>
      </c>
      <c r="AA43" s="6">
        <v>88.167988920058505</v>
      </c>
      <c r="AB43" s="202">
        <v>84.243816376121202</v>
      </c>
      <c r="AC43" s="70">
        <v>30831</v>
      </c>
      <c r="AD43">
        <v>44451</v>
      </c>
      <c r="AE43">
        <v>48336</v>
      </c>
      <c r="AF43" s="6">
        <v>83.075169315362444</v>
      </c>
      <c r="AG43" s="6">
        <v>89.576506955177749</v>
      </c>
      <c r="AH43" s="6">
        <v>5.2305703771983945</v>
      </c>
      <c r="AI43" s="6">
        <v>19.148325036307124</v>
      </c>
      <c r="AJ43" s="220">
        <v>80.467538663380111</v>
      </c>
      <c r="AK43" s="123">
        <v>63948</v>
      </c>
      <c r="AL43">
        <v>84391</v>
      </c>
      <c r="AM43" s="25">
        <v>90.512928064235851</v>
      </c>
      <c r="AN43" s="25">
        <v>39.909999999999997</v>
      </c>
      <c r="AO43" s="25">
        <v>58.6</v>
      </c>
      <c r="AP43" s="70">
        <v>14.7</v>
      </c>
      <c r="AQ43">
        <v>20</v>
      </c>
      <c r="AR43" s="70">
        <v>9.6999999999999993</v>
      </c>
      <c r="AS43">
        <v>5.7</v>
      </c>
      <c r="AT43">
        <v>3.4</v>
      </c>
      <c r="AU43" s="74">
        <v>0.45469999999999999</v>
      </c>
      <c r="AV43" s="222">
        <v>4.5999999999999996</v>
      </c>
      <c r="AW43" s="123">
        <v>65.8</v>
      </c>
      <c r="AX43" s="201">
        <v>6.7415730337078648</v>
      </c>
      <c r="AY43" s="69">
        <v>52.207001522070016</v>
      </c>
      <c r="AZ43">
        <v>21.2</v>
      </c>
      <c r="BA43" s="75">
        <v>5.9</v>
      </c>
      <c r="BB43" s="107">
        <v>22.2</v>
      </c>
      <c r="BC43">
        <v>13.6</v>
      </c>
      <c r="BD43" s="147">
        <v>35.5</v>
      </c>
      <c r="BE43" s="25">
        <v>0.11203019696335227</v>
      </c>
      <c r="BF43" s="69">
        <v>12.184873949579831</v>
      </c>
      <c r="BG43" s="277">
        <v>39822</v>
      </c>
      <c r="BH43" s="188">
        <v>75351</v>
      </c>
      <c r="BI43" s="203">
        <v>1.8921952689468133</v>
      </c>
      <c r="BJ43" s="204">
        <v>164297300</v>
      </c>
      <c r="BM43" s="76"/>
      <c r="BO43" s="76"/>
      <c r="BQ43" s="76"/>
      <c r="BR43" s="77"/>
      <c r="BS43" s="76"/>
      <c r="BT43" s="76"/>
      <c r="BU43" s="76"/>
      <c r="BV43" s="76"/>
    </row>
    <row r="44" spans="1:74">
      <c r="A44" s="25" t="s">
        <v>41</v>
      </c>
      <c r="B44" s="25" t="s">
        <v>101</v>
      </c>
      <c r="C44" s="200">
        <v>80936234000</v>
      </c>
      <c r="D44" s="25">
        <v>3.816212177887647</v>
      </c>
      <c r="E44" s="25">
        <v>13.152213795216419</v>
      </c>
      <c r="F44" s="25">
        <v>10.516483643727872</v>
      </c>
      <c r="G44" s="277">
        <v>53599.338553121379</v>
      </c>
      <c r="H44" s="68">
        <v>120882.93755920556</v>
      </c>
      <c r="I44" s="68">
        <v>117979.58074047512</v>
      </c>
      <c r="J44" s="123">
        <v>669542.25</v>
      </c>
      <c r="K44">
        <v>595641.5</v>
      </c>
      <c r="L44" s="6">
        <v>11.037503607875381</v>
      </c>
      <c r="M44" s="68">
        <v>64847</v>
      </c>
      <c r="N44" s="25">
        <v>9.6852737821997046</v>
      </c>
      <c r="O44" s="70">
        <v>57.8</v>
      </c>
      <c r="P44">
        <v>686019</v>
      </c>
      <c r="Q44" s="6">
        <v>77.834417981365306</v>
      </c>
      <c r="R44" s="201">
        <v>82.665816679745504</v>
      </c>
      <c r="S44" s="40">
        <v>43</v>
      </c>
      <c r="T44" s="6">
        <v>7.3660828821043243</v>
      </c>
      <c r="U44">
        <v>54551</v>
      </c>
      <c r="V44" s="6">
        <v>172.414558795906</v>
      </c>
      <c r="W44" s="25">
        <v>216.153233781886</v>
      </c>
      <c r="X44" s="105"/>
      <c r="Y44" s="70">
        <v>62.5</v>
      </c>
      <c r="Z44">
        <v>740570</v>
      </c>
      <c r="AA44" s="6">
        <v>80.879121705949501</v>
      </c>
      <c r="AB44" s="202">
        <v>88.948697311206999</v>
      </c>
      <c r="AC44" s="70">
        <v>35289</v>
      </c>
      <c r="AD44">
        <v>56094</v>
      </c>
      <c r="AE44">
        <v>60540</v>
      </c>
      <c r="AF44" s="6">
        <v>62.087855826336266</v>
      </c>
      <c r="AG44" s="6">
        <v>64.635887672536882</v>
      </c>
      <c r="AH44" s="6">
        <v>4.6640869334746888</v>
      </c>
      <c r="AI44" s="6">
        <v>15.347362841240392</v>
      </c>
      <c r="AJ44" s="220">
        <v>89.888019175311783</v>
      </c>
      <c r="AK44" s="123">
        <v>63902</v>
      </c>
      <c r="AL44">
        <v>85289</v>
      </c>
      <c r="AM44" s="25">
        <v>66.527969738852107</v>
      </c>
      <c r="AN44" s="25">
        <v>32.61</v>
      </c>
      <c r="AO44" s="25">
        <v>54.78</v>
      </c>
      <c r="AP44" s="70">
        <v>15.8</v>
      </c>
      <c r="AQ44">
        <v>21.6</v>
      </c>
      <c r="AR44" s="70">
        <v>11.6</v>
      </c>
      <c r="AS44">
        <v>7.7</v>
      </c>
      <c r="AT44">
        <v>4.7</v>
      </c>
      <c r="AU44" s="74">
        <v>0.45829999999999999</v>
      </c>
      <c r="AV44" s="222">
        <v>4.9000000000000004</v>
      </c>
      <c r="AW44" s="123">
        <v>56</v>
      </c>
      <c r="AX44" s="201">
        <v>8.1081081081081088</v>
      </c>
      <c r="AY44" s="69">
        <v>28.369704749679077</v>
      </c>
      <c r="AZ44">
        <v>16.2</v>
      </c>
      <c r="BA44" s="75">
        <v>2.2000000000000002</v>
      </c>
      <c r="BB44" s="107">
        <v>25.9</v>
      </c>
      <c r="BC44">
        <v>17</v>
      </c>
      <c r="BD44" s="147">
        <v>32.700000000000003</v>
      </c>
      <c r="BE44" s="25">
        <v>0.1231769317420993</v>
      </c>
      <c r="BF44" s="69">
        <v>29.166666666666668</v>
      </c>
      <c r="BG44" s="277">
        <v>30275</v>
      </c>
      <c r="BH44" s="188">
        <v>47564</v>
      </c>
      <c r="BI44" s="203">
        <v>1.5710652353426919</v>
      </c>
      <c r="BJ44" s="204">
        <v>125559100</v>
      </c>
      <c r="BM44" s="76"/>
      <c r="BO44" s="76"/>
      <c r="BQ44" s="76"/>
      <c r="BR44" s="77"/>
      <c r="BS44" s="76"/>
      <c r="BT44" s="76"/>
      <c r="BU44" s="76"/>
      <c r="BV44" s="76"/>
    </row>
    <row r="45" spans="1:74">
      <c r="A45" s="25" t="s">
        <v>42</v>
      </c>
      <c r="B45" s="25" t="s">
        <v>102</v>
      </c>
      <c r="C45" s="200">
        <v>2115616000</v>
      </c>
      <c r="D45" s="25">
        <v>1.9388766474717607</v>
      </c>
      <c r="E45" s="25">
        <v>20.072624204927845</v>
      </c>
      <c r="F45" s="25">
        <v>21.218663499282929</v>
      </c>
      <c r="G45" s="277">
        <v>35606.839908442169</v>
      </c>
      <c r="H45" s="68">
        <v>123984.88000703255</v>
      </c>
      <c r="I45" s="68">
        <v>73379.90357601193</v>
      </c>
      <c r="J45" s="123">
        <v>17063.5</v>
      </c>
      <c r="K45">
        <v>14884.25</v>
      </c>
      <c r="L45" s="6">
        <v>12.771412664459225</v>
      </c>
      <c r="M45" s="68">
        <v>1835</v>
      </c>
      <c r="N45" s="25">
        <v>10.753948486535588</v>
      </c>
      <c r="O45" s="70">
        <v>63.1</v>
      </c>
      <c r="P45">
        <v>28831</v>
      </c>
      <c r="Q45" s="6">
        <v>92.361762486557694</v>
      </c>
      <c r="R45" s="201">
        <v>82.806297829502</v>
      </c>
      <c r="S45" s="40">
        <v>33.1</v>
      </c>
      <c r="T45" s="6">
        <v>7.3702811244979918</v>
      </c>
      <c r="U45">
        <v>2294</v>
      </c>
      <c r="V45" s="6">
        <v>148.278463660716</v>
      </c>
      <c r="W45" s="25">
        <v>203.011034729269</v>
      </c>
      <c r="X45" s="105"/>
      <c r="Y45" s="70">
        <v>68.2</v>
      </c>
      <c r="Z45">
        <v>31125</v>
      </c>
      <c r="AA45" s="6">
        <v>94.5788429242685</v>
      </c>
      <c r="AB45" s="202">
        <v>88.872724983151201</v>
      </c>
      <c r="AC45" s="70">
        <v>32949</v>
      </c>
      <c r="AD45">
        <v>47046</v>
      </c>
      <c r="AE45">
        <v>51450</v>
      </c>
      <c r="AF45" s="6">
        <v>85.256410256410248</v>
      </c>
      <c r="AG45" s="6">
        <v>87.153140601416467</v>
      </c>
      <c r="AH45" s="6">
        <v>3.9946666666666664</v>
      </c>
      <c r="AI45" s="6">
        <v>15.125333333333332</v>
      </c>
      <c r="AJ45" s="220">
        <v>77.698025678958231</v>
      </c>
      <c r="AK45" s="123">
        <v>81977</v>
      </c>
      <c r="AL45">
        <v>101057</v>
      </c>
      <c r="AM45" s="25">
        <v>140.16111893641732</v>
      </c>
      <c r="AN45" s="25">
        <v>40.119999999999997</v>
      </c>
      <c r="AO45" s="25">
        <v>48.24</v>
      </c>
      <c r="AP45" s="70">
        <v>9.1999999999999993</v>
      </c>
      <c r="AQ45">
        <v>14.1</v>
      </c>
      <c r="AR45" s="70">
        <v>9.1999999999999993</v>
      </c>
      <c r="AS45">
        <v>3.6</v>
      </c>
      <c r="AT45">
        <v>2.5</v>
      </c>
      <c r="AU45" s="74">
        <v>0.39889999999999998</v>
      </c>
      <c r="AV45" s="222">
        <v>4</v>
      </c>
      <c r="AW45" s="123">
        <v>63.5</v>
      </c>
      <c r="AX45" s="201">
        <v>0.92059838895281931</v>
      </c>
      <c r="AY45" s="69">
        <v>46.559297218155201</v>
      </c>
      <c r="AZ45">
        <v>19.399999999999999</v>
      </c>
      <c r="BA45" s="75">
        <v>6.2</v>
      </c>
      <c r="BB45" s="107">
        <v>22.4</v>
      </c>
      <c r="BC45">
        <v>13.8</v>
      </c>
      <c r="BD45" s="147">
        <v>36</v>
      </c>
      <c r="BE45" s="25">
        <v>0.79103271845967416</v>
      </c>
      <c r="BF45" s="69">
        <v>74.074074074074076</v>
      </c>
      <c r="BG45" s="277">
        <v>989</v>
      </c>
      <c r="BH45" s="188">
        <v>1619</v>
      </c>
      <c r="BI45" s="203">
        <v>1.6370070778564205</v>
      </c>
      <c r="BJ45" s="204">
        <v>4129500</v>
      </c>
      <c r="BM45" s="76"/>
      <c r="BO45" s="76"/>
      <c r="BQ45" s="76"/>
      <c r="BR45" s="77"/>
      <c r="BS45" s="76"/>
      <c r="BT45" s="76"/>
      <c r="BU45" s="76"/>
      <c r="BV45" s="76"/>
    </row>
    <row r="46" spans="1:74">
      <c r="A46" s="25" t="s">
        <v>43</v>
      </c>
      <c r="B46" s="25" t="s">
        <v>103</v>
      </c>
      <c r="C46" s="200">
        <v>80460743000</v>
      </c>
      <c r="D46" s="25">
        <v>2.9614621723452239</v>
      </c>
      <c r="E46" s="25">
        <v>16.356859867692222</v>
      </c>
      <c r="F46" s="25">
        <v>14.811262358577689</v>
      </c>
      <c r="G46" s="277">
        <v>37679.241907771473</v>
      </c>
      <c r="H46" s="68">
        <v>107289.28770491584</v>
      </c>
      <c r="I46" s="68">
        <v>90158.659174057495</v>
      </c>
      <c r="J46" s="123">
        <v>749942</v>
      </c>
      <c r="K46">
        <v>662144</v>
      </c>
      <c r="L46" s="6">
        <v>11.707305364948223</v>
      </c>
      <c r="M46" s="68">
        <v>83289</v>
      </c>
      <c r="N46" s="25">
        <v>11.106058868552502</v>
      </c>
      <c r="O46" s="70">
        <v>54.8</v>
      </c>
      <c r="P46">
        <v>892435</v>
      </c>
      <c r="Q46" s="6">
        <v>80.644881814459396</v>
      </c>
      <c r="R46" s="201">
        <v>77.380329462511796</v>
      </c>
      <c r="S46" s="40">
        <v>37.5</v>
      </c>
      <c r="T46" s="6">
        <v>8.7566277674060036</v>
      </c>
      <c r="U46">
        <v>85647</v>
      </c>
      <c r="V46" s="6">
        <v>180.65681160915599</v>
      </c>
      <c r="W46" s="25">
        <v>229.19138975343199</v>
      </c>
      <c r="X46" s="105"/>
      <c r="Y46" s="70">
        <v>60.7</v>
      </c>
      <c r="Z46">
        <v>978082</v>
      </c>
      <c r="AA46" s="6">
        <v>84.033941750628102</v>
      </c>
      <c r="AB46" s="202">
        <v>87.132464237214194</v>
      </c>
      <c r="AC46" s="70">
        <v>30537</v>
      </c>
      <c r="AD46">
        <v>45903</v>
      </c>
      <c r="AE46">
        <v>49821</v>
      </c>
      <c r="AF46" s="6">
        <v>87.699732602882676</v>
      </c>
      <c r="AG46" s="6">
        <v>90.852115222369534</v>
      </c>
      <c r="AH46" s="6">
        <v>5.9273963472815581</v>
      </c>
      <c r="AI46" s="6">
        <v>20.655104679615967</v>
      </c>
      <c r="AJ46" s="220">
        <v>85.369626399123462</v>
      </c>
      <c r="AK46" s="123">
        <v>60164</v>
      </c>
      <c r="AL46">
        <v>77575</v>
      </c>
      <c r="AM46" s="25">
        <v>73.392360886705873</v>
      </c>
      <c r="AN46" s="25">
        <v>37.94</v>
      </c>
      <c r="AO46" s="25">
        <v>57.42</v>
      </c>
      <c r="AP46" s="70">
        <v>17.3</v>
      </c>
      <c r="AQ46">
        <v>24.7</v>
      </c>
      <c r="AR46" s="70">
        <v>15.3</v>
      </c>
      <c r="AS46">
        <v>7.3</v>
      </c>
      <c r="AT46">
        <v>5</v>
      </c>
      <c r="AU46" s="74">
        <v>0.441</v>
      </c>
      <c r="AV46" s="222">
        <v>4.7</v>
      </c>
      <c r="AW46" s="123">
        <v>59.3</v>
      </c>
      <c r="AX46" s="201">
        <v>8.297567954220316</v>
      </c>
      <c r="AY46" s="69">
        <v>55.365474339035757</v>
      </c>
      <c r="AZ46">
        <v>23.2</v>
      </c>
      <c r="BA46" s="75">
        <v>7</v>
      </c>
      <c r="BB46" s="107">
        <v>27</v>
      </c>
      <c r="BC46">
        <v>16.5</v>
      </c>
      <c r="BD46" s="147">
        <v>39.9</v>
      </c>
      <c r="BE46" s="25">
        <v>0.10161968668355957</v>
      </c>
      <c r="BF46" s="69">
        <v>16.042780748663102</v>
      </c>
      <c r="BG46" s="277">
        <v>36275</v>
      </c>
      <c r="BH46" s="188">
        <v>63562</v>
      </c>
      <c r="BI46" s="203">
        <v>1.7522260509993108</v>
      </c>
      <c r="BJ46" s="204">
        <v>157407700</v>
      </c>
      <c r="BM46" s="76"/>
      <c r="BO46" s="76"/>
      <c r="BQ46" s="76"/>
      <c r="BR46" s="77"/>
      <c r="BS46" s="76"/>
      <c r="BT46" s="76"/>
      <c r="BU46" s="76"/>
      <c r="BV46" s="76"/>
    </row>
    <row r="47" spans="1:74">
      <c r="A47" s="25" t="s">
        <v>44</v>
      </c>
      <c r="B47" s="25" t="s">
        <v>104</v>
      </c>
      <c r="C47" s="200">
        <v>209426148000</v>
      </c>
      <c r="D47" s="25">
        <v>2.6938308769247481</v>
      </c>
      <c r="E47" s="25">
        <v>13.287290558277572</v>
      </c>
      <c r="F47" s="25">
        <v>17.18271326732637</v>
      </c>
      <c r="G47" s="277">
        <v>63408.034254229628</v>
      </c>
      <c r="H47" s="68">
        <v>148459.77013938696</v>
      </c>
      <c r="I47" s="68">
        <v>133824.61068546196</v>
      </c>
      <c r="J47" s="123">
        <v>1410659.25</v>
      </c>
      <c r="K47">
        <v>1258396</v>
      </c>
      <c r="L47" s="6">
        <v>10.793765397277904</v>
      </c>
      <c r="M47" s="68">
        <v>159541</v>
      </c>
      <c r="N47" s="25">
        <v>11.309676663588318</v>
      </c>
      <c r="O47" s="70">
        <v>58.9</v>
      </c>
      <c r="P47">
        <v>1564930</v>
      </c>
      <c r="Q47" s="6">
        <v>84.877107452736993</v>
      </c>
      <c r="R47" s="201">
        <v>74.779407883963998</v>
      </c>
      <c r="S47" s="40">
        <v>44.8</v>
      </c>
      <c r="T47" s="6">
        <v>6.3976620499410251</v>
      </c>
      <c r="U47">
        <v>106962</v>
      </c>
      <c r="V47" s="6">
        <v>159.72200199077</v>
      </c>
      <c r="W47" s="25">
        <v>216.37004757117799</v>
      </c>
      <c r="X47" s="105"/>
      <c r="Y47" s="70">
        <v>65.7</v>
      </c>
      <c r="Z47">
        <v>1671892</v>
      </c>
      <c r="AA47" s="6">
        <v>86.534115361345599</v>
      </c>
      <c r="AB47" s="202">
        <v>87.847262591376094</v>
      </c>
      <c r="AC47" s="70">
        <v>36157</v>
      </c>
      <c r="AD47">
        <v>59574</v>
      </c>
      <c r="AE47">
        <v>63741</v>
      </c>
      <c r="AF47" s="6">
        <v>61.83750873340653</v>
      </c>
      <c r="AG47" s="6">
        <v>64.897044403978143</v>
      </c>
      <c r="AH47" s="6">
        <v>4.1833725789685827</v>
      </c>
      <c r="AI47" s="6">
        <v>16.572265003500284</v>
      </c>
      <c r="AJ47" s="220">
        <v>87.57617601031022</v>
      </c>
      <c r="AK47" s="123">
        <v>74855</v>
      </c>
      <c r="AL47">
        <v>101302</v>
      </c>
      <c r="AM47" s="25">
        <v>71.648204359995276</v>
      </c>
      <c r="AN47" s="25">
        <v>39.200000000000003</v>
      </c>
      <c r="AO47" s="25">
        <v>56.75</v>
      </c>
      <c r="AP47" s="70">
        <v>12.5</v>
      </c>
      <c r="AQ47">
        <v>16.100000000000001</v>
      </c>
      <c r="AR47" s="70">
        <v>7.2</v>
      </c>
      <c r="AS47">
        <v>5</v>
      </c>
      <c r="AT47">
        <v>2.5</v>
      </c>
      <c r="AU47" s="74">
        <v>0.46300000000000002</v>
      </c>
      <c r="AV47" s="222">
        <v>4.8</v>
      </c>
      <c r="AW47" s="123">
        <v>53.1</v>
      </c>
      <c r="AX47" s="201">
        <v>3.6802030456852797</v>
      </c>
      <c r="AY47" s="69">
        <v>23.886138613861387</v>
      </c>
      <c r="AZ47">
        <v>10.7</v>
      </c>
      <c r="BA47" s="75">
        <v>4.0999999999999996</v>
      </c>
      <c r="BB47" s="107">
        <v>24.3</v>
      </c>
      <c r="BC47">
        <v>15.6</v>
      </c>
      <c r="BD47" s="147">
        <v>29.6</v>
      </c>
      <c r="BE47" s="25">
        <v>1.6531262706894354</v>
      </c>
      <c r="BF47" s="69">
        <v>82.425659873037077</v>
      </c>
      <c r="BG47" s="277">
        <v>86070</v>
      </c>
      <c r="BH47" s="188">
        <v>139148</v>
      </c>
      <c r="BI47" s="203">
        <v>1.6166840943418148</v>
      </c>
      <c r="BJ47" s="204">
        <v>352722900</v>
      </c>
      <c r="BM47" s="76"/>
      <c r="BO47" s="76"/>
      <c r="BQ47" s="76"/>
      <c r="BR47" s="77"/>
      <c r="BS47" s="76"/>
      <c r="BT47" s="76"/>
      <c r="BU47" s="76"/>
      <c r="BV47" s="76"/>
    </row>
    <row r="48" spans="1:74">
      <c r="A48" s="25" t="s">
        <v>45</v>
      </c>
      <c r="B48" s="25" t="s">
        <v>105</v>
      </c>
      <c r="C48" s="200">
        <v>166716731000</v>
      </c>
      <c r="D48" s="25">
        <v>7.3803659627090399</v>
      </c>
      <c r="E48" s="25">
        <v>44.313310444151796</v>
      </c>
      <c r="F48" s="25">
        <v>82.018112773175005</v>
      </c>
      <c r="G48" s="277">
        <v>191618.73537430289</v>
      </c>
      <c r="H48" s="68">
        <v>229341.76920037295</v>
      </c>
      <c r="I48" s="68">
        <v>323481.86587812536</v>
      </c>
      <c r="J48" s="123">
        <v>726935.75</v>
      </c>
      <c r="K48">
        <v>653429.25</v>
      </c>
      <c r="L48" s="6">
        <v>10.111829002769502</v>
      </c>
      <c r="M48" s="68">
        <v>98637</v>
      </c>
      <c r="N48" s="25">
        <v>13.568874553218768</v>
      </c>
      <c r="O48" s="70">
        <v>67.400000000000006</v>
      </c>
      <c r="P48">
        <v>515382</v>
      </c>
      <c r="Q48" s="6">
        <v>79.560754557537393</v>
      </c>
      <c r="R48" s="201">
        <v>91.289359054163697</v>
      </c>
      <c r="S48" s="40">
        <v>57</v>
      </c>
      <c r="T48" s="6">
        <v>4.6828012472674407</v>
      </c>
      <c r="U48">
        <v>25320</v>
      </c>
      <c r="V48" s="6">
        <v>192.67808293879</v>
      </c>
      <c r="W48" s="25">
        <v>129.285320610616</v>
      </c>
      <c r="X48" s="105"/>
      <c r="Y48" s="70">
        <v>70.8</v>
      </c>
      <c r="Z48">
        <v>540702</v>
      </c>
      <c r="AA48" s="6">
        <v>82.445375540992998</v>
      </c>
      <c r="AB48" s="202">
        <v>92.587802328735506</v>
      </c>
      <c r="AC48" s="70">
        <v>57987</v>
      </c>
      <c r="AD48">
        <v>111954</v>
      </c>
      <c r="AE48">
        <v>118752</v>
      </c>
      <c r="AF48" s="6">
        <v>33.795334340763127</v>
      </c>
      <c r="AG48" s="6">
        <v>35.209421175424957</v>
      </c>
      <c r="AH48" s="6">
        <v>2.7999727761519089</v>
      </c>
      <c r="AI48" s="6">
        <v>7.985571360511809</v>
      </c>
      <c r="AJ48" s="220">
        <v>85.673701298701303</v>
      </c>
      <c r="AK48" s="123">
        <v>104552</v>
      </c>
      <c r="AL48">
        <v>149265</v>
      </c>
      <c r="AM48" s="25">
        <v>23.940294751411631</v>
      </c>
      <c r="AN48" s="25">
        <v>37.43</v>
      </c>
      <c r="AO48" s="25">
        <v>36.74</v>
      </c>
      <c r="AP48" s="70">
        <v>10.9</v>
      </c>
      <c r="AQ48">
        <v>10.7</v>
      </c>
      <c r="AR48" s="70">
        <v>4.7</v>
      </c>
      <c r="AS48">
        <v>7.1</v>
      </c>
      <c r="AT48">
        <v>2.2000000000000002</v>
      </c>
      <c r="AU48" s="74">
        <v>0.51280000000000003</v>
      </c>
      <c r="AV48" s="222">
        <v>7.2</v>
      </c>
      <c r="AW48" s="123">
        <v>37.6</v>
      </c>
      <c r="AX48" s="201">
        <v>5.973025048169557</v>
      </c>
      <c r="AY48" s="69">
        <v>21.212121212121211</v>
      </c>
      <c r="AZ48">
        <v>16</v>
      </c>
      <c r="BA48" s="75">
        <v>6.9</v>
      </c>
      <c r="BB48" s="107">
        <v>22.1</v>
      </c>
      <c r="BC48">
        <v>14.9</v>
      </c>
      <c r="BD48" s="147">
        <v>23</v>
      </c>
      <c r="BE48" s="25">
        <v>1.4849823687077894</v>
      </c>
      <c r="BF48" s="69">
        <v>129.07801418439718</v>
      </c>
      <c r="BG48" s="277">
        <v>34671</v>
      </c>
      <c r="BH48" s="188">
        <v>62318</v>
      </c>
      <c r="BI48" s="203">
        <v>1.7974099391422227</v>
      </c>
      <c r="BJ48" s="204">
        <v>168581100</v>
      </c>
      <c r="BM48" s="76"/>
      <c r="BO48" s="76"/>
      <c r="BQ48" s="76"/>
      <c r="BR48" s="77"/>
      <c r="BS48" s="76"/>
      <c r="BT48" s="76"/>
    </row>
    <row r="49" spans="1:72">
      <c r="A49" s="25" t="s">
        <v>46</v>
      </c>
      <c r="B49" s="25" t="s">
        <v>106</v>
      </c>
      <c r="C49" s="200">
        <v>27808462000</v>
      </c>
      <c r="D49" s="25">
        <v>3.8132130880124913</v>
      </c>
      <c r="E49" s="25">
        <v>18.218233235580733</v>
      </c>
      <c r="F49" s="25">
        <v>17.894200700519367</v>
      </c>
      <c r="G49" s="277">
        <v>37978.702889327134</v>
      </c>
      <c r="H49" s="68">
        <v>111265.11349689262</v>
      </c>
      <c r="I49" s="68">
        <v>91023.380653270448</v>
      </c>
      <c r="J49" s="123">
        <v>249929.75</v>
      </c>
      <c r="K49">
        <v>218446</v>
      </c>
      <c r="L49" s="6">
        <v>12.597039768174856</v>
      </c>
      <c r="M49" s="68">
        <v>22961</v>
      </c>
      <c r="N49" s="25">
        <v>9.1869815418132497</v>
      </c>
      <c r="O49" s="70">
        <v>55.2</v>
      </c>
      <c r="P49">
        <v>305509</v>
      </c>
      <c r="Q49" s="6">
        <v>80.452227475987101</v>
      </c>
      <c r="R49" s="201">
        <v>78.388215063171202</v>
      </c>
      <c r="S49" s="40">
        <v>35.9</v>
      </c>
      <c r="T49" s="6">
        <v>8.6664195301616154</v>
      </c>
      <c r="U49">
        <v>28989</v>
      </c>
      <c r="V49" s="6">
        <v>173.047505104614</v>
      </c>
      <c r="W49" s="25">
        <v>200.25109538382301</v>
      </c>
      <c r="X49" s="105"/>
      <c r="Y49" s="70">
        <v>60.5</v>
      </c>
      <c r="Z49">
        <v>334498</v>
      </c>
      <c r="AA49" s="6">
        <v>84.016716837988994</v>
      </c>
      <c r="AB49" s="202">
        <v>84.761253958373899</v>
      </c>
      <c r="AC49" s="70">
        <v>31886</v>
      </c>
      <c r="AD49">
        <v>45534</v>
      </c>
      <c r="AE49">
        <v>49749</v>
      </c>
      <c r="AF49" s="6">
        <v>133.06492842535786</v>
      </c>
      <c r="AG49" s="6">
        <v>134.5371401770534</v>
      </c>
      <c r="AH49" s="6">
        <v>4.5387336193900039</v>
      </c>
      <c r="AI49" s="6">
        <v>17.182245158297576</v>
      </c>
      <c r="AJ49" s="220">
        <v>82.736396831414496</v>
      </c>
      <c r="AK49" s="123">
        <v>61145</v>
      </c>
      <c r="AL49">
        <v>81297</v>
      </c>
      <c r="AM49" s="25">
        <v>64.598027588789705</v>
      </c>
      <c r="AN49" s="25">
        <v>34.119999999999997</v>
      </c>
      <c r="AO49" s="25">
        <v>54.67</v>
      </c>
      <c r="AP49" s="70">
        <v>15.9</v>
      </c>
      <c r="AQ49">
        <v>21.8</v>
      </c>
      <c r="AR49" s="70">
        <v>14.5</v>
      </c>
      <c r="AS49">
        <v>8.6</v>
      </c>
      <c r="AT49">
        <v>4.5</v>
      </c>
      <c r="AU49" s="74">
        <v>0.4546</v>
      </c>
      <c r="AV49" s="222">
        <v>4.9000000000000004</v>
      </c>
      <c r="AW49" s="123">
        <v>55.6</v>
      </c>
      <c r="AX49" s="201">
        <v>7.0149253731343286</v>
      </c>
      <c r="AY49" s="69">
        <v>54.083204930662554</v>
      </c>
      <c r="AZ49">
        <v>22.4</v>
      </c>
      <c r="BA49" s="75">
        <v>7.2</v>
      </c>
      <c r="BB49" s="107">
        <v>28</v>
      </c>
      <c r="BC49">
        <v>16.7</v>
      </c>
      <c r="BD49" s="147">
        <v>39.5</v>
      </c>
      <c r="BE49" s="25">
        <v>0.12837811999803336</v>
      </c>
      <c r="BF49" s="69">
        <v>74.074074074074076</v>
      </c>
      <c r="BG49" s="277">
        <v>11715</v>
      </c>
      <c r="BH49" s="188">
        <v>18236</v>
      </c>
      <c r="BI49" s="203">
        <v>1.5566367904396072</v>
      </c>
      <c r="BJ49" s="204">
        <v>64766000</v>
      </c>
      <c r="BM49" s="76"/>
      <c r="BO49" s="76"/>
      <c r="BQ49" s="76"/>
      <c r="BR49" s="77"/>
      <c r="BS49" s="76"/>
      <c r="BT49" s="76"/>
    </row>
    <row r="50" spans="1:72">
      <c r="A50" s="25" t="s">
        <v>47</v>
      </c>
      <c r="B50" s="25" t="s">
        <v>107</v>
      </c>
      <c r="C50" s="200">
        <v>15808438000</v>
      </c>
      <c r="D50" s="25">
        <v>2.3261464929604179</v>
      </c>
      <c r="E50" s="25">
        <v>12.90373680445569</v>
      </c>
      <c r="F50" s="25">
        <v>25.722662599880262</v>
      </c>
      <c r="G50" s="277">
        <v>56166.840169831768</v>
      </c>
      <c r="H50" s="68">
        <v>146286.04477387504</v>
      </c>
      <c r="I50" s="68">
        <v>122206.88322330278</v>
      </c>
      <c r="J50" s="123">
        <v>108065.25</v>
      </c>
      <c r="K50">
        <v>94724.75</v>
      </c>
      <c r="L50" s="6">
        <v>12.344856464034461</v>
      </c>
      <c r="M50" s="68">
        <v>12428</v>
      </c>
      <c r="N50" s="25">
        <v>11.500459213299372</v>
      </c>
      <c r="O50" s="70">
        <v>54.6</v>
      </c>
      <c r="P50">
        <v>129358</v>
      </c>
      <c r="Q50" s="6">
        <v>83.833029452078804</v>
      </c>
      <c r="R50" s="201">
        <v>74.531852632596099</v>
      </c>
      <c r="S50" s="40">
        <v>40.1</v>
      </c>
      <c r="T50" s="6">
        <v>4.5560859716821733</v>
      </c>
      <c r="U50">
        <v>6175</v>
      </c>
      <c r="V50" s="6">
        <v>150.83587818155499</v>
      </c>
      <c r="W50" s="25">
        <v>216.034068168125</v>
      </c>
      <c r="X50" s="105"/>
      <c r="Y50" s="70">
        <v>58</v>
      </c>
      <c r="Z50">
        <v>135533</v>
      </c>
      <c r="AA50" s="6">
        <v>84.930774585139702</v>
      </c>
      <c r="AB50" s="202">
        <v>80.743330754544502</v>
      </c>
      <c r="AC50" s="70">
        <v>30995</v>
      </c>
      <c r="AD50">
        <v>46113</v>
      </c>
      <c r="AE50">
        <v>50142</v>
      </c>
      <c r="AF50" s="6">
        <v>77.072671443193457</v>
      </c>
      <c r="AG50" s="6">
        <v>80.661322645290582</v>
      </c>
      <c r="AH50" s="6">
        <v>4.9391950583920474</v>
      </c>
      <c r="AI50" s="6">
        <v>14.164897210693949</v>
      </c>
      <c r="AJ50" s="220">
        <v>74.985905216728028</v>
      </c>
      <c r="AK50" s="123">
        <v>70699</v>
      </c>
      <c r="AL50">
        <v>93008</v>
      </c>
      <c r="AM50" s="25">
        <v>77.701088399256705</v>
      </c>
      <c r="AN50" s="25">
        <v>40.97</v>
      </c>
      <c r="AO50" s="25">
        <v>54.29</v>
      </c>
      <c r="AP50" s="70">
        <v>13.3</v>
      </c>
      <c r="AQ50">
        <v>11.5</v>
      </c>
      <c r="AR50" s="70">
        <v>4.8</v>
      </c>
      <c r="AS50">
        <v>4.4000000000000004</v>
      </c>
      <c r="AT50">
        <v>1.8</v>
      </c>
      <c r="AU50" s="74">
        <v>0.45379999999999998</v>
      </c>
      <c r="AV50" s="222">
        <v>4.7</v>
      </c>
      <c r="AW50" s="123">
        <v>60.8</v>
      </c>
      <c r="AX50" s="201">
        <v>0.64377682403433478</v>
      </c>
      <c r="AY50" s="69">
        <v>24.22360248447205</v>
      </c>
      <c r="AZ50">
        <v>15.7</v>
      </c>
      <c r="BA50" s="75">
        <v>3.7</v>
      </c>
      <c r="BB50" s="107">
        <v>20.9</v>
      </c>
      <c r="BC50">
        <v>13.6</v>
      </c>
      <c r="BD50" s="147">
        <v>26.6</v>
      </c>
      <c r="BE50" s="25">
        <v>0.41569700307331547</v>
      </c>
      <c r="BF50" s="69">
        <v>72.058823529411768</v>
      </c>
      <c r="BG50" s="277">
        <v>8510</v>
      </c>
      <c r="BH50" s="188">
        <v>12090</v>
      </c>
      <c r="BI50" s="203">
        <v>1.4206815511163338</v>
      </c>
      <c r="BJ50" s="204">
        <v>40346200</v>
      </c>
      <c r="BM50" s="76"/>
      <c r="BO50" s="76"/>
      <c r="BQ50" s="76"/>
      <c r="BR50" s="77"/>
      <c r="BS50" s="76"/>
      <c r="BT50" s="76"/>
    </row>
    <row r="51" spans="1:72">
      <c r="A51" s="25" t="s">
        <v>48</v>
      </c>
      <c r="B51" s="25" t="s">
        <v>108</v>
      </c>
      <c r="C51" s="200">
        <v>119797765000</v>
      </c>
      <c r="D51" s="25">
        <v>5.2433754977377571</v>
      </c>
      <c r="E51" s="25">
        <v>47.566643472732132</v>
      </c>
      <c r="F51" s="25">
        <v>103.24780269841771</v>
      </c>
      <c r="G51" s="277">
        <v>156407.22123940021</v>
      </c>
      <c r="H51" s="68">
        <v>290476.91962634953</v>
      </c>
      <c r="I51" s="68">
        <v>292253.11104117724</v>
      </c>
      <c r="J51" s="123">
        <v>412417.5</v>
      </c>
      <c r="K51">
        <v>371788.25</v>
      </c>
      <c r="L51" s="6">
        <v>9.8514854486048726</v>
      </c>
      <c r="M51" s="68">
        <v>47199</v>
      </c>
      <c r="N51" s="25">
        <v>11.444470712324282</v>
      </c>
      <c r="O51" s="70">
        <v>65.900000000000006</v>
      </c>
      <c r="P51">
        <v>409911</v>
      </c>
      <c r="Q51" s="6">
        <v>88.163304728607599</v>
      </c>
      <c r="R51" s="201">
        <v>81.662221828093394</v>
      </c>
      <c r="S51" s="40">
        <v>51.3</v>
      </c>
      <c r="T51" s="6">
        <v>4.1069836969871352</v>
      </c>
      <c r="U51">
        <v>17556</v>
      </c>
      <c r="V51" s="6">
        <v>130.24049566601801</v>
      </c>
      <c r="W51" s="25">
        <v>217.545429526785</v>
      </c>
      <c r="X51" s="105"/>
      <c r="Y51" s="70">
        <v>68.7</v>
      </c>
      <c r="Z51" s="206">
        <v>427467</v>
      </c>
      <c r="AA51" s="6">
        <v>89.121461520113598</v>
      </c>
      <c r="AB51" s="202">
        <v>85.131807863836102</v>
      </c>
      <c r="AC51" s="70">
        <v>51601</v>
      </c>
      <c r="AD51">
        <v>121833</v>
      </c>
      <c r="AE51">
        <v>127440</v>
      </c>
      <c r="AF51" s="6">
        <v>27.583884825264139</v>
      </c>
      <c r="AG51" s="6">
        <v>29.717096623411308</v>
      </c>
      <c r="AH51" s="6">
        <v>2.7881137398106643</v>
      </c>
      <c r="AI51" s="6">
        <v>9.6090410342500121</v>
      </c>
      <c r="AJ51" s="220">
        <v>82.579051507933514</v>
      </c>
      <c r="AK51" s="123">
        <v>113776</v>
      </c>
      <c r="AL51">
        <v>162639</v>
      </c>
      <c r="AM51" s="25">
        <v>52.360298567682065</v>
      </c>
      <c r="AN51" s="25">
        <v>36.229999999999997</v>
      </c>
      <c r="AO51" s="25">
        <v>48.25</v>
      </c>
      <c r="AP51" s="70">
        <v>7</v>
      </c>
      <c r="AQ51">
        <v>8.1</v>
      </c>
      <c r="AR51" s="70">
        <v>3.5</v>
      </c>
      <c r="AS51">
        <v>3.4</v>
      </c>
      <c r="AT51">
        <v>1.6</v>
      </c>
      <c r="AU51" s="74">
        <v>0.48520000000000002</v>
      </c>
      <c r="AV51" s="222">
        <v>4.8</v>
      </c>
      <c r="AW51" s="123">
        <v>59.9</v>
      </c>
      <c r="AX51" s="201">
        <v>2.72</v>
      </c>
      <c r="AY51" s="69">
        <v>19.784172661870507</v>
      </c>
      <c r="AZ51">
        <v>17.3</v>
      </c>
      <c r="BA51" s="75">
        <v>2.9</v>
      </c>
      <c r="BB51" s="107">
        <v>15.8</v>
      </c>
      <c r="BC51">
        <v>10</v>
      </c>
      <c r="BD51" s="147">
        <v>19.5</v>
      </c>
      <c r="BE51" s="25">
        <v>5.2027913595801216</v>
      </c>
      <c r="BF51" s="69">
        <v>49.587087087087092</v>
      </c>
      <c r="BG51" s="277">
        <v>21480</v>
      </c>
      <c r="BH51" s="188">
        <v>37828</v>
      </c>
      <c r="BI51" s="203">
        <v>1.7610800744878956</v>
      </c>
      <c r="BJ51" s="204">
        <v>102345000</v>
      </c>
      <c r="BM51" s="76"/>
      <c r="BO51" s="76"/>
      <c r="BQ51" s="76"/>
      <c r="BR51" s="77"/>
      <c r="BS51" s="76"/>
    </row>
    <row r="52" spans="1:72">
      <c r="A52" s="25" t="s">
        <v>49</v>
      </c>
      <c r="B52" s="25" t="s">
        <v>109</v>
      </c>
      <c r="C52" s="200">
        <v>26938329000</v>
      </c>
      <c r="D52" s="25">
        <v>4.0688941727539545</v>
      </c>
      <c r="E52" s="25">
        <v>15.603714551144815</v>
      </c>
      <c r="F52" s="25">
        <v>22.19261717576838</v>
      </c>
      <c r="G52" s="277">
        <v>60707.735195092602</v>
      </c>
      <c r="H52" s="68">
        <v>144800.72673617784</v>
      </c>
      <c r="I52" s="68">
        <v>127217.00960089917</v>
      </c>
      <c r="J52" s="123">
        <v>186037.25</v>
      </c>
      <c r="K52">
        <v>161617.25</v>
      </c>
      <c r="L52" s="6">
        <v>13.126403448771685</v>
      </c>
      <c r="M52" s="68">
        <v>28221</v>
      </c>
      <c r="N52" s="25">
        <v>15.169542658795482</v>
      </c>
      <c r="O52" s="70">
        <v>59.6</v>
      </c>
      <c r="P52">
        <v>211751</v>
      </c>
      <c r="Q52" s="6">
        <v>90.528171399046897</v>
      </c>
      <c r="R52" s="201">
        <v>77.212696428773</v>
      </c>
      <c r="S52" s="40">
        <v>41.6</v>
      </c>
      <c r="T52" s="6">
        <v>6.1437334893534032</v>
      </c>
      <c r="U52">
        <v>13861</v>
      </c>
      <c r="V52" s="6">
        <v>164.57923214198399</v>
      </c>
      <c r="W52" s="25">
        <v>205.50151760131001</v>
      </c>
      <c r="X52" s="105"/>
      <c r="Y52" s="70">
        <v>64</v>
      </c>
      <c r="Z52">
        <v>225612</v>
      </c>
      <c r="AA52" s="6">
        <v>92.143656112073501</v>
      </c>
      <c r="AB52" s="202">
        <v>82.0213723370114</v>
      </c>
      <c r="AC52" s="70">
        <v>28250</v>
      </c>
      <c r="AD52">
        <v>51804</v>
      </c>
      <c r="AE52">
        <v>56832</v>
      </c>
      <c r="AF52" s="6">
        <v>131.04841003470048</v>
      </c>
      <c r="AG52" s="6">
        <v>132.16812317935913</v>
      </c>
      <c r="AH52" s="6">
        <v>4.823909365868662</v>
      </c>
      <c r="AI52" s="6">
        <v>19.403291126262367</v>
      </c>
      <c r="AJ52" s="220">
        <v>86.856811690193311</v>
      </c>
      <c r="AK52" s="123">
        <v>71657</v>
      </c>
      <c r="AL52">
        <v>101100</v>
      </c>
      <c r="AM52" s="25">
        <v>73.249309159533595</v>
      </c>
      <c r="AN52" s="25">
        <v>37.06</v>
      </c>
      <c r="AO52" s="25">
        <v>56.78</v>
      </c>
      <c r="AP52" s="70">
        <v>14.8</v>
      </c>
      <c r="AQ52">
        <v>18.2</v>
      </c>
      <c r="AR52" s="70">
        <v>8.1</v>
      </c>
      <c r="AS52">
        <v>4.4000000000000004</v>
      </c>
      <c r="AT52">
        <v>2.2000000000000002</v>
      </c>
      <c r="AU52" s="74">
        <v>0.4798</v>
      </c>
      <c r="AV52" s="222">
        <v>4.8</v>
      </c>
      <c r="AW52" s="123">
        <v>52.2</v>
      </c>
      <c r="AX52" s="201">
        <v>1.4002333722287046</v>
      </c>
      <c r="AY52" s="69">
        <v>31.274638633377133</v>
      </c>
      <c r="AZ52">
        <v>20.100000000000001</v>
      </c>
      <c r="BA52" s="75">
        <v>6.1</v>
      </c>
      <c r="BB52" s="107">
        <v>25.9</v>
      </c>
      <c r="BC52">
        <v>15.2</v>
      </c>
      <c r="BD52" s="147">
        <v>33.200000000000003</v>
      </c>
      <c r="BE52" s="25">
        <v>1.0546764081507556</v>
      </c>
      <c r="BF52" s="69">
        <v>83.529411764705884</v>
      </c>
      <c r="BG52" s="277">
        <v>11765</v>
      </c>
      <c r="BH52" s="188">
        <v>14967</v>
      </c>
      <c r="BI52" s="203">
        <v>1.2721631959201021</v>
      </c>
      <c r="BJ52" s="204">
        <v>48395300</v>
      </c>
      <c r="BM52" s="76"/>
      <c r="BO52" s="76"/>
      <c r="BQ52" s="76"/>
      <c r="BR52" s="77"/>
      <c r="BS52" s="76"/>
    </row>
    <row r="53" spans="1:72">
      <c r="A53" s="25" t="s">
        <v>50</v>
      </c>
      <c r="B53" s="25" t="s">
        <v>110</v>
      </c>
      <c r="C53" s="200">
        <v>306691667000</v>
      </c>
      <c r="D53" s="25">
        <v>8.3921554349126684</v>
      </c>
      <c r="E53" s="25">
        <v>46.075759795581732</v>
      </c>
      <c r="F53" s="25">
        <v>91.911107488458484</v>
      </c>
      <c r="G53" s="277">
        <v>159552.42274477161</v>
      </c>
      <c r="H53" s="68">
        <v>283034.11867360718</v>
      </c>
      <c r="I53" s="68">
        <v>311097.42878647405</v>
      </c>
      <c r="J53" s="123">
        <v>1083585.5</v>
      </c>
      <c r="K53">
        <v>978000</v>
      </c>
      <c r="L53" s="6">
        <v>9.7440857228155977</v>
      </c>
      <c r="M53" s="68">
        <v>111428</v>
      </c>
      <c r="N53" s="25">
        <v>10.28326791010031</v>
      </c>
      <c r="O53" s="70">
        <v>64.099999999999994</v>
      </c>
      <c r="P53">
        <v>985838</v>
      </c>
      <c r="Q53" s="6">
        <v>86.376517613748604</v>
      </c>
      <c r="R53" s="201">
        <v>78.659771798401906</v>
      </c>
      <c r="S53" s="40">
        <v>49.5</v>
      </c>
      <c r="T53" s="6">
        <v>4.7900594532158429</v>
      </c>
      <c r="U53">
        <v>49598</v>
      </c>
      <c r="V53" s="6">
        <v>151.43928580456799</v>
      </c>
      <c r="W53" s="25">
        <v>180.00029512305301</v>
      </c>
      <c r="X53" s="105"/>
      <c r="Y53" s="70">
        <v>67.400000000000006</v>
      </c>
      <c r="Z53">
        <v>1035436</v>
      </c>
      <c r="AA53" s="6">
        <v>88.138007423668</v>
      </c>
      <c r="AB53" s="202">
        <v>81.460302254646706</v>
      </c>
      <c r="AC53" s="70">
        <v>52592</v>
      </c>
      <c r="AD53">
        <v>126204</v>
      </c>
      <c r="AE53">
        <v>134007</v>
      </c>
      <c r="AF53" s="6">
        <v>29.11247130833971</v>
      </c>
      <c r="AG53" s="6">
        <v>31.662962214588809</v>
      </c>
      <c r="AH53" s="6">
        <v>2.6371221292025413</v>
      </c>
      <c r="AI53" s="6">
        <v>9.2300692024845983</v>
      </c>
      <c r="AJ53" s="220">
        <v>71.249807400233323</v>
      </c>
      <c r="AK53" s="123">
        <v>116178</v>
      </c>
      <c r="AL53">
        <v>154183</v>
      </c>
      <c r="AM53" s="25">
        <v>64.692102031752114</v>
      </c>
      <c r="AN53" s="25">
        <v>33.94</v>
      </c>
      <c r="AO53" s="25">
        <v>46.36</v>
      </c>
      <c r="AP53" s="70">
        <v>7.9</v>
      </c>
      <c r="AQ53">
        <v>8.3000000000000007</v>
      </c>
      <c r="AR53" s="70">
        <v>4.7</v>
      </c>
      <c r="AS53">
        <v>5</v>
      </c>
      <c r="AT53">
        <v>1.9</v>
      </c>
      <c r="AU53" s="74">
        <v>0.4652</v>
      </c>
      <c r="AV53" s="222">
        <v>5.0999999999999996</v>
      </c>
      <c r="AW53" s="123">
        <v>56.7</v>
      </c>
      <c r="AX53" s="201">
        <v>2.5547445255474455</v>
      </c>
      <c r="AY53" s="69">
        <v>18.203309692671397</v>
      </c>
      <c r="AZ53">
        <v>18.5</v>
      </c>
      <c r="BA53" s="75">
        <v>3</v>
      </c>
      <c r="BB53" s="107">
        <v>16.7</v>
      </c>
      <c r="BC53">
        <v>10.199999999999999</v>
      </c>
      <c r="BD53" s="147">
        <v>20.8</v>
      </c>
      <c r="BE53" s="25">
        <v>7.5803766517531992</v>
      </c>
      <c r="BF53" s="69">
        <v>45.028366676619882</v>
      </c>
      <c r="BG53" s="277">
        <v>48960</v>
      </c>
      <c r="BH53" s="188">
        <v>83956</v>
      </c>
      <c r="BI53" s="203">
        <v>1.7147875816993463</v>
      </c>
      <c r="BJ53" s="204">
        <v>218538300</v>
      </c>
      <c r="BM53" s="76"/>
      <c r="BO53" s="76"/>
      <c r="BQ53" s="76"/>
      <c r="BR53" s="77"/>
      <c r="BS53" s="76"/>
    </row>
    <row r="54" spans="1:72">
      <c r="A54" s="25" t="s">
        <v>51</v>
      </c>
      <c r="B54" s="25" t="s">
        <v>111</v>
      </c>
      <c r="C54" s="200">
        <v>13243490000</v>
      </c>
      <c r="D54" s="25">
        <v>3.5754132969861714</v>
      </c>
      <c r="E54" s="25">
        <v>9.9122892049426916</v>
      </c>
      <c r="F54" s="25">
        <v>20.992140872287894</v>
      </c>
      <c r="G54" s="277">
        <v>48375.394955527554</v>
      </c>
      <c r="H54" s="68">
        <v>131378.29010185582</v>
      </c>
      <c r="I54" s="68">
        <v>98169.735515625929</v>
      </c>
      <c r="J54" s="123">
        <v>100804.25</v>
      </c>
      <c r="K54">
        <v>87471.75</v>
      </c>
      <c r="L54" s="6">
        <v>13.226128858654274</v>
      </c>
      <c r="M54" s="68">
        <v>11078</v>
      </c>
      <c r="N54" s="25">
        <v>10.989616013213729</v>
      </c>
      <c r="O54" s="70">
        <v>59.6</v>
      </c>
      <c r="P54">
        <v>134904</v>
      </c>
      <c r="Q54" s="6">
        <v>87.395936205001902</v>
      </c>
      <c r="R54" s="201">
        <v>76.128495271068104</v>
      </c>
      <c r="S54" s="40">
        <v>44</v>
      </c>
      <c r="T54" s="6">
        <v>6.2717552160410195</v>
      </c>
      <c r="U54">
        <v>9027</v>
      </c>
      <c r="V54" s="6">
        <v>193.17866269943599</v>
      </c>
      <c r="W54" s="25">
        <v>224.45217333916</v>
      </c>
      <c r="X54" s="105"/>
      <c r="Y54" s="70">
        <v>63.7</v>
      </c>
      <c r="Z54">
        <v>143931</v>
      </c>
      <c r="AA54" s="6">
        <v>90.806877795170394</v>
      </c>
      <c r="AB54" s="202">
        <v>81.212625701532204</v>
      </c>
      <c r="AC54" s="70">
        <v>30613</v>
      </c>
      <c r="AD54">
        <v>49839</v>
      </c>
      <c r="AE54">
        <v>54609</v>
      </c>
      <c r="AF54" s="6">
        <v>146.36195697515046</v>
      </c>
      <c r="AG54" s="6">
        <v>149.18533049970029</v>
      </c>
      <c r="AH54" s="6">
        <v>5.2128793260935762</v>
      </c>
      <c r="AI54" s="6">
        <v>15.509235765756621</v>
      </c>
      <c r="AJ54" s="220">
        <v>83.60596445657356</v>
      </c>
      <c r="AK54" s="123">
        <v>78041</v>
      </c>
      <c r="AL54">
        <v>109141</v>
      </c>
      <c r="AM54" s="25">
        <v>62.059577585154436</v>
      </c>
      <c r="AN54" s="25">
        <v>39.159999999999997</v>
      </c>
      <c r="AO54" s="25">
        <v>59.11</v>
      </c>
      <c r="AP54" s="70">
        <v>14.3</v>
      </c>
      <c r="AQ54">
        <v>16.399999999999999</v>
      </c>
      <c r="AR54" s="70">
        <v>8.6</v>
      </c>
      <c r="AS54">
        <v>4.5999999999999996</v>
      </c>
      <c r="AT54">
        <v>2.4</v>
      </c>
      <c r="AU54" s="74">
        <v>0.48259999999999997</v>
      </c>
      <c r="AV54" s="222">
        <v>5.3</v>
      </c>
      <c r="AW54" s="123">
        <v>59.4</v>
      </c>
      <c r="AX54" s="201">
        <v>0.68965517241379315</v>
      </c>
      <c r="AY54" s="69">
        <v>20.772946859903378</v>
      </c>
      <c r="AZ54">
        <v>16.899999999999999</v>
      </c>
      <c r="BA54" s="75">
        <v>4.5999999999999996</v>
      </c>
      <c r="BB54" s="107">
        <v>21.7</v>
      </c>
      <c r="BC54">
        <v>13.5</v>
      </c>
      <c r="BD54" s="147">
        <v>27.4</v>
      </c>
      <c r="BE54" s="25">
        <v>2.4765766259383049</v>
      </c>
      <c r="BF54" s="69">
        <v>31.906614785992215</v>
      </c>
      <c r="BG54" s="277">
        <v>7051</v>
      </c>
      <c r="BH54" s="188">
        <v>9835</v>
      </c>
      <c r="BI54" s="203">
        <v>1.3948376116862857</v>
      </c>
      <c r="BJ54" s="204">
        <v>22569100</v>
      </c>
      <c r="BM54" s="76"/>
      <c r="BO54" s="76"/>
      <c r="BQ54" s="76"/>
      <c r="BR54" s="77"/>
      <c r="BS54" s="76"/>
    </row>
    <row r="55" spans="1:72">
      <c r="A55" s="25" t="s">
        <v>52</v>
      </c>
      <c r="B55" s="25" t="s">
        <v>112</v>
      </c>
      <c r="C55" s="200">
        <v>7219547000</v>
      </c>
      <c r="D55" s="25">
        <v>-2.9359287187720113</v>
      </c>
      <c r="E55" s="25">
        <v>12.214350318191165</v>
      </c>
      <c r="F55" s="25">
        <v>11.369366103485911</v>
      </c>
      <c r="G55" s="277">
        <v>40313.521512131112</v>
      </c>
      <c r="H55" s="68">
        <v>116832.49182768553</v>
      </c>
      <c r="I55" s="68">
        <v>99728.519725936567</v>
      </c>
      <c r="J55" s="123">
        <v>61794</v>
      </c>
      <c r="K55">
        <v>54143</v>
      </c>
      <c r="L55" s="6">
        <v>12.381460983266985</v>
      </c>
      <c r="M55" s="68">
        <v>7000</v>
      </c>
      <c r="N55" s="25">
        <v>11.327960643428165</v>
      </c>
      <c r="O55" s="70">
        <v>50</v>
      </c>
      <c r="P55">
        <v>72392</v>
      </c>
      <c r="Q55" s="6">
        <v>79.527613089264804</v>
      </c>
      <c r="R55" s="201">
        <v>89.376965861359295</v>
      </c>
      <c r="S55" s="40">
        <v>43</v>
      </c>
      <c r="T55" s="6">
        <v>6.2474098632407795</v>
      </c>
      <c r="U55">
        <v>4824</v>
      </c>
      <c r="V55" s="6">
        <v>175.61701899260501</v>
      </c>
      <c r="W55" s="25">
        <v>219.78452211738701</v>
      </c>
      <c r="X55" s="105"/>
      <c r="Y55" s="70">
        <v>53.3</v>
      </c>
      <c r="Z55">
        <v>77216</v>
      </c>
      <c r="AA55" s="6">
        <v>82.373688492608593</v>
      </c>
      <c r="AB55" s="202">
        <v>95.170512506402602</v>
      </c>
      <c r="AC55" s="70">
        <v>30428</v>
      </c>
      <c r="AD55">
        <v>42378</v>
      </c>
      <c r="AE55">
        <v>46131</v>
      </c>
      <c r="AF55" s="6">
        <v>90.043139437795716</v>
      </c>
      <c r="AG55" s="6">
        <v>94.077682348416872</v>
      </c>
      <c r="AH55" s="6">
        <v>5.4614905899268225</v>
      </c>
      <c r="AI55" s="6">
        <v>17.929569304062319</v>
      </c>
      <c r="AJ55" s="220">
        <v>75.118033108041928</v>
      </c>
      <c r="AK55" s="123">
        <v>50905</v>
      </c>
      <c r="AL55">
        <v>69130</v>
      </c>
      <c r="AM55" s="25">
        <v>72.848572207721375</v>
      </c>
      <c r="AN55" s="25">
        <v>37.03</v>
      </c>
      <c r="AO55" s="25">
        <v>52.71</v>
      </c>
      <c r="AP55" s="70">
        <v>17.100000000000001</v>
      </c>
      <c r="AQ55">
        <v>23.3</v>
      </c>
      <c r="AR55" s="70">
        <v>10.9</v>
      </c>
      <c r="AS55">
        <v>8.5</v>
      </c>
      <c r="AT55">
        <v>3.4</v>
      </c>
      <c r="AU55" s="74">
        <v>0.46029999999999999</v>
      </c>
      <c r="AV55" s="222">
        <v>4.5999999999999996</v>
      </c>
      <c r="AW55" s="123">
        <v>63.5</v>
      </c>
      <c r="AX55" s="201">
        <v>0.3229278794402583</v>
      </c>
      <c r="AY55" s="69">
        <v>36.054421768707485</v>
      </c>
      <c r="AZ55">
        <v>15.3</v>
      </c>
      <c r="BA55" s="75">
        <v>4.3</v>
      </c>
      <c r="BB55" s="107">
        <v>22.8</v>
      </c>
      <c r="BC55">
        <v>15.1</v>
      </c>
      <c r="BD55" s="147">
        <v>32.299999999999997</v>
      </c>
      <c r="BE55" s="25">
        <v>8.9343049389954493E-2</v>
      </c>
      <c r="BF55" s="69">
        <v>0</v>
      </c>
      <c r="BG55" s="277">
        <v>4236</v>
      </c>
      <c r="BH55" s="188">
        <v>5166</v>
      </c>
      <c r="BI55" s="203">
        <v>1.2195467422096318</v>
      </c>
      <c r="BJ55" s="204">
        <v>15945600</v>
      </c>
      <c r="BM55" s="76"/>
      <c r="BO55" s="76"/>
      <c r="BQ55" s="76"/>
      <c r="BR55" s="77"/>
      <c r="BS55" s="76"/>
    </row>
    <row r="56" spans="1:72">
      <c r="A56" s="25" t="s">
        <v>53</v>
      </c>
      <c r="B56" s="25" t="s">
        <v>113</v>
      </c>
      <c r="C56" s="200">
        <v>84198000</v>
      </c>
      <c r="D56" s="25">
        <v>2.6567014959948305</v>
      </c>
      <c r="E56" s="25">
        <v>1.9691905246330477</v>
      </c>
      <c r="F56" s="25">
        <v>-12.270903881219066</v>
      </c>
      <c r="G56" s="277">
        <v>28736.518771331059</v>
      </c>
      <c r="H56" s="68">
        <v>167391.65009940357</v>
      </c>
      <c r="I56" s="68">
        <v>67304.556354916072</v>
      </c>
      <c r="J56" s="123">
        <v>503</v>
      </c>
      <c r="K56">
        <v>435.5</v>
      </c>
      <c r="L56" s="6">
        <v>13.419483101391648</v>
      </c>
      <c r="M56" s="68">
        <v>53</v>
      </c>
      <c r="N56" s="25">
        <v>10.536779324055665</v>
      </c>
      <c r="O56" s="70">
        <v>49.3</v>
      </c>
      <c r="P56">
        <v>1251</v>
      </c>
      <c r="Q56" s="6">
        <v>102.854941849543</v>
      </c>
      <c r="R56" s="201">
        <v>60.328839888422301</v>
      </c>
      <c r="S56" s="40">
        <v>29.5</v>
      </c>
      <c r="T56" s="6">
        <v>4.5766590389016013</v>
      </c>
      <c r="U56">
        <v>60</v>
      </c>
      <c r="V56" s="6">
        <v>49.233477957049402</v>
      </c>
      <c r="W56" s="25">
        <v>1099.6854114038599</v>
      </c>
      <c r="X56" s="105"/>
      <c r="Y56" s="70">
        <v>51.6</v>
      </c>
      <c r="Z56">
        <v>1311</v>
      </c>
      <c r="AA56" s="6">
        <v>100.07638764501399</v>
      </c>
      <c r="AB56" s="202">
        <v>77.691092046260096</v>
      </c>
      <c r="AC56" s="70">
        <v>29602</v>
      </c>
      <c r="AD56">
        <v>36147</v>
      </c>
      <c r="AE56">
        <v>40077</v>
      </c>
      <c r="AF56" s="6">
        <v>85.659045057162075</v>
      </c>
      <c r="AG56" s="6">
        <v>88.656129471375635</v>
      </c>
      <c r="AH56" s="6">
        <v>2.8947368421052633</v>
      </c>
      <c r="AI56" s="6">
        <v>14.342105263157896</v>
      </c>
      <c r="AJ56" s="220">
        <v>42.600142026774677</v>
      </c>
      <c r="AK56" s="123">
        <v>48125</v>
      </c>
      <c r="AL56">
        <v>67464</v>
      </c>
      <c r="AM56" s="25"/>
      <c r="AN56" s="25">
        <v>34.92</v>
      </c>
      <c r="AO56" s="25">
        <v>42.46</v>
      </c>
      <c r="AP56" s="70">
        <v>8.3000000000000007</v>
      </c>
      <c r="AQ56">
        <v>11.6</v>
      </c>
      <c r="AR56" s="70">
        <v>13.1</v>
      </c>
      <c r="AS56">
        <v>8.9</v>
      </c>
      <c r="AT56">
        <v>1.9</v>
      </c>
      <c r="AU56" s="74">
        <v>0.4269</v>
      </c>
      <c r="AV56" s="222">
        <v>5.9</v>
      </c>
      <c r="AW56" s="123">
        <v>81.400000000000006</v>
      </c>
      <c r="AX56" s="201">
        <v>0</v>
      </c>
      <c r="AY56" s="69">
        <v>31.274638633377137</v>
      </c>
      <c r="AZ56">
        <v>17</v>
      </c>
      <c r="BA56" s="75">
        <v>3.1</v>
      </c>
      <c r="BB56" s="107">
        <v>15.4</v>
      </c>
      <c r="BC56">
        <v>9.1999999999999993</v>
      </c>
      <c r="BD56" s="147">
        <v>33.5</v>
      </c>
      <c r="BE56" s="25">
        <v>0</v>
      </c>
      <c r="BF56" s="69">
        <v>0</v>
      </c>
      <c r="BG56" s="277">
        <v>69</v>
      </c>
      <c r="BH56" s="188">
        <v>84</v>
      </c>
      <c r="BI56" s="203">
        <v>1.2173913043478262</v>
      </c>
      <c r="BJ56" s="204">
        <v>112400</v>
      </c>
      <c r="BM56" s="76"/>
      <c r="BO56" s="76"/>
      <c r="BQ56" s="76"/>
      <c r="BR56" s="77"/>
      <c r="BS56" s="76"/>
    </row>
    <row r="57" spans="1:72">
      <c r="A57" s="25" t="s">
        <v>54</v>
      </c>
      <c r="B57" s="25" t="s">
        <v>114</v>
      </c>
      <c r="C57" s="200">
        <v>1563467000</v>
      </c>
      <c r="D57" s="25">
        <v>1.0743783487453196</v>
      </c>
      <c r="E57" s="25">
        <v>15.823609550260063</v>
      </c>
      <c r="F57" s="25">
        <v>7.6036468323529398</v>
      </c>
      <c r="G57" s="277">
        <v>35908.750574184662</v>
      </c>
      <c r="H57" s="68">
        <v>124837.67167039284</v>
      </c>
      <c r="I57" s="68">
        <v>93480.837070254114</v>
      </c>
      <c r="J57" s="123">
        <v>12524</v>
      </c>
      <c r="K57">
        <v>10686.75</v>
      </c>
      <c r="L57" s="6">
        <v>14.669833918875758</v>
      </c>
      <c r="M57" s="68">
        <v>1404</v>
      </c>
      <c r="N57" s="25">
        <v>11.210475886298306</v>
      </c>
      <c r="O57" s="70">
        <v>46.7</v>
      </c>
      <c r="P57">
        <v>16725</v>
      </c>
      <c r="Q57" s="6">
        <v>76.120292662966307</v>
      </c>
      <c r="R57" s="201">
        <v>91.138503233735705</v>
      </c>
      <c r="S57" s="40">
        <v>35.5</v>
      </c>
      <c r="T57" s="6">
        <v>7.927332782824112</v>
      </c>
      <c r="U57">
        <v>1440</v>
      </c>
      <c r="V57" s="6">
        <v>200.51010610526899</v>
      </c>
      <c r="W57" s="25">
        <v>191.430115605781</v>
      </c>
      <c r="X57" s="105"/>
      <c r="Y57" s="70">
        <v>50.7</v>
      </c>
      <c r="Z57">
        <v>18165</v>
      </c>
      <c r="AA57" s="6">
        <v>80.824688468465197</v>
      </c>
      <c r="AB57" s="202">
        <v>98.385663354910903</v>
      </c>
      <c r="AC57" s="70">
        <v>26376</v>
      </c>
      <c r="AD57">
        <v>39549</v>
      </c>
      <c r="AE57">
        <v>43434</v>
      </c>
      <c r="AF57" s="6">
        <v>81.079680094786738</v>
      </c>
      <c r="AG57" s="6">
        <v>89.661933739012838</v>
      </c>
      <c r="AH57" s="6">
        <v>5.4943955164131308</v>
      </c>
      <c r="AI57" s="6">
        <v>19.465572457966374</v>
      </c>
      <c r="AJ57" s="220">
        <v>79.97341884308679</v>
      </c>
      <c r="AK57" s="123">
        <v>44200</v>
      </c>
      <c r="AL57">
        <v>63208</v>
      </c>
      <c r="AM57" s="25"/>
      <c r="AN57" s="25">
        <v>37.880000000000003</v>
      </c>
      <c r="AO57" s="25">
        <v>51.85</v>
      </c>
      <c r="AP57" s="70">
        <v>19.399999999999999</v>
      </c>
      <c r="AQ57">
        <v>25.2</v>
      </c>
      <c r="AR57" s="70">
        <v>12.2</v>
      </c>
      <c r="AS57">
        <v>9.6</v>
      </c>
      <c r="AT57">
        <v>4.8</v>
      </c>
      <c r="AU57" s="74">
        <v>0.48799999999999999</v>
      </c>
      <c r="AV57" s="222">
        <v>4.5999999999999996</v>
      </c>
      <c r="AW57" s="123">
        <v>65.599999999999994</v>
      </c>
      <c r="AX57" s="201">
        <v>1.5350877192982457</v>
      </c>
      <c r="AY57" s="69">
        <v>36.986301369863014</v>
      </c>
      <c r="AZ57">
        <v>20.3</v>
      </c>
      <c r="BA57" s="75">
        <v>5.5</v>
      </c>
      <c r="BB57" s="107">
        <v>24</v>
      </c>
      <c r="BC57">
        <v>12.5</v>
      </c>
      <c r="BD57" s="147">
        <v>39.1</v>
      </c>
      <c r="BE57" s="25">
        <v>0.1148369315571888</v>
      </c>
      <c r="BF57" s="69">
        <v>0</v>
      </c>
      <c r="BG57" s="277">
        <v>1062</v>
      </c>
      <c r="BH57" s="188">
        <v>1070</v>
      </c>
      <c r="BI57" s="203">
        <v>1.0075329566854991</v>
      </c>
      <c r="BJ57" s="204">
        <v>2363500</v>
      </c>
      <c r="BM57" s="76"/>
      <c r="BO57" s="76"/>
      <c r="BQ57" s="76"/>
      <c r="BR57" s="77"/>
      <c r="BS57" s="76"/>
    </row>
    <row r="58" spans="1:72">
      <c r="A58" s="25" t="s">
        <v>55</v>
      </c>
      <c r="B58" s="25" t="s">
        <v>115</v>
      </c>
      <c r="C58" s="200">
        <v>21944195000</v>
      </c>
      <c r="D58" s="25">
        <v>4.9976504448556467</v>
      </c>
      <c r="E58" s="25">
        <v>10.379277008076167</v>
      </c>
      <c r="F58" s="25">
        <v>16.675561876311818</v>
      </c>
      <c r="G58" s="277">
        <v>50040.350717168723</v>
      </c>
      <c r="H58" s="68">
        <v>157653.29013184953</v>
      </c>
      <c r="I58" s="68">
        <v>108252.5294381712</v>
      </c>
      <c r="J58" s="123">
        <v>139192.75</v>
      </c>
      <c r="K58">
        <v>123256.75</v>
      </c>
      <c r="L58" s="6">
        <v>11.448872157493835</v>
      </c>
      <c r="M58" s="68">
        <v>14453</v>
      </c>
      <c r="N58" s="25">
        <v>10.383443103178864</v>
      </c>
      <c r="O58" s="70">
        <v>57.7</v>
      </c>
      <c r="P58">
        <v>202713</v>
      </c>
      <c r="Q58" s="6">
        <v>84.201905431055707</v>
      </c>
      <c r="R58" s="201">
        <v>84.066186363061206</v>
      </c>
      <c r="S58" s="40">
        <v>40.1</v>
      </c>
      <c r="T58" s="6">
        <v>7.0375448846413127</v>
      </c>
      <c r="U58">
        <v>15346</v>
      </c>
      <c r="V58" s="6">
        <v>160.25230677688</v>
      </c>
      <c r="W58" s="25">
        <v>230.264327031958</v>
      </c>
      <c r="X58" s="105"/>
      <c r="Y58" s="70">
        <v>63.2</v>
      </c>
      <c r="Z58">
        <v>218059</v>
      </c>
      <c r="AA58" s="6">
        <v>85.018717503149801</v>
      </c>
      <c r="AB58" s="202">
        <v>92.829607951893394</v>
      </c>
      <c r="AC58" s="70">
        <v>38555</v>
      </c>
      <c r="AD58">
        <v>55626</v>
      </c>
      <c r="AE58">
        <v>60153</v>
      </c>
      <c r="AF58" s="6">
        <v>51.499090672902049</v>
      </c>
      <c r="AG58" s="6">
        <v>56.558404009252115</v>
      </c>
      <c r="AH58" s="6">
        <v>3.8118985691049918</v>
      </c>
      <c r="AI58" s="6">
        <v>13.054319554609748</v>
      </c>
      <c r="AJ58" s="220">
        <v>82.280586201218512</v>
      </c>
      <c r="AK58" s="123">
        <v>77609</v>
      </c>
      <c r="AL58">
        <v>96029</v>
      </c>
      <c r="AM58" s="25">
        <v>71.806943811084949</v>
      </c>
      <c r="AN58" s="25">
        <v>33.39</v>
      </c>
      <c r="AO58" s="25">
        <v>53.78</v>
      </c>
      <c r="AP58" s="70">
        <v>10.4</v>
      </c>
      <c r="AQ58">
        <v>14.6</v>
      </c>
      <c r="AR58" s="70">
        <v>9.1</v>
      </c>
      <c r="AS58">
        <v>5.9</v>
      </c>
      <c r="AT58">
        <v>3.2</v>
      </c>
      <c r="AU58" s="74">
        <v>0.42309999999999998</v>
      </c>
      <c r="AV58" s="222">
        <v>4.4000000000000004</v>
      </c>
      <c r="AW58" s="123">
        <v>60.7</v>
      </c>
      <c r="AX58" s="201">
        <v>16.174183514774494</v>
      </c>
      <c r="AY58" s="69">
        <v>33.511348464619488</v>
      </c>
      <c r="AZ58">
        <v>19.8</v>
      </c>
      <c r="BA58" s="75">
        <v>4.5999999999999996</v>
      </c>
      <c r="BB58" s="107">
        <v>22.3</v>
      </c>
      <c r="BC58">
        <v>14.9</v>
      </c>
      <c r="BD58" s="147">
        <v>29.5</v>
      </c>
      <c r="BE58" s="25">
        <v>0.1527831619273482</v>
      </c>
      <c r="BF58" s="69">
        <v>11.666666666666666</v>
      </c>
      <c r="BG58" s="277">
        <v>7176</v>
      </c>
      <c r="BH58" s="188">
        <v>9511</v>
      </c>
      <c r="BI58" s="203">
        <v>1.3253901895206244</v>
      </c>
      <c r="BJ58" s="204">
        <v>25050600</v>
      </c>
      <c r="BM58" s="76"/>
      <c r="BO58" s="76"/>
      <c r="BQ58" s="76"/>
      <c r="BR58" s="77"/>
      <c r="BS58" s="76"/>
    </row>
    <row r="59" spans="1:72">
      <c r="A59" s="25" t="s">
        <v>56</v>
      </c>
      <c r="B59" s="25" t="s">
        <v>116</v>
      </c>
      <c r="C59" s="200">
        <v>27565642000</v>
      </c>
      <c r="D59" s="25">
        <v>4.7109405284958878</v>
      </c>
      <c r="E59" s="25">
        <v>18.576874912031901</v>
      </c>
      <c r="F59" s="25">
        <v>23.885125008033359</v>
      </c>
      <c r="G59" s="277">
        <v>54986.449691512556</v>
      </c>
      <c r="H59" s="68">
        <v>135580.12210042236</v>
      </c>
      <c r="I59" s="68">
        <v>108774.10317219172</v>
      </c>
      <c r="J59" s="123">
        <v>203316.25</v>
      </c>
      <c r="K59">
        <v>178996</v>
      </c>
      <c r="L59" s="6">
        <v>11.961783674448059</v>
      </c>
      <c r="M59" s="68">
        <v>27567</v>
      </c>
      <c r="N59" s="25">
        <v>13.558680135011345</v>
      </c>
      <c r="O59" s="70">
        <v>61.5</v>
      </c>
      <c r="P59">
        <v>253421</v>
      </c>
      <c r="Q59" s="6">
        <v>86.644983351270298</v>
      </c>
      <c r="R59" s="201">
        <v>86.424667672766304</v>
      </c>
      <c r="S59" s="40">
        <v>40.6</v>
      </c>
      <c r="T59" s="6">
        <v>5.0729686399664375</v>
      </c>
      <c r="U59">
        <v>13543</v>
      </c>
      <c r="V59" s="6">
        <v>136.85480629871699</v>
      </c>
      <c r="W59" s="25">
        <v>220.92273042257801</v>
      </c>
      <c r="X59" s="105"/>
      <c r="Y59" s="70">
        <v>65</v>
      </c>
      <c r="Z59">
        <v>266964</v>
      </c>
      <c r="AA59" s="6">
        <v>87.802696471389694</v>
      </c>
      <c r="AB59" s="202">
        <v>91.622653024935602</v>
      </c>
      <c r="AC59" s="70">
        <v>35481</v>
      </c>
      <c r="AD59">
        <v>53535</v>
      </c>
      <c r="AE59">
        <v>57960</v>
      </c>
      <c r="AF59" s="6">
        <v>78.04057779247988</v>
      </c>
      <c r="AG59" s="6">
        <v>80.565064118939361</v>
      </c>
      <c r="AH59" s="6">
        <v>4.1121448201094219</v>
      </c>
      <c r="AI59" s="6">
        <v>13.702947331265916</v>
      </c>
      <c r="AJ59" s="220">
        <v>88.465490362811792</v>
      </c>
      <c r="AK59" s="123">
        <v>76753</v>
      </c>
      <c r="AL59">
        <v>102483</v>
      </c>
      <c r="AM59" s="25">
        <v>78.609873910043277</v>
      </c>
      <c r="AN59" s="25">
        <v>38.42</v>
      </c>
      <c r="AO59" s="25">
        <v>54.9</v>
      </c>
      <c r="AP59" s="70">
        <v>10.3</v>
      </c>
      <c r="AQ59">
        <v>12.5</v>
      </c>
      <c r="AR59" s="70">
        <v>6.5</v>
      </c>
      <c r="AS59">
        <v>5</v>
      </c>
      <c r="AT59">
        <v>2.1</v>
      </c>
      <c r="AU59" s="74">
        <v>0.45779999999999998</v>
      </c>
      <c r="AV59" s="222">
        <v>4.4000000000000004</v>
      </c>
      <c r="AW59" s="123">
        <v>60.8</v>
      </c>
      <c r="AX59" s="201">
        <v>0.79817559863169896</v>
      </c>
      <c r="AY59" s="69">
        <v>24.657534246575345</v>
      </c>
      <c r="AZ59">
        <v>16.3</v>
      </c>
      <c r="BA59" s="75">
        <v>3.5</v>
      </c>
      <c r="BB59" s="107">
        <v>19.8</v>
      </c>
      <c r="BC59">
        <v>12.8</v>
      </c>
      <c r="BD59" s="147">
        <v>25.5</v>
      </c>
      <c r="BE59" s="25">
        <v>0.46477578059391561</v>
      </c>
      <c r="BF59" s="69">
        <v>9.3896713615023462</v>
      </c>
      <c r="BG59" s="277">
        <v>14304</v>
      </c>
      <c r="BH59" s="188">
        <v>19145</v>
      </c>
      <c r="BI59" s="203">
        <v>1.3384368008948546</v>
      </c>
      <c r="BJ59" s="204">
        <v>59343000</v>
      </c>
      <c r="BM59" s="76"/>
      <c r="BO59" s="76"/>
      <c r="BQ59" s="76"/>
      <c r="BR59" s="77"/>
      <c r="BS59" s="76"/>
    </row>
    <row r="60" spans="1:72">
      <c r="A60" s="25" t="s">
        <v>57</v>
      </c>
      <c r="B60" s="25" t="s">
        <v>117</v>
      </c>
      <c r="C60" s="200">
        <v>21234213000</v>
      </c>
      <c r="D60" s="25">
        <v>2.9148444668122826</v>
      </c>
      <c r="E60" s="25">
        <v>20.245200574842627</v>
      </c>
      <c r="F60" s="25">
        <v>18.144186762308674</v>
      </c>
      <c r="G60" s="277">
        <v>39373.583583193802</v>
      </c>
      <c r="H60" s="68">
        <v>112031.42905380452</v>
      </c>
      <c r="I60" s="68">
        <v>95420.941707260077</v>
      </c>
      <c r="J60" s="123">
        <v>189538</v>
      </c>
      <c r="K60">
        <v>166682</v>
      </c>
      <c r="L60" s="6">
        <v>12.058795597716552</v>
      </c>
      <c r="M60" s="68">
        <v>17819</v>
      </c>
      <c r="N60" s="25">
        <v>9.4012810096128483</v>
      </c>
      <c r="O60" s="70">
        <v>54.4</v>
      </c>
      <c r="P60">
        <v>222532</v>
      </c>
      <c r="Q60" s="6">
        <v>82.845554665383403</v>
      </c>
      <c r="R60" s="201">
        <v>79.626605346483402</v>
      </c>
      <c r="S60" s="40">
        <v>35</v>
      </c>
      <c r="T60" s="6">
        <v>10.508240101020663</v>
      </c>
      <c r="U60">
        <v>26130</v>
      </c>
      <c r="V60" s="6">
        <v>165.73272964242901</v>
      </c>
      <c r="W60" s="25">
        <v>179.771236407987</v>
      </c>
      <c r="X60" s="105"/>
      <c r="Y60" s="70">
        <v>60.9</v>
      </c>
      <c r="Z60">
        <v>248662</v>
      </c>
      <c r="AA60" s="6">
        <v>87.125614415083206</v>
      </c>
      <c r="AB60" s="202">
        <v>86.256445547033493</v>
      </c>
      <c r="AC60" s="70">
        <v>30920</v>
      </c>
      <c r="AD60">
        <v>46707</v>
      </c>
      <c r="AE60">
        <v>50940</v>
      </c>
      <c r="AF60" s="6">
        <v>82.890460714968455</v>
      </c>
      <c r="AG60" s="6">
        <v>86.89820780133536</v>
      </c>
      <c r="AH60" s="6">
        <v>4.6064475542259782</v>
      </c>
      <c r="AI60" s="6">
        <v>17.302788764631476</v>
      </c>
      <c r="AJ60" s="220">
        <v>81.754428390061065</v>
      </c>
      <c r="AK60" s="123">
        <v>57387</v>
      </c>
      <c r="AL60">
        <v>75761</v>
      </c>
      <c r="AM60" s="25">
        <v>76.377564048004089</v>
      </c>
      <c r="AN60" s="25">
        <v>34.96</v>
      </c>
      <c r="AO60" s="25">
        <v>53.52</v>
      </c>
      <c r="AP60" s="70">
        <v>16.100000000000001</v>
      </c>
      <c r="AQ60">
        <v>21.7</v>
      </c>
      <c r="AR60" s="70">
        <v>14.7</v>
      </c>
      <c r="AS60">
        <v>8.6</v>
      </c>
      <c r="AT60">
        <v>5</v>
      </c>
      <c r="AU60" s="74">
        <v>0.4451</v>
      </c>
      <c r="AV60" s="222">
        <v>4.5999999999999996</v>
      </c>
      <c r="AW60" s="123">
        <v>57.4</v>
      </c>
      <c r="AX60" s="201">
        <v>1.953601953601954</v>
      </c>
      <c r="AY60" s="69">
        <v>63.829787234042556</v>
      </c>
      <c r="AZ60">
        <v>21.8</v>
      </c>
      <c r="BA60" s="75">
        <v>6.8</v>
      </c>
      <c r="BB60" s="107">
        <v>27.6</v>
      </c>
      <c r="BC60">
        <v>16.5</v>
      </c>
      <c r="BD60" s="147">
        <v>40.1</v>
      </c>
      <c r="BE60" s="25">
        <v>6.6753074813508589E-2</v>
      </c>
      <c r="BF60" s="69">
        <v>0</v>
      </c>
      <c r="BG60" s="277">
        <v>9156</v>
      </c>
      <c r="BH60" s="188">
        <v>13011</v>
      </c>
      <c r="BI60" s="203">
        <v>1.4210353866317169</v>
      </c>
      <c r="BJ60" s="204">
        <v>41921900</v>
      </c>
      <c r="BM60" s="76"/>
      <c r="BO60" s="76"/>
      <c r="BQ60" s="76"/>
      <c r="BR60" s="77"/>
      <c r="BS60" s="76"/>
    </row>
    <row r="61" spans="1:72">
      <c r="A61" s="25" t="s">
        <v>58</v>
      </c>
      <c r="B61" s="25" t="s">
        <v>118</v>
      </c>
      <c r="C61" s="200">
        <v>3307355000</v>
      </c>
      <c r="D61" s="25">
        <v>6.8550478017587997</v>
      </c>
      <c r="E61" s="25">
        <v>6.0550041558068424</v>
      </c>
      <c r="F61" s="25">
        <v>-5.6878897941410722</v>
      </c>
      <c r="G61" s="277">
        <v>34497.611398531379</v>
      </c>
      <c r="H61" s="68">
        <v>110082.79454471321</v>
      </c>
      <c r="I61" s="68">
        <v>85540.942478791636</v>
      </c>
      <c r="J61" s="123">
        <v>30044.25</v>
      </c>
      <c r="K61">
        <v>25269.75</v>
      </c>
      <c r="L61" s="6">
        <v>15.891559949075114</v>
      </c>
      <c r="M61" s="68">
        <v>3839</v>
      </c>
      <c r="N61" s="25">
        <v>12.777819383076627</v>
      </c>
      <c r="O61" s="70">
        <v>52.5</v>
      </c>
      <c r="P61">
        <v>38664</v>
      </c>
      <c r="Q61" s="6">
        <v>81.358498223025606</v>
      </c>
      <c r="R61" s="201">
        <v>78.103621005303907</v>
      </c>
      <c r="S61" s="40">
        <v>34.200000000000003</v>
      </c>
      <c r="T61" s="6">
        <v>9.6804335638198467</v>
      </c>
      <c r="U61">
        <v>4144</v>
      </c>
      <c r="V61" s="6">
        <v>196.79733862004201</v>
      </c>
      <c r="W61" s="25">
        <v>204.781334827514</v>
      </c>
      <c r="X61" s="105"/>
      <c r="Y61" s="70">
        <v>58.8</v>
      </c>
      <c r="Z61">
        <v>42808</v>
      </c>
      <c r="AA61" s="6">
        <v>85.074608222645594</v>
      </c>
      <c r="AB61" s="202">
        <v>87.887347367093298</v>
      </c>
      <c r="AC61" s="70">
        <v>28408</v>
      </c>
      <c r="AD61">
        <v>40926</v>
      </c>
      <c r="AE61">
        <v>45651</v>
      </c>
      <c r="AF61" s="6">
        <v>85.947249007373799</v>
      </c>
      <c r="AG61" s="6">
        <v>87.847665220719577</v>
      </c>
      <c r="AH61" s="6">
        <v>5.9039025142680854</v>
      </c>
      <c r="AI61" s="6">
        <v>19.882770322381614</v>
      </c>
      <c r="AJ61" s="220">
        <v>78.741539763113366</v>
      </c>
      <c r="AK61" s="123">
        <v>56955</v>
      </c>
      <c r="AL61">
        <v>75716</v>
      </c>
      <c r="AM61" s="25">
        <v>103.8704183249622</v>
      </c>
      <c r="AN61" s="25">
        <v>32.200000000000003</v>
      </c>
      <c r="AO61" s="25">
        <v>52.53</v>
      </c>
      <c r="AP61" s="70">
        <v>16</v>
      </c>
      <c r="AQ61">
        <v>21.7</v>
      </c>
      <c r="AR61" s="70">
        <v>12.7</v>
      </c>
      <c r="AS61">
        <v>9.1999999999999993</v>
      </c>
      <c r="AT61">
        <v>4.0999999999999996</v>
      </c>
      <c r="AU61" s="74">
        <v>0.4466</v>
      </c>
      <c r="AV61" s="222">
        <v>4.8</v>
      </c>
      <c r="AW61" s="123">
        <v>57.4</v>
      </c>
      <c r="AX61" s="201">
        <v>1.9455252918287935</v>
      </c>
      <c r="AY61" s="69">
        <v>46.62756598240469</v>
      </c>
      <c r="AZ61">
        <v>19.600000000000001</v>
      </c>
      <c r="BA61" s="75">
        <v>7</v>
      </c>
      <c r="BB61" s="107">
        <v>26.6</v>
      </c>
      <c r="BC61">
        <v>16.5</v>
      </c>
      <c r="BD61" s="147">
        <v>40</v>
      </c>
      <c r="BE61" s="25">
        <v>1.0430574098798398E-2</v>
      </c>
      <c r="BF61" s="69">
        <v>0</v>
      </c>
      <c r="BG61" s="277">
        <v>1813</v>
      </c>
      <c r="BH61" s="188">
        <v>3184</v>
      </c>
      <c r="BI61" s="203">
        <v>1.7562051847766134</v>
      </c>
      <c r="BJ61" s="204">
        <v>10448800</v>
      </c>
      <c r="BM61" s="76"/>
      <c r="BO61" s="76"/>
      <c r="BQ61" s="76"/>
      <c r="BR61" s="77"/>
      <c r="BS61" s="76"/>
    </row>
    <row r="62" spans="1:72">
      <c r="A62" s="25" t="s">
        <v>59</v>
      </c>
      <c r="B62" s="25" t="s">
        <v>119</v>
      </c>
      <c r="C62" s="200">
        <v>1885606000</v>
      </c>
      <c r="D62" s="25">
        <v>0.17707314507512992</v>
      </c>
      <c r="E62" s="25">
        <v>14.002022961153221</v>
      </c>
      <c r="F62" s="25">
        <v>22.824538513799155</v>
      </c>
      <c r="G62" s="277">
        <v>29754.090858883123</v>
      </c>
      <c r="H62" s="68">
        <v>104976.04698743198</v>
      </c>
      <c r="I62" s="68">
        <v>77708.881104471468</v>
      </c>
      <c r="J62" s="123">
        <v>17962.25</v>
      </c>
      <c r="K62">
        <v>15691</v>
      </c>
      <c r="L62" s="6">
        <v>12.644574037216941</v>
      </c>
      <c r="M62" s="68">
        <v>1808</v>
      </c>
      <c r="N62" s="25">
        <v>10.065554148283205</v>
      </c>
      <c r="O62" s="70">
        <v>48.5</v>
      </c>
      <c r="P62">
        <v>24265</v>
      </c>
      <c r="Q62" s="6">
        <v>85.776359356177096</v>
      </c>
      <c r="R62" s="201">
        <v>86.351931148455193</v>
      </c>
      <c r="S62" s="40">
        <v>34.9</v>
      </c>
      <c r="T62" s="6">
        <v>9.2863284608770424</v>
      </c>
      <c r="U62">
        <v>2484</v>
      </c>
      <c r="V62" s="6">
        <v>142.94977842998199</v>
      </c>
      <c r="W62" s="25">
        <v>229.211687158133</v>
      </c>
      <c r="X62" s="105"/>
      <c r="Y62" s="70">
        <v>53.6</v>
      </c>
      <c r="Z62">
        <v>26749</v>
      </c>
      <c r="AA62" s="6">
        <v>88.316337364723196</v>
      </c>
      <c r="AB62" s="202">
        <v>96.548096130323103</v>
      </c>
      <c r="AC62" s="70">
        <v>26302</v>
      </c>
      <c r="AD62">
        <v>42171</v>
      </c>
      <c r="AE62">
        <v>45945</v>
      </c>
      <c r="AF62" s="6">
        <v>71.793064561601355</v>
      </c>
      <c r="AG62" s="6">
        <v>77.108746431352188</v>
      </c>
      <c r="AH62" s="6">
        <v>7.5670919489661248</v>
      </c>
      <c r="AI62" s="6">
        <v>25.724341650430521</v>
      </c>
      <c r="AJ62" s="220">
        <v>78.971837499695738</v>
      </c>
      <c r="AK62" s="123">
        <v>42899</v>
      </c>
      <c r="AL62">
        <v>58939</v>
      </c>
      <c r="AM62" s="25"/>
      <c r="AN62" s="25">
        <v>40.869999999999997</v>
      </c>
      <c r="AO62" s="25">
        <v>58.2</v>
      </c>
      <c r="AP62" s="70">
        <v>21.5</v>
      </c>
      <c r="AQ62">
        <v>30.7</v>
      </c>
      <c r="AR62" s="70">
        <v>14</v>
      </c>
      <c r="AS62">
        <v>10.8</v>
      </c>
      <c r="AT62">
        <v>4.4000000000000004</v>
      </c>
      <c r="AU62" s="74">
        <v>0.45850000000000002</v>
      </c>
      <c r="AV62" s="222">
        <v>4.3</v>
      </c>
      <c r="AW62" s="123">
        <v>64.8</v>
      </c>
      <c r="AX62" s="201">
        <v>0.43956043956043955</v>
      </c>
      <c r="AY62" s="69">
        <v>61.550888529886919</v>
      </c>
      <c r="AZ62">
        <v>18.5</v>
      </c>
      <c r="BA62" s="75">
        <v>6.6</v>
      </c>
      <c r="BB62" s="107">
        <v>28.3</v>
      </c>
      <c r="BC62">
        <v>15.8</v>
      </c>
      <c r="BD62" s="147">
        <v>40.700000000000003</v>
      </c>
      <c r="BE62" s="25">
        <v>4.7338772032253486E-2</v>
      </c>
      <c r="BF62" s="69">
        <v>0</v>
      </c>
      <c r="BG62" s="277">
        <v>967</v>
      </c>
      <c r="BH62" s="188">
        <v>1542</v>
      </c>
      <c r="BI62" s="203">
        <v>1.5946225439503618</v>
      </c>
      <c r="BJ62" s="204">
        <v>3371500</v>
      </c>
      <c r="BM62" s="76"/>
      <c r="BO62" s="76"/>
      <c r="BQ62" s="76"/>
      <c r="BR62" s="77"/>
      <c r="BS62" s="76"/>
    </row>
    <row r="63" spans="1:72">
      <c r="A63" s="25" t="s">
        <v>60</v>
      </c>
      <c r="B63" s="25" t="s">
        <v>120</v>
      </c>
      <c r="C63" s="200">
        <v>359579000</v>
      </c>
      <c r="D63" s="25">
        <v>-3.2159170127608494</v>
      </c>
      <c r="E63" s="25">
        <v>2.9445109277571331</v>
      </c>
      <c r="F63" s="25">
        <v>12.518227390213221</v>
      </c>
      <c r="G63" s="277">
        <v>27956.694137770173</v>
      </c>
      <c r="H63" s="68">
        <v>148601.71505320797</v>
      </c>
      <c r="I63" s="68">
        <v>75573.560319461962</v>
      </c>
      <c r="J63" s="123">
        <v>2419.75</v>
      </c>
      <c r="K63">
        <v>2100.25</v>
      </c>
      <c r="L63" s="6">
        <v>13.203843372249199</v>
      </c>
      <c r="M63" s="68">
        <v>251</v>
      </c>
      <c r="N63" s="25">
        <v>10.372972414505631</v>
      </c>
      <c r="O63" s="70">
        <v>43.2</v>
      </c>
      <c r="P63">
        <v>4758</v>
      </c>
      <c r="Q63" s="6">
        <v>79.738599192305898</v>
      </c>
      <c r="R63" s="201">
        <v>92.230757623797402</v>
      </c>
      <c r="S63" s="40">
        <v>33.5</v>
      </c>
      <c r="T63" s="6">
        <v>8.5703305149884716</v>
      </c>
      <c r="U63">
        <v>446</v>
      </c>
      <c r="V63" s="6">
        <v>178.74796145813099</v>
      </c>
      <c r="W63" s="25">
        <v>232.99361290732</v>
      </c>
      <c r="X63" s="105"/>
      <c r="Y63" s="70">
        <v>47.2</v>
      </c>
      <c r="Z63">
        <v>5204</v>
      </c>
      <c r="AA63" s="6">
        <v>83.740803730238397</v>
      </c>
      <c r="AB63" s="202">
        <v>103.26924475644</v>
      </c>
      <c r="AC63" s="70">
        <v>23160</v>
      </c>
      <c r="AD63">
        <v>39984</v>
      </c>
      <c r="AE63">
        <v>43887</v>
      </c>
      <c r="AF63" s="6">
        <v>83.228080481715367</v>
      </c>
      <c r="AG63" s="6">
        <v>87.624094445935057</v>
      </c>
      <c r="AH63" s="6">
        <v>9.9081866870696249</v>
      </c>
      <c r="AI63" s="6">
        <v>24.942616679418517</v>
      </c>
      <c r="AJ63" s="220">
        <v>66.566379087050947</v>
      </c>
      <c r="AK63" s="123">
        <v>38497</v>
      </c>
      <c r="AL63">
        <v>54856</v>
      </c>
      <c r="AM63" s="25"/>
      <c r="AN63" s="25">
        <v>47.45</v>
      </c>
      <c r="AO63" s="25">
        <v>57.94</v>
      </c>
      <c r="AP63" s="70">
        <v>19.7</v>
      </c>
      <c r="AQ63">
        <v>26.7</v>
      </c>
      <c r="AR63" s="70">
        <v>11.1</v>
      </c>
      <c r="AS63">
        <v>10.1</v>
      </c>
      <c r="AT63">
        <v>6.1</v>
      </c>
      <c r="AU63" s="74">
        <v>0.48209999999999997</v>
      </c>
      <c r="AV63" s="222">
        <v>5.2</v>
      </c>
      <c r="AW63" s="123">
        <v>66.7</v>
      </c>
      <c r="AX63" s="201">
        <v>0.45402951191827479</v>
      </c>
      <c r="AY63" s="69">
        <v>52.207001522070009</v>
      </c>
      <c r="AZ63">
        <v>19.3</v>
      </c>
      <c r="BA63" s="75">
        <v>6.2</v>
      </c>
      <c r="BB63" s="107">
        <v>24</v>
      </c>
      <c r="BC63">
        <v>12.1</v>
      </c>
      <c r="BD63" s="147">
        <v>41.8</v>
      </c>
      <c r="BE63" s="25">
        <v>0</v>
      </c>
      <c r="BF63" s="69">
        <v>0</v>
      </c>
      <c r="BG63" s="277">
        <v>246</v>
      </c>
      <c r="BH63" s="188">
        <v>256</v>
      </c>
      <c r="BI63" s="203">
        <v>1.0406504065040652</v>
      </c>
      <c r="BJ63" s="204">
        <v>495900</v>
      </c>
      <c r="BM63" s="76"/>
      <c r="BO63" s="76"/>
      <c r="BQ63" s="76"/>
      <c r="BR63" s="77"/>
      <c r="BS63" s="76"/>
    </row>
    <row r="64" spans="1:72">
      <c r="A64" s="25" t="s">
        <v>61</v>
      </c>
      <c r="B64" s="25" t="s">
        <v>121</v>
      </c>
      <c r="C64" s="200">
        <v>17063694000</v>
      </c>
      <c r="D64" s="25">
        <v>1.2859221558855334</v>
      </c>
      <c r="E64" s="25">
        <v>25.560643773268026</v>
      </c>
      <c r="F64" s="25">
        <v>27.472515487060345</v>
      </c>
      <c r="G64" s="277">
        <v>37056.560914008733</v>
      </c>
      <c r="H64" s="68">
        <v>107692.19700376305</v>
      </c>
      <c r="I64" s="68">
        <v>96276.68193820669</v>
      </c>
      <c r="J64" s="123">
        <v>158448.75</v>
      </c>
      <c r="K64">
        <v>131134.75</v>
      </c>
      <c r="L64" s="6">
        <v>17.238381495594002</v>
      </c>
      <c r="M64" s="68">
        <v>20555</v>
      </c>
      <c r="N64" s="25">
        <v>12.972648884891802</v>
      </c>
      <c r="O64" s="70">
        <v>53.3</v>
      </c>
      <c r="P64">
        <v>177236</v>
      </c>
      <c r="Q64" s="6">
        <v>78.854271395301794</v>
      </c>
      <c r="R64" s="201">
        <v>74.113295453282106</v>
      </c>
      <c r="S64" s="40">
        <v>31.1</v>
      </c>
      <c r="T64" s="6">
        <v>9.3686239817546806</v>
      </c>
      <c r="U64">
        <v>18321</v>
      </c>
      <c r="V64" s="6">
        <v>303.629779840884</v>
      </c>
      <c r="W64" s="25">
        <v>165.92292746993101</v>
      </c>
      <c r="X64" s="105"/>
      <c r="Y64" s="70">
        <v>58.9</v>
      </c>
      <c r="Z64">
        <v>195557</v>
      </c>
      <c r="AA64" s="6">
        <v>86.059018959904094</v>
      </c>
      <c r="AB64" s="202">
        <v>78.653963982375501</v>
      </c>
      <c r="AC64" s="70">
        <v>25539</v>
      </c>
      <c r="AD64">
        <v>37257</v>
      </c>
      <c r="AE64">
        <v>42366</v>
      </c>
      <c r="AF64" s="6">
        <v>76.503774334525232</v>
      </c>
      <c r="AG64" s="6">
        <v>79.613282891971409</v>
      </c>
      <c r="AH64" s="6">
        <v>7.2168460033538286</v>
      </c>
      <c r="AI64" s="6">
        <v>25.089086081609839</v>
      </c>
      <c r="AJ64" s="220">
        <v>87.835754078790302</v>
      </c>
      <c r="AK64" s="123">
        <v>47518</v>
      </c>
      <c r="AL64">
        <v>66651</v>
      </c>
      <c r="AM64" s="25">
        <v>78.771307111312893</v>
      </c>
      <c r="AN64" s="25">
        <v>37.79</v>
      </c>
      <c r="AO64" s="25">
        <v>55.83</v>
      </c>
      <c r="AP64" s="70">
        <v>25.5</v>
      </c>
      <c r="AQ64">
        <v>34</v>
      </c>
      <c r="AR64" s="70">
        <v>22.4</v>
      </c>
      <c r="AS64">
        <v>7.6</v>
      </c>
      <c r="AT64">
        <v>9.6999999999999993</v>
      </c>
      <c r="AU64" s="74">
        <v>0.47549999999999998</v>
      </c>
      <c r="AV64" s="222">
        <v>4.7</v>
      </c>
      <c r="AW64" s="123">
        <v>56.8</v>
      </c>
      <c r="AX64" s="201">
        <v>0.86100861008610097</v>
      </c>
      <c r="AY64" s="69">
        <v>80.505415162454867</v>
      </c>
      <c r="AZ64">
        <v>24.6</v>
      </c>
      <c r="BA64" s="75">
        <v>10.199999999999999</v>
      </c>
      <c r="BB64" s="107">
        <v>30.4</v>
      </c>
      <c r="BC64">
        <v>17</v>
      </c>
      <c r="BD64" s="147">
        <v>47.3</v>
      </c>
      <c r="BE64" s="25">
        <v>2.6059933503736345E-2</v>
      </c>
      <c r="BF64" s="69">
        <v>0</v>
      </c>
      <c r="BG64" s="277">
        <v>6470</v>
      </c>
      <c r="BH64" s="188">
        <v>8414</v>
      </c>
      <c r="BI64" s="203">
        <v>1.3004636785162287</v>
      </c>
      <c r="BJ64" s="204">
        <v>25698300</v>
      </c>
      <c r="BM64" s="76"/>
      <c r="BO64" s="76"/>
      <c r="BQ64" s="76"/>
      <c r="BR64" s="77"/>
      <c r="BS64" s="76"/>
    </row>
    <row r="65" spans="1:71">
      <c r="A65" s="25" t="s">
        <v>62</v>
      </c>
      <c r="B65" s="25" t="s">
        <v>122</v>
      </c>
      <c r="C65" s="200">
        <v>2284494000</v>
      </c>
      <c r="D65" s="25">
        <v>-6.9772347103480516</v>
      </c>
      <c r="E65" s="25">
        <v>11.255783781888416</v>
      </c>
      <c r="F65" s="25">
        <v>7.9758156224802033</v>
      </c>
      <c r="G65" s="277">
        <v>42358.785136838982</v>
      </c>
      <c r="H65" s="68">
        <v>143552.46952368983</v>
      </c>
      <c r="I65" s="68">
        <v>109149.25943621596</v>
      </c>
      <c r="J65" s="123">
        <v>15914</v>
      </c>
      <c r="K65">
        <v>14051</v>
      </c>
      <c r="L65" s="6">
        <v>11.706673369360312</v>
      </c>
      <c r="M65" s="68">
        <v>1443</v>
      </c>
      <c r="N65" s="25">
        <v>9.0674877466381805</v>
      </c>
      <c r="O65" s="70">
        <v>45.5</v>
      </c>
      <c r="P65">
        <v>20930</v>
      </c>
      <c r="Q65" s="6">
        <v>72.829566391728207</v>
      </c>
      <c r="R65" s="201">
        <v>90.695077299111603</v>
      </c>
      <c r="S65" s="40">
        <v>38.6</v>
      </c>
      <c r="T65" s="6">
        <v>6.7539873474115648</v>
      </c>
      <c r="U65">
        <v>1516</v>
      </c>
      <c r="V65" s="6">
        <v>173.295896611915</v>
      </c>
      <c r="W65" s="25">
        <v>157.68374753221099</v>
      </c>
      <c r="X65" s="105"/>
      <c r="Y65" s="70">
        <v>48.8</v>
      </c>
      <c r="Z65">
        <v>22446</v>
      </c>
      <c r="AA65" s="6">
        <v>75.973082387631294</v>
      </c>
      <c r="AB65" s="202">
        <v>94.458792436268595</v>
      </c>
      <c r="AC65" s="70">
        <v>30387</v>
      </c>
      <c r="AD65">
        <v>44910</v>
      </c>
      <c r="AE65">
        <v>48645</v>
      </c>
      <c r="AF65" s="6">
        <v>64.503892992613302</v>
      </c>
      <c r="AG65" s="6">
        <v>70.909426305109761</v>
      </c>
      <c r="AH65" s="6">
        <v>3.2019332427125811</v>
      </c>
      <c r="AI65" s="6">
        <v>13.60821628152847</v>
      </c>
      <c r="AJ65" s="220">
        <v>81.569249854057219</v>
      </c>
      <c r="AK65" s="123">
        <v>56493</v>
      </c>
      <c r="AL65">
        <v>80361</v>
      </c>
      <c r="AM65" s="25"/>
      <c r="AN65" s="25">
        <v>38.270000000000003</v>
      </c>
      <c r="AO65" s="25">
        <v>53.5</v>
      </c>
      <c r="AP65" s="70">
        <v>13.3</v>
      </c>
      <c r="AQ65">
        <v>15</v>
      </c>
      <c r="AR65" s="70">
        <v>9.8000000000000007</v>
      </c>
      <c r="AS65">
        <v>6.9</v>
      </c>
      <c r="AT65">
        <v>2.8</v>
      </c>
      <c r="AU65" s="74">
        <v>0.48809999999999998</v>
      </c>
      <c r="AV65" s="222">
        <v>4.5</v>
      </c>
      <c r="AW65" s="123">
        <v>69.8</v>
      </c>
      <c r="AX65" s="201">
        <v>0.31847133757961787</v>
      </c>
      <c r="AY65" s="69">
        <v>34.770889487870612</v>
      </c>
      <c r="AZ65">
        <v>15.6</v>
      </c>
      <c r="BA65" s="75">
        <v>4.3</v>
      </c>
      <c r="BB65" s="107">
        <v>21.1</v>
      </c>
      <c r="BC65">
        <v>12.8</v>
      </c>
      <c r="BD65" s="147">
        <v>30.5</v>
      </c>
      <c r="BE65" s="25">
        <v>0.14833494029518651</v>
      </c>
      <c r="BF65" s="69">
        <v>0</v>
      </c>
      <c r="BG65" s="277">
        <v>1281</v>
      </c>
      <c r="BH65" s="188">
        <v>1653</v>
      </c>
      <c r="BI65" s="203">
        <v>1.2903981264637003</v>
      </c>
      <c r="BJ65" s="204">
        <v>5003200</v>
      </c>
      <c r="BM65" s="76"/>
      <c r="BO65" s="76"/>
      <c r="BQ65" s="76"/>
      <c r="BR65" s="77"/>
      <c r="BS65" s="76"/>
    </row>
    <row r="66" spans="1:71">
      <c r="A66" s="25" t="s">
        <v>63</v>
      </c>
      <c r="B66" s="25" t="s">
        <v>123</v>
      </c>
      <c r="C66" s="200">
        <v>46592945000</v>
      </c>
      <c r="D66" s="25">
        <v>0.26373354712970221</v>
      </c>
      <c r="E66" s="25">
        <v>-0.45888352904385166</v>
      </c>
      <c r="F66" s="25">
        <v>-8.1602764628681026</v>
      </c>
      <c r="G66" s="277">
        <v>54937.254749372725</v>
      </c>
      <c r="H66" s="68">
        <v>153078.31749340653</v>
      </c>
      <c r="I66" s="68">
        <v>113027.12333951115</v>
      </c>
      <c r="J66" s="123">
        <v>304373.25</v>
      </c>
      <c r="K66">
        <v>268274.25</v>
      </c>
      <c r="L66" s="6">
        <v>11.860109257301685</v>
      </c>
      <c r="M66" s="68">
        <v>36802</v>
      </c>
      <c r="N66" s="25">
        <v>12.0910756776425</v>
      </c>
      <c r="O66" s="70">
        <v>61.3</v>
      </c>
      <c r="P66">
        <v>412228</v>
      </c>
      <c r="Q66" s="6">
        <v>88.017237687456202</v>
      </c>
      <c r="R66" s="201">
        <v>80.400059618358199</v>
      </c>
      <c r="S66" s="40">
        <v>41.6</v>
      </c>
      <c r="T66" s="6">
        <v>5.9014200570214186</v>
      </c>
      <c r="U66">
        <v>25853</v>
      </c>
      <c r="V66" s="6">
        <v>166.58672637242199</v>
      </c>
      <c r="W66" s="25">
        <v>190.64359579258701</v>
      </c>
      <c r="X66" s="105"/>
      <c r="Y66" s="70">
        <v>65.7</v>
      </c>
      <c r="Z66">
        <v>438081</v>
      </c>
      <c r="AA66" s="6">
        <v>90.179898164463793</v>
      </c>
      <c r="AB66" s="202">
        <v>85.342384395745995</v>
      </c>
      <c r="AC66" s="70">
        <v>35347</v>
      </c>
      <c r="AD66">
        <v>52941</v>
      </c>
      <c r="AE66">
        <v>57309</v>
      </c>
      <c r="AF66" s="6">
        <v>65.081166988307416</v>
      </c>
      <c r="AG66" s="6">
        <v>68.402814239210329</v>
      </c>
      <c r="AH66" s="6">
        <v>4.1217586074030335</v>
      </c>
      <c r="AI66" s="6">
        <v>15.176253254446392</v>
      </c>
      <c r="AJ66" s="220">
        <v>85.377472889166057</v>
      </c>
      <c r="AK66" s="123">
        <v>84017</v>
      </c>
      <c r="AL66">
        <v>110792</v>
      </c>
      <c r="AM66" s="25">
        <v>96.341242528527431</v>
      </c>
      <c r="AN66" s="25">
        <v>38.65</v>
      </c>
      <c r="AO66" s="25">
        <v>57.9</v>
      </c>
      <c r="AP66" s="70">
        <v>9.6</v>
      </c>
      <c r="AQ66">
        <v>12.9</v>
      </c>
      <c r="AR66" s="70">
        <v>7.2</v>
      </c>
      <c r="AS66">
        <v>4.3</v>
      </c>
      <c r="AT66">
        <v>2</v>
      </c>
      <c r="AU66" s="74">
        <v>0.4476</v>
      </c>
      <c r="AV66" s="222">
        <v>4.4000000000000004</v>
      </c>
      <c r="AW66" s="123">
        <v>63.3</v>
      </c>
      <c r="AX66" s="201">
        <v>1.5402843601895737</v>
      </c>
      <c r="AY66" s="69">
        <v>28.369704749679077</v>
      </c>
      <c r="AZ66">
        <v>21.4</v>
      </c>
      <c r="BA66" s="75">
        <v>5.3</v>
      </c>
      <c r="BB66" s="107">
        <v>20</v>
      </c>
      <c r="BC66">
        <v>12.4</v>
      </c>
      <c r="BD66" s="147">
        <v>27.5</v>
      </c>
      <c r="BE66" s="25">
        <v>0.67326013545380803</v>
      </c>
      <c r="BF66" s="69">
        <v>7.7358490566037732</v>
      </c>
      <c r="BG66" s="277">
        <v>21344</v>
      </c>
      <c r="BH66" s="188">
        <v>34653</v>
      </c>
      <c r="BI66" s="203">
        <v>1.6235476011994003</v>
      </c>
      <c r="BJ66" s="204">
        <v>91406200</v>
      </c>
      <c r="BM66" s="76"/>
      <c r="BO66" s="76"/>
      <c r="BQ66" s="76"/>
      <c r="BR66" s="77"/>
      <c r="BS66" s="76"/>
    </row>
    <row r="67" spans="1:71">
      <c r="A67" s="25" t="s">
        <v>64</v>
      </c>
      <c r="B67" s="25" t="s">
        <v>124</v>
      </c>
      <c r="C67" s="200">
        <v>13472232000</v>
      </c>
      <c r="D67" s="25">
        <v>3.5271711495521516</v>
      </c>
      <c r="E67" s="25">
        <v>20.493528414052708</v>
      </c>
      <c r="F67" s="25">
        <v>21.550149129143186</v>
      </c>
      <c r="G67" s="277">
        <v>62668.248231206126</v>
      </c>
      <c r="H67" s="68">
        <v>138536.22219708576</v>
      </c>
      <c r="I67" s="68">
        <v>138355.53638548279</v>
      </c>
      <c r="J67" s="123">
        <v>97247</v>
      </c>
      <c r="K67">
        <v>86115</v>
      </c>
      <c r="L67" s="6">
        <v>11.447139757524653</v>
      </c>
      <c r="M67" s="68">
        <v>6740</v>
      </c>
      <c r="N67" s="25">
        <v>6.9308050633952716</v>
      </c>
      <c r="O67" s="70">
        <v>55.9</v>
      </c>
      <c r="P67">
        <v>97374</v>
      </c>
      <c r="Q67" s="6">
        <v>81.694914833182196</v>
      </c>
      <c r="R67" s="201">
        <v>64.151673954699405</v>
      </c>
      <c r="S67" s="40">
        <v>45</v>
      </c>
      <c r="T67" s="6">
        <v>6.4575007685213652</v>
      </c>
      <c r="U67">
        <v>6722</v>
      </c>
      <c r="V67" s="6">
        <v>221.18453777915801</v>
      </c>
      <c r="W67" s="25">
        <v>220.87119864036001</v>
      </c>
      <c r="X67" s="105"/>
      <c r="Y67" s="70">
        <v>59.8</v>
      </c>
      <c r="Z67">
        <v>104096</v>
      </c>
      <c r="AA67" s="6">
        <v>85.711556751715705</v>
      </c>
      <c r="AB67" s="202">
        <v>68.179675181631396</v>
      </c>
      <c r="AC67" s="70">
        <v>30804</v>
      </c>
      <c r="AD67">
        <v>54825</v>
      </c>
      <c r="AE67">
        <v>59397</v>
      </c>
      <c r="AF67" s="6">
        <v>72.283187726401025</v>
      </c>
      <c r="AG67" s="6">
        <v>75.193416449021839</v>
      </c>
      <c r="AH67" s="6">
        <v>4.3385559683411401</v>
      </c>
      <c r="AI67" s="6">
        <v>14.500080762397028</v>
      </c>
      <c r="AJ67" s="220">
        <v>81.540121151771643</v>
      </c>
      <c r="AK67" s="123">
        <v>65923</v>
      </c>
      <c r="AL67">
        <v>92571</v>
      </c>
      <c r="AM67" s="25">
        <v>60.640277245160277</v>
      </c>
      <c r="AN67" s="25">
        <v>28.73</v>
      </c>
      <c r="AO67" s="25">
        <v>54.58</v>
      </c>
      <c r="AP67" s="70">
        <v>19.600000000000001</v>
      </c>
      <c r="AQ67">
        <v>16.399999999999999</v>
      </c>
      <c r="AR67" s="70">
        <v>9.1</v>
      </c>
      <c r="AS67">
        <v>5.5</v>
      </c>
      <c r="AT67">
        <v>4</v>
      </c>
      <c r="AU67" s="74">
        <v>0.49309999999999998</v>
      </c>
      <c r="AV67" s="222">
        <v>5.9</v>
      </c>
      <c r="AW67" s="123">
        <v>51.7</v>
      </c>
      <c r="AX67" s="201">
        <v>2.4050632911392404</v>
      </c>
      <c r="AY67" s="69">
        <v>25.911949685534591</v>
      </c>
      <c r="AZ67">
        <v>19.7</v>
      </c>
      <c r="BA67" s="75">
        <v>5.2</v>
      </c>
      <c r="BB67" s="70">
        <v>27.9</v>
      </c>
      <c r="BC67">
        <v>17</v>
      </c>
      <c r="BD67" s="147">
        <v>33.5</v>
      </c>
      <c r="BE67" s="25">
        <v>0.63727747619512787</v>
      </c>
      <c r="BF67" s="69">
        <v>69.135802469135797</v>
      </c>
      <c r="BG67" s="277">
        <v>4195</v>
      </c>
      <c r="BH67" s="188">
        <v>5378</v>
      </c>
      <c r="BI67" s="203">
        <v>1.2820023837902264</v>
      </c>
      <c r="BJ67" s="204">
        <v>15060600</v>
      </c>
      <c r="BM67" s="76"/>
      <c r="BO67" s="76"/>
      <c r="BQ67" s="76"/>
      <c r="BR67" s="77"/>
      <c r="BS67" s="76"/>
    </row>
    <row r="68" spans="1:71" ht="17" thickBot="1">
      <c r="A68" s="25" t="s">
        <v>65</v>
      </c>
      <c r="B68" s="25" t="s">
        <v>125</v>
      </c>
      <c r="C68" s="207">
        <v>2980485000</v>
      </c>
      <c r="D68" s="135">
        <v>1.1003559645948537</v>
      </c>
      <c r="E68" s="135">
        <v>7.5310734075994787</v>
      </c>
      <c r="F68" s="135">
        <v>18.884573487230565</v>
      </c>
      <c r="G68" s="278">
        <v>39480.28294014014</v>
      </c>
      <c r="H68" s="110">
        <v>190355.10138911064</v>
      </c>
      <c r="I68" s="110">
        <v>102938.62678731781</v>
      </c>
      <c r="J68" s="125">
        <v>15657.5</v>
      </c>
      <c r="K68" s="111">
        <v>14058.5</v>
      </c>
      <c r="L68" s="134">
        <v>10.212358294746926</v>
      </c>
      <c r="M68" s="110">
        <v>1844</v>
      </c>
      <c r="N68" s="135">
        <v>11.77710362446112</v>
      </c>
      <c r="O68" s="126">
        <v>51.2</v>
      </c>
      <c r="P68" s="111">
        <v>28954</v>
      </c>
      <c r="Q68" s="134">
        <v>85.364908413821993</v>
      </c>
      <c r="R68" s="135">
        <v>79.651624781504793</v>
      </c>
      <c r="S68" s="124">
        <v>37.299999999999997</v>
      </c>
      <c r="T68" s="134">
        <v>8.3792165052844751</v>
      </c>
      <c r="U68" s="111">
        <v>2648</v>
      </c>
      <c r="V68" s="134">
        <v>103.73067555192701</v>
      </c>
      <c r="W68" s="135">
        <v>237.119287135749</v>
      </c>
      <c r="X68" s="136"/>
      <c r="Y68" s="126">
        <v>58.7</v>
      </c>
      <c r="Z68" s="111">
        <v>31602</v>
      </c>
      <c r="AA68" s="134">
        <v>83.211052982640496</v>
      </c>
      <c r="AB68" s="134">
        <v>97.303432938007106</v>
      </c>
      <c r="AC68" s="126">
        <v>29775</v>
      </c>
      <c r="AD68" s="111">
        <v>46557</v>
      </c>
      <c r="AE68" s="111">
        <v>49623</v>
      </c>
      <c r="AF68" s="134">
        <v>90.893404907975466</v>
      </c>
      <c r="AG68" s="134">
        <v>95.346463312117208</v>
      </c>
      <c r="AH68" s="134">
        <v>4.1240059050430977</v>
      </c>
      <c r="AI68" s="134">
        <v>18.29134720700986</v>
      </c>
      <c r="AJ68" s="221">
        <v>86.942433181371243</v>
      </c>
      <c r="AK68" s="125">
        <v>52624</v>
      </c>
      <c r="AL68" s="111">
        <v>67391</v>
      </c>
      <c r="AM68" s="135">
        <v>175.19322097029519</v>
      </c>
      <c r="AN68" s="135">
        <v>33.369999999999997</v>
      </c>
      <c r="AO68" s="135">
        <v>53.41</v>
      </c>
      <c r="AP68" s="126">
        <v>18</v>
      </c>
      <c r="AQ68" s="111">
        <v>23.6</v>
      </c>
      <c r="AR68" s="126">
        <v>15.7</v>
      </c>
      <c r="AS68" s="111">
        <v>10.6</v>
      </c>
      <c r="AT68" s="111">
        <v>6</v>
      </c>
      <c r="AU68" s="137">
        <v>0.42759999999999998</v>
      </c>
      <c r="AV68" s="223">
        <v>4.4000000000000004</v>
      </c>
      <c r="AW68" s="125">
        <v>58.8</v>
      </c>
      <c r="AX68" s="209">
        <v>3.9408866995073892</v>
      </c>
      <c r="AY68" s="210">
        <v>49.253731343283583</v>
      </c>
      <c r="AZ68" s="111">
        <v>20.100000000000001</v>
      </c>
      <c r="BA68" s="211">
        <v>7.2</v>
      </c>
      <c r="BB68" s="126">
        <v>29.8</v>
      </c>
      <c r="BC68" s="111">
        <v>17.600000000000001</v>
      </c>
      <c r="BD68" s="151">
        <v>42</v>
      </c>
      <c r="BE68" s="135">
        <v>2.6492522485528462E-2</v>
      </c>
      <c r="BF68" s="208">
        <v>0</v>
      </c>
      <c r="BG68" s="278">
        <v>798</v>
      </c>
      <c r="BH68" s="212">
        <v>1221</v>
      </c>
      <c r="BI68" s="213">
        <v>1.5300751879699248</v>
      </c>
      <c r="BJ68" s="214">
        <v>2833100</v>
      </c>
      <c r="BM68" s="76"/>
      <c r="BO68" s="76"/>
      <c r="BQ68" s="76"/>
      <c r="BR68" s="77"/>
      <c r="BS68" s="76"/>
    </row>
    <row r="69" spans="1:71">
      <c r="AW69" s="3"/>
    </row>
    <row r="70" spans="1:71">
      <c r="AU70" s="3"/>
      <c r="AW70" s="3"/>
    </row>
    <row r="71" spans="1:71">
      <c r="AU71" s="3"/>
    </row>
  </sheetData>
  <mergeCells count="22">
    <mergeCell ref="BE2:BJ2"/>
    <mergeCell ref="BE3:BF3"/>
    <mergeCell ref="BH3:BJ3"/>
    <mergeCell ref="C1:BJ1"/>
    <mergeCell ref="AW2:BD2"/>
    <mergeCell ref="C2:I2"/>
    <mergeCell ref="C3:F3"/>
    <mergeCell ref="H3:I3"/>
    <mergeCell ref="AZ3:BA3"/>
    <mergeCell ref="AK2:AV2"/>
    <mergeCell ref="O3:S3"/>
    <mergeCell ref="T3:X3"/>
    <mergeCell ref="Y3:AB3"/>
    <mergeCell ref="AC3:AJ3"/>
    <mergeCell ref="J2:AJ2"/>
    <mergeCell ref="BB3:BD3"/>
    <mergeCell ref="AW3:AY3"/>
    <mergeCell ref="J3:N3"/>
    <mergeCell ref="AK3:AO3"/>
    <mergeCell ref="AP3:AQ3"/>
    <mergeCell ref="AR3:AT3"/>
    <mergeCell ref="AU3:AV3"/>
  </mergeCells>
  <hyperlinks>
    <hyperlink ref="C4" r:id="rId1" xr:uid="{4424006C-474C-A242-8CB3-5B18CD1162A4}"/>
    <hyperlink ref="G4" r:id="rId2" xr:uid="{DD7A3D5B-AD71-EF4E-AD5A-15DAB5671365}"/>
    <hyperlink ref="I4" r:id="rId3" location="type=2&amp;st=06&amp;year=2018&amp;qtr=A&amp;own=0&amp;ind=10&amp;supp=0" xr:uid="{3302504A-16C5-6F4B-B1B9-BA0A780DCF74}"/>
    <hyperlink ref="O4" r:id="rId4" xr:uid="{5F66EE08-C8BE-B041-801E-C76E6D2E28B6}"/>
    <hyperlink ref="AJ4" r:id="rId5" xr:uid="{704C6704-4078-4744-9450-59D27C64DA66}"/>
    <hyperlink ref="P4" r:id="rId6" display="US Census" xr:uid="{FD9E3C2D-33E8-1B42-8A40-9F87D9B51F5A}"/>
    <hyperlink ref="AK4" r:id="rId7" xr:uid="{7BD22B7D-8A27-FF40-95F4-D26A398CBB98}"/>
    <hyperlink ref="AL4" r:id="rId8" xr:uid="{FBE5CE89-2378-CC40-B3C1-00FBB6A85B0E}"/>
    <hyperlink ref="J4" r:id="rId9" display="US Census, Longitudinal Employer-Household Dynamics Quarterly Workforce Indicators" xr:uid="{1B6C9087-9163-9E43-9B6B-6DD33647345E}"/>
    <hyperlink ref="K4" r:id="rId10" display="US Census, Longitudinal Employer-Household Dynamics Quarterly Workforce Indicators" xr:uid="{98A3EF75-7B2D-784D-9425-10B14C9AF127}"/>
    <hyperlink ref="L4" r:id="rId11" display="US Census, Longitudinal Employer-Household Dynamics Quarterly Workforce Indicators" xr:uid="{E9FA7455-6660-C540-9F62-4F255A81A590}"/>
    <hyperlink ref="AC4" r:id="rId12" xr:uid="{3C3BC292-5CDD-4246-8996-9BEE613234F0}"/>
    <hyperlink ref="T4" r:id="rId13" xr:uid="{18BD554D-DD02-EE4D-B835-22CD17E3AF1C}"/>
    <hyperlink ref="U4" r:id="rId14" xr:uid="{4F6FCBBE-4D65-5347-8111-8102606C1FFE}"/>
    <hyperlink ref="Y4" r:id="rId15" xr:uid="{52B9F642-E251-2144-9180-C90A2E93C067}"/>
    <hyperlink ref="Z4" r:id="rId16" xr:uid="{E0A81C75-329B-FA40-B058-148A839C5781}"/>
    <hyperlink ref="AA4:AB4" r:id="rId17" display="US Census: 2018 ACS 5yr, DP03 Selected Economic Characteristics" xr:uid="{CDFA8D08-C1A8-B14D-BE50-5083336DB1BD}"/>
    <hyperlink ref="M4" r:id="rId18" display="US Census, Longitudinal Employer-Household Dynamics Quarterly Workforce Indicators" xr:uid="{06A4C048-AA92-8E4A-85E0-23DB7C2914F7}"/>
    <hyperlink ref="N4" r:id="rId19" display="US Census, Longitudinal Employer-Household Dynamics Quarterly Workforce Indicators" xr:uid="{39696807-ECA8-534C-9626-6EAEEEA786E4}"/>
    <hyperlink ref="AD4" r:id="rId20" display="US Census, Longitudinal Employer-Household Dynamics Quarterly Workforce Indicators" xr:uid="{CE13396D-AD1D-EE4E-9241-94ED435F7F3B}"/>
    <hyperlink ref="AE4" r:id="rId21" display="US Census, Longitudinal Employer-Household Dynamics Quarterly Workforce Indicators" xr:uid="{1EB9971A-07F9-4443-B3D7-83ABB9D6BA69}"/>
    <hyperlink ref="D4" r:id="rId22" xr:uid="{BA87E52E-A2AC-1147-89E3-32918F0CBAF4}"/>
    <hyperlink ref="E4" r:id="rId23" xr:uid="{37FE1CDD-FA13-C645-B761-9EFF4F4374F8}"/>
    <hyperlink ref="F4" r:id="rId24" xr:uid="{C78B7AED-41A3-274A-B01A-85CD930EA7E4}"/>
    <hyperlink ref="AF4" r:id="rId25" display="US Census, Longitudinal Employer-Household Dynamics Quarterly Workforce Indicators" xr:uid="{7AA53482-F9D1-434D-9A2B-54558541D0FC}"/>
    <hyperlink ref="AG4" r:id="rId26" display="US Census, Longitudinal Employer-Household Dynamics Quarterly Workforce Indicators" xr:uid="{7C876D9F-3D97-8445-82AF-52D3870CEF0C}"/>
    <hyperlink ref="AH4" r:id="rId27" xr:uid="{B5DC9808-6E28-B04B-B54B-2BFE183F90CE}"/>
    <hyperlink ref="AI4" r:id="rId28" xr:uid="{67D6CC87-20C8-0A4A-8E94-3343DC144078}"/>
    <hyperlink ref="AM4" r:id="rId29" xr:uid="{3B9ECA1B-ADCF-6C42-8BFB-14ADC181D488}"/>
    <hyperlink ref="AN4:AO4" r:id="rId30" location="report-data-table" display="Prosperity Now" xr:uid="{B7028EA6-79FD-3949-AF29-E2E114777280}"/>
    <hyperlink ref="H4" r:id="rId31" display="US Census, Longitudinal Employer-Household Dynamics Quarterly Workforce Indicators" xr:uid="{B0F40252-4296-874F-B662-38288364A40A}"/>
    <hyperlink ref="S4" r:id="rId32" xr:uid="{6F834FE0-81D3-3140-A600-1198589A1A0E}"/>
    <hyperlink ref="BH4" r:id="rId33" xr:uid="{42939FF3-5660-6C40-A060-F8B3CA79587A}"/>
    <hyperlink ref="BI4" r:id="rId34" xr:uid="{ADC66FBE-40E5-8B4C-9285-FD17DA7D8334}"/>
    <hyperlink ref="BJ4" r:id="rId35" xr:uid="{27ACA111-6FEA-F84A-AE76-B73D5604F143}"/>
  </hyperlinks>
  <pageMargins left="0.7" right="0.7" top="0.75" bottom="0.75" header="0.3" footer="0.3"/>
  <pageSetup orientation="portrait" horizontalDpi="0" verticalDpi="0"/>
  <drawing r:id="rId36"/>
  <legacyDrawing r:id="rId3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CDFF0-2BF7-FB49-B267-88A5F40ECA73}">
  <dimension ref="A1:S70"/>
  <sheetViews>
    <sheetView topLeftCell="A4" workbookViewId="0">
      <selection activeCell="R4" sqref="R4:S68"/>
    </sheetView>
  </sheetViews>
  <sheetFormatPr baseColWidth="10" defaultRowHeight="16"/>
  <cols>
    <col min="1" max="1" width="13.83203125" customWidth="1"/>
  </cols>
  <sheetData>
    <row r="1" spans="1:19" ht="17" thickBot="1"/>
    <row r="2" spans="1:19">
      <c r="A2" s="60"/>
    </row>
    <row r="3" spans="1:19" ht="17" thickBot="1">
      <c r="A3" s="61"/>
    </row>
    <row r="4" spans="1:19" ht="137" thickTop="1">
      <c r="A4" s="62" t="s">
        <v>279</v>
      </c>
      <c r="B4" s="36" t="s">
        <v>468</v>
      </c>
      <c r="C4" s="36" t="s">
        <v>468</v>
      </c>
      <c r="D4" s="36" t="s">
        <v>468</v>
      </c>
      <c r="E4" s="36" t="s">
        <v>468</v>
      </c>
      <c r="F4" s="36" t="s">
        <v>468</v>
      </c>
      <c r="G4" s="36" t="s">
        <v>468</v>
      </c>
      <c r="H4" s="36" t="s">
        <v>382</v>
      </c>
      <c r="I4" s="36" t="s">
        <v>381</v>
      </c>
      <c r="J4" s="37" t="s">
        <v>325</v>
      </c>
      <c r="K4" s="37" t="s">
        <v>325</v>
      </c>
      <c r="L4" s="50" t="s">
        <v>399</v>
      </c>
      <c r="M4" s="50" t="s">
        <v>399</v>
      </c>
      <c r="N4" s="50" t="s">
        <v>399</v>
      </c>
      <c r="O4" s="50" t="s">
        <v>399</v>
      </c>
      <c r="P4" s="36" t="s">
        <v>325</v>
      </c>
      <c r="Q4" s="36" t="s">
        <v>325</v>
      </c>
      <c r="R4" s="64" t="s">
        <v>280</v>
      </c>
      <c r="S4" s="64" t="s">
        <v>280</v>
      </c>
    </row>
    <row r="5" spans="1:19">
      <c r="A5" s="62" t="s">
        <v>390</v>
      </c>
      <c r="B5" s="33"/>
      <c r="C5" s="33"/>
      <c r="D5" s="33"/>
      <c r="E5" s="33"/>
      <c r="F5" s="33"/>
      <c r="G5" s="33"/>
      <c r="H5" s="33"/>
      <c r="I5" s="33"/>
      <c r="J5" s="33"/>
      <c r="K5" s="33"/>
      <c r="L5" s="33" t="s">
        <v>391</v>
      </c>
      <c r="M5" s="33" t="s">
        <v>391</v>
      </c>
      <c r="N5" s="33" t="s">
        <v>391</v>
      </c>
      <c r="O5" s="33" t="s">
        <v>391</v>
      </c>
      <c r="P5" s="33"/>
      <c r="Q5" s="33"/>
      <c r="R5" s="33"/>
      <c r="S5" s="33"/>
    </row>
    <row r="6" spans="1:19">
      <c r="A6" s="62" t="s">
        <v>286</v>
      </c>
      <c r="B6" s="33"/>
      <c r="C6" s="33"/>
      <c r="D6" s="33"/>
      <c r="E6" s="33"/>
      <c r="F6" s="33"/>
      <c r="G6" s="33"/>
      <c r="H6" s="33"/>
      <c r="I6" s="33"/>
      <c r="J6" s="33"/>
      <c r="K6" s="33"/>
      <c r="L6" s="33"/>
      <c r="M6" s="33"/>
      <c r="N6" s="33"/>
      <c r="O6" s="33"/>
      <c r="P6" s="33"/>
      <c r="Q6" s="33"/>
      <c r="R6" s="33" t="s">
        <v>282</v>
      </c>
      <c r="S6" s="33" t="s">
        <v>285</v>
      </c>
    </row>
    <row r="7" spans="1:19">
      <c r="A7" s="62" t="s">
        <v>258</v>
      </c>
      <c r="B7" s="58"/>
      <c r="C7" s="58"/>
      <c r="D7" s="58"/>
      <c r="E7" s="58"/>
      <c r="F7" s="58"/>
      <c r="G7" s="58"/>
      <c r="H7" s="58"/>
      <c r="I7" s="58"/>
      <c r="J7" s="58"/>
      <c r="K7" s="58"/>
      <c r="L7" s="58"/>
      <c r="M7" s="58"/>
      <c r="N7" s="58"/>
      <c r="O7" s="58"/>
      <c r="P7" s="55"/>
      <c r="Q7" s="55"/>
      <c r="R7" s="55"/>
      <c r="S7" s="55"/>
    </row>
    <row r="8" spans="1:19">
      <c r="A8" s="62" t="s">
        <v>259</v>
      </c>
      <c r="B8" s="46"/>
      <c r="C8" s="46"/>
      <c r="D8" s="46"/>
      <c r="E8" s="46"/>
      <c r="F8" s="46"/>
      <c r="G8" s="46"/>
      <c r="H8" s="46"/>
      <c r="I8" s="46"/>
      <c r="J8" s="46"/>
      <c r="K8" s="46"/>
      <c r="L8" s="46" t="s">
        <v>430</v>
      </c>
      <c r="M8" s="46" t="s">
        <v>432</v>
      </c>
      <c r="N8" s="46" t="s">
        <v>431</v>
      </c>
      <c r="O8" s="46" t="s">
        <v>433</v>
      </c>
      <c r="P8" s="53"/>
      <c r="Q8" s="53"/>
      <c r="R8" s="53"/>
      <c r="S8" s="53"/>
    </row>
    <row r="9" spans="1:19" ht="205" thickBot="1">
      <c r="A9" s="63" t="s">
        <v>394</v>
      </c>
      <c r="B9" s="43" t="s">
        <v>470</v>
      </c>
      <c r="C9" s="43" t="s">
        <v>471</v>
      </c>
      <c r="D9" s="43" t="s">
        <v>473</v>
      </c>
      <c r="E9" s="43" t="s">
        <v>474</v>
      </c>
      <c r="F9" s="67" t="s">
        <v>475</v>
      </c>
      <c r="G9" s="67" t="s">
        <v>476</v>
      </c>
      <c r="H9" s="43" t="s">
        <v>377</v>
      </c>
      <c r="I9" s="43" t="s">
        <v>379</v>
      </c>
      <c r="J9" s="43" t="s">
        <v>334</v>
      </c>
      <c r="K9" s="43" t="s">
        <v>335</v>
      </c>
      <c r="L9" s="43" t="s">
        <v>422</v>
      </c>
      <c r="M9" s="43" t="s">
        <v>425</v>
      </c>
      <c r="N9" s="43" t="s">
        <v>423</v>
      </c>
      <c r="O9" s="43" t="s">
        <v>426</v>
      </c>
      <c r="P9" s="51" t="s">
        <v>605</v>
      </c>
      <c r="Q9" s="51" t="s">
        <v>606</v>
      </c>
      <c r="R9" s="51" t="s">
        <v>269</v>
      </c>
      <c r="S9" s="51" t="s">
        <v>270</v>
      </c>
    </row>
    <row r="10" spans="1:19" ht="17" thickTop="1">
      <c r="A10" s="59" t="s">
        <v>246</v>
      </c>
      <c r="B10" s="32" t="s">
        <v>458</v>
      </c>
      <c r="C10" s="32" t="s">
        <v>459</v>
      </c>
      <c r="D10" s="32" t="s">
        <v>460</v>
      </c>
      <c r="E10" s="32" t="s">
        <v>461</v>
      </c>
      <c r="F10" s="32" t="s">
        <v>462</v>
      </c>
      <c r="G10" s="32" t="s">
        <v>463</v>
      </c>
      <c r="H10" t="s">
        <v>378</v>
      </c>
      <c r="I10" t="s">
        <v>380</v>
      </c>
      <c r="J10" s="49" t="s">
        <v>409</v>
      </c>
      <c r="K10" s="49" t="s">
        <v>410</v>
      </c>
      <c r="L10" s="47" t="s">
        <v>411</v>
      </c>
      <c r="M10" s="47" t="s">
        <v>416</v>
      </c>
      <c r="N10" s="47" t="s">
        <v>412</v>
      </c>
      <c r="O10" s="47" t="s">
        <v>417</v>
      </c>
      <c r="P10" s="25" t="s">
        <v>599</v>
      </c>
      <c r="Q10" s="25" t="s">
        <v>600</v>
      </c>
      <c r="R10" s="25" t="s">
        <v>267</v>
      </c>
      <c r="S10" s="25" t="s">
        <v>268</v>
      </c>
    </row>
    <row r="11" spans="1:19">
      <c r="A11" s="59" t="s">
        <v>68</v>
      </c>
      <c r="B11" s="66">
        <v>53.1</v>
      </c>
      <c r="C11" s="66">
        <v>7.3</v>
      </c>
      <c r="D11" s="66">
        <v>6.1</v>
      </c>
      <c r="E11" s="66">
        <v>12.4</v>
      </c>
      <c r="F11" s="66">
        <v>23.799999999999997</v>
      </c>
      <c r="G11" s="66">
        <v>57.699999999999996</v>
      </c>
      <c r="H11">
        <v>101942</v>
      </c>
      <c r="I11">
        <v>49367</v>
      </c>
      <c r="J11">
        <v>72088</v>
      </c>
      <c r="K11">
        <v>60135</v>
      </c>
      <c r="L11">
        <v>75657</v>
      </c>
      <c r="M11">
        <v>81165</v>
      </c>
      <c r="N11">
        <v>51561</v>
      </c>
      <c r="O11">
        <v>56799</v>
      </c>
      <c r="P11" s="68">
        <v>698915</v>
      </c>
      <c r="Q11" s="68">
        <v>51985434</v>
      </c>
      <c r="R11" s="68">
        <v>18.363207515524582</v>
      </c>
      <c r="S11" s="68">
        <v>70.615702720155156</v>
      </c>
    </row>
    <row r="12" spans="1:19">
      <c r="A12" s="59" t="s">
        <v>69</v>
      </c>
      <c r="B12" s="66">
        <v>84.899999999999991</v>
      </c>
      <c r="C12" s="66">
        <v>0</v>
      </c>
      <c r="D12" s="6">
        <v>6</v>
      </c>
      <c r="E12" s="6">
        <v>19.900000000000002</v>
      </c>
      <c r="F12" s="6">
        <v>26.3</v>
      </c>
      <c r="G12" s="66">
        <v>47.8</v>
      </c>
      <c r="H12">
        <v>69063</v>
      </c>
      <c r="J12">
        <v>51250</v>
      </c>
      <c r="K12">
        <v>31364</v>
      </c>
      <c r="L12">
        <v>37806</v>
      </c>
      <c r="M12">
        <v>41709</v>
      </c>
      <c r="N12">
        <v>27087</v>
      </c>
      <c r="O12">
        <v>29610</v>
      </c>
      <c r="P12" s="68">
        <v>521</v>
      </c>
      <c r="Q12" s="68">
        <v>8855</v>
      </c>
      <c r="R12" s="68"/>
      <c r="S12" s="68"/>
    </row>
    <row r="13" spans="1:19">
      <c r="A13" s="59" t="s">
        <v>70</v>
      </c>
      <c r="B13" s="66">
        <v>94.6</v>
      </c>
      <c r="C13" s="6">
        <v>0.2</v>
      </c>
      <c r="D13" s="6">
        <v>5.7</v>
      </c>
      <c r="E13" s="6">
        <v>22.1</v>
      </c>
      <c r="F13" s="6">
        <v>45.2</v>
      </c>
      <c r="G13" s="66">
        <v>27.1</v>
      </c>
      <c r="H13">
        <v>60564</v>
      </c>
      <c r="J13">
        <v>51994</v>
      </c>
      <c r="K13">
        <v>43642</v>
      </c>
      <c r="L13">
        <v>44604</v>
      </c>
      <c r="M13">
        <v>47925</v>
      </c>
      <c r="N13">
        <v>52806</v>
      </c>
      <c r="O13">
        <v>58065</v>
      </c>
      <c r="P13" s="68">
        <v>8205</v>
      </c>
      <c r="Q13" s="68">
        <v>322707</v>
      </c>
      <c r="R13" s="68">
        <v>18.883569549832536</v>
      </c>
      <c r="S13" s="68">
        <v>56.878346926031753</v>
      </c>
    </row>
    <row r="14" spans="1:19">
      <c r="A14" s="59" t="s">
        <v>71</v>
      </c>
      <c r="B14" s="6">
        <v>90.9</v>
      </c>
      <c r="C14" s="6">
        <v>0.3</v>
      </c>
      <c r="D14" s="6">
        <v>7.0000000000000009</v>
      </c>
      <c r="E14" s="6">
        <v>17.8</v>
      </c>
      <c r="F14" s="6">
        <v>40.799999999999997</v>
      </c>
      <c r="G14" s="6">
        <v>34.300000000000004</v>
      </c>
      <c r="H14">
        <v>49998</v>
      </c>
      <c r="I14">
        <v>30094</v>
      </c>
      <c r="J14">
        <v>50252</v>
      </c>
      <c r="K14">
        <v>40722</v>
      </c>
      <c r="L14">
        <v>43200</v>
      </c>
      <c r="M14">
        <v>46965</v>
      </c>
      <c r="N14">
        <v>31398</v>
      </c>
      <c r="O14">
        <v>35613</v>
      </c>
      <c r="P14" s="68">
        <v>63965</v>
      </c>
      <c r="Q14" s="68">
        <v>2592281</v>
      </c>
      <c r="R14" s="68">
        <v>17.823449689141324</v>
      </c>
      <c r="S14" s="68">
        <v>67.572062480036209</v>
      </c>
    </row>
    <row r="15" spans="1:19">
      <c r="A15" s="59" t="s">
        <v>72</v>
      </c>
      <c r="B15" s="6">
        <v>94.1</v>
      </c>
      <c r="C15" s="6">
        <v>0.70000000000000007</v>
      </c>
      <c r="D15" s="6">
        <v>6.1</v>
      </c>
      <c r="E15" s="6">
        <v>19.8</v>
      </c>
      <c r="F15" s="6">
        <v>48.9</v>
      </c>
      <c r="G15" s="6">
        <v>25.2</v>
      </c>
      <c r="H15">
        <v>59561</v>
      </c>
      <c r="J15">
        <v>60251</v>
      </c>
      <c r="K15">
        <v>42342</v>
      </c>
      <c r="L15">
        <v>42630</v>
      </c>
      <c r="M15">
        <v>46779</v>
      </c>
      <c r="N15">
        <v>42759</v>
      </c>
      <c r="O15">
        <v>49080</v>
      </c>
      <c r="P15" s="68">
        <v>6375</v>
      </c>
      <c r="Q15" s="68">
        <v>236580</v>
      </c>
      <c r="R15" s="68">
        <v>12.759141417404225</v>
      </c>
      <c r="S15" s="68">
        <v>68.298501195167646</v>
      </c>
    </row>
    <row r="16" spans="1:19">
      <c r="A16" s="59" t="s">
        <v>73</v>
      </c>
      <c r="B16" s="6">
        <v>89.600000000000009</v>
      </c>
      <c r="C16" s="6">
        <v>1.5</v>
      </c>
      <c r="D16" s="6">
        <v>22.400000000000002</v>
      </c>
      <c r="E16" s="6">
        <v>21.8</v>
      </c>
      <c r="F16" s="6">
        <v>31.1</v>
      </c>
      <c r="G16" s="6">
        <v>24.7</v>
      </c>
      <c r="H16">
        <v>56696</v>
      </c>
      <c r="J16">
        <v>41323</v>
      </c>
      <c r="K16">
        <v>32389</v>
      </c>
      <c r="L16">
        <v>42675</v>
      </c>
      <c r="M16">
        <v>46290</v>
      </c>
      <c r="N16">
        <v>45240</v>
      </c>
      <c r="O16">
        <v>50166</v>
      </c>
      <c r="P16" s="68">
        <v>4055</v>
      </c>
      <c r="Q16" s="68">
        <v>181095</v>
      </c>
      <c r="R16" s="68">
        <v>34.931187741205107</v>
      </c>
      <c r="S16" s="68">
        <v>54.512959204110125</v>
      </c>
    </row>
    <row r="17" spans="1:19">
      <c r="A17" s="59" t="s">
        <v>74</v>
      </c>
      <c r="B17" s="6">
        <v>69</v>
      </c>
      <c r="C17" s="6">
        <v>5.8000000000000007</v>
      </c>
      <c r="D17" s="6">
        <v>5.2</v>
      </c>
      <c r="E17" s="6">
        <v>12.7</v>
      </c>
      <c r="F17" s="6">
        <v>29.9</v>
      </c>
      <c r="G17" s="6">
        <v>52.2</v>
      </c>
      <c r="H17">
        <v>100460</v>
      </c>
      <c r="I17">
        <v>61768</v>
      </c>
      <c r="J17">
        <v>75187</v>
      </c>
      <c r="K17">
        <v>59757</v>
      </c>
      <c r="L17">
        <v>69183</v>
      </c>
      <c r="M17">
        <v>74505</v>
      </c>
      <c r="N17">
        <v>35010</v>
      </c>
      <c r="O17">
        <v>40671</v>
      </c>
      <c r="P17" s="68">
        <v>340960</v>
      </c>
      <c r="Q17" s="68">
        <v>23960119</v>
      </c>
      <c r="R17" s="205"/>
      <c r="S17" s="68"/>
    </row>
    <row r="18" spans="1:19">
      <c r="A18" s="59" t="s">
        <v>75</v>
      </c>
      <c r="B18" s="6">
        <v>84.7</v>
      </c>
      <c r="C18" s="6">
        <v>2.2999999999999998</v>
      </c>
      <c r="D18" s="6">
        <v>11.1</v>
      </c>
      <c r="E18" s="6">
        <v>27.400000000000002</v>
      </c>
      <c r="F18" s="6">
        <v>40.699999999999996</v>
      </c>
      <c r="G18" s="6">
        <v>20.8</v>
      </c>
      <c r="H18">
        <v>47039</v>
      </c>
      <c r="I18">
        <v>56226</v>
      </c>
      <c r="J18">
        <v>45356</v>
      </c>
      <c r="K18">
        <v>40332</v>
      </c>
      <c r="L18">
        <v>42069</v>
      </c>
      <c r="M18">
        <v>45057</v>
      </c>
      <c r="N18">
        <v>48846</v>
      </c>
      <c r="O18">
        <v>54198</v>
      </c>
      <c r="P18" s="68">
        <v>4074</v>
      </c>
      <c r="Q18" s="68">
        <v>139160</v>
      </c>
      <c r="R18" s="68">
        <v>11.026914658362669</v>
      </c>
      <c r="S18" s="68">
        <v>51.417659536059212</v>
      </c>
    </row>
    <row r="19" spans="1:19">
      <c r="A19" s="59" t="s">
        <v>76</v>
      </c>
      <c r="B19" s="6">
        <v>91.600000000000009</v>
      </c>
      <c r="C19" s="6">
        <v>0.5</v>
      </c>
      <c r="D19" s="6">
        <v>3.5000000000000004</v>
      </c>
      <c r="E19" s="6">
        <v>15.2</v>
      </c>
      <c r="F19" s="6">
        <v>39.1</v>
      </c>
      <c r="G19" s="6">
        <v>42.199999999999996</v>
      </c>
      <c r="H19">
        <v>80035</v>
      </c>
      <c r="I19">
        <v>91250</v>
      </c>
      <c r="J19">
        <v>72312</v>
      </c>
      <c r="K19">
        <v>53876</v>
      </c>
      <c r="L19">
        <v>48162</v>
      </c>
      <c r="M19">
        <v>52917</v>
      </c>
      <c r="N19">
        <v>38310</v>
      </c>
      <c r="O19">
        <v>43188</v>
      </c>
      <c r="P19" s="68">
        <v>46655</v>
      </c>
      <c r="Q19" s="68">
        <v>2300251</v>
      </c>
      <c r="R19" s="68">
        <v>12.989331797870321</v>
      </c>
      <c r="S19" s="68">
        <v>74.351771470850963</v>
      </c>
    </row>
    <row r="20" spans="1:19">
      <c r="A20" s="59" t="s">
        <v>77</v>
      </c>
      <c r="B20" s="6">
        <v>73.7</v>
      </c>
      <c r="C20" s="6">
        <v>2.8000000000000003</v>
      </c>
      <c r="D20" s="6">
        <v>14.799999999999999</v>
      </c>
      <c r="E20" s="6">
        <v>18.5</v>
      </c>
      <c r="F20" s="6">
        <v>34.799999999999997</v>
      </c>
      <c r="G20" s="6">
        <v>32</v>
      </c>
      <c r="H20">
        <v>54468</v>
      </c>
      <c r="I20">
        <v>32571</v>
      </c>
      <c r="J20">
        <v>43618</v>
      </c>
      <c r="K20">
        <v>39089</v>
      </c>
      <c r="L20">
        <v>43365</v>
      </c>
      <c r="M20">
        <v>47997</v>
      </c>
      <c r="N20">
        <v>39120</v>
      </c>
      <c r="O20">
        <v>44547</v>
      </c>
      <c r="P20" s="68">
        <v>270631</v>
      </c>
      <c r="Q20" s="68">
        <v>11841989</v>
      </c>
      <c r="R20" s="68">
        <v>26.267464994917599</v>
      </c>
      <c r="S20" s="68">
        <v>57.516943857384192</v>
      </c>
    </row>
    <row r="21" spans="1:19">
      <c r="A21" s="59" t="s">
        <v>78</v>
      </c>
      <c r="B21" s="6">
        <v>91</v>
      </c>
      <c r="C21" s="6">
        <v>0.1</v>
      </c>
      <c r="D21" s="6">
        <v>21.8</v>
      </c>
      <c r="E21" s="6">
        <v>23.599999999999998</v>
      </c>
      <c r="F21" s="6">
        <v>34.9</v>
      </c>
      <c r="G21" s="6">
        <v>19.8</v>
      </c>
      <c r="H21">
        <v>47540</v>
      </c>
      <c r="J21">
        <v>39370</v>
      </c>
      <c r="K21">
        <v>30973</v>
      </c>
      <c r="L21">
        <v>40707</v>
      </c>
      <c r="M21">
        <v>44241</v>
      </c>
      <c r="N21">
        <v>33357</v>
      </c>
      <c r="O21">
        <v>37662</v>
      </c>
      <c r="P21" s="68">
        <v>4944</v>
      </c>
      <c r="Q21" s="68">
        <v>256939</v>
      </c>
      <c r="R21" s="68">
        <v>49.364073048490958</v>
      </c>
      <c r="S21" s="68">
        <v>36.418536946807869</v>
      </c>
    </row>
    <row r="22" spans="1:19">
      <c r="A22" s="59" t="s">
        <v>79</v>
      </c>
      <c r="B22" s="6">
        <v>89.600000000000009</v>
      </c>
      <c r="C22" s="6">
        <v>0.4</v>
      </c>
      <c r="D22" s="6">
        <v>5.6000000000000005</v>
      </c>
      <c r="E22" s="6">
        <v>17.5</v>
      </c>
      <c r="F22" s="6">
        <v>38.5</v>
      </c>
      <c r="G22" s="6">
        <v>38.4</v>
      </c>
      <c r="H22">
        <v>47445</v>
      </c>
      <c r="I22">
        <v>30257</v>
      </c>
      <c r="J22">
        <v>42593</v>
      </c>
      <c r="K22">
        <v>36973</v>
      </c>
      <c r="L22">
        <v>39657</v>
      </c>
      <c r="M22">
        <v>42675</v>
      </c>
      <c r="N22">
        <v>31722</v>
      </c>
      <c r="O22">
        <v>36378</v>
      </c>
      <c r="P22" s="68">
        <v>35465</v>
      </c>
      <c r="Q22" s="68">
        <v>1366368</v>
      </c>
      <c r="R22" s="68"/>
      <c r="S22" s="68"/>
    </row>
    <row r="23" spans="1:19">
      <c r="A23" s="59" t="s">
        <v>80</v>
      </c>
      <c r="B23" s="6">
        <v>72.599999999999994</v>
      </c>
      <c r="C23" s="6">
        <v>0.89999999999999991</v>
      </c>
      <c r="D23" s="6">
        <v>21.8</v>
      </c>
      <c r="E23" s="6">
        <v>21.2</v>
      </c>
      <c r="F23" s="6">
        <v>34.5</v>
      </c>
      <c r="G23" s="6">
        <v>22.5</v>
      </c>
      <c r="H23">
        <v>47872</v>
      </c>
      <c r="I23">
        <v>24435</v>
      </c>
      <c r="J23">
        <v>45736</v>
      </c>
      <c r="K23">
        <v>34311</v>
      </c>
      <c r="L23">
        <v>37833</v>
      </c>
      <c r="M23">
        <v>42435</v>
      </c>
      <c r="N23">
        <v>29064</v>
      </c>
      <c r="O23">
        <v>32931</v>
      </c>
      <c r="P23" s="68">
        <v>32846</v>
      </c>
      <c r="Q23" s="68">
        <v>1165728</v>
      </c>
      <c r="R23" s="68">
        <v>33.944733342350766</v>
      </c>
      <c r="S23" s="68">
        <v>44.100402526329091</v>
      </c>
    </row>
    <row r="24" spans="1:19">
      <c r="A24" s="59" t="s">
        <v>81</v>
      </c>
      <c r="B24" s="6">
        <v>85.2</v>
      </c>
      <c r="C24" s="6">
        <v>0.3</v>
      </c>
      <c r="D24" s="6">
        <v>7.9</v>
      </c>
      <c r="E24" s="6">
        <v>24.6</v>
      </c>
      <c r="F24" s="6">
        <v>34</v>
      </c>
      <c r="G24" s="6">
        <v>33.5</v>
      </c>
      <c r="H24">
        <v>53490</v>
      </c>
      <c r="I24">
        <v>72019</v>
      </c>
      <c r="J24">
        <v>59444</v>
      </c>
      <c r="K24">
        <v>41925</v>
      </c>
      <c r="L24">
        <v>43989</v>
      </c>
      <c r="M24">
        <v>47568</v>
      </c>
      <c r="N24">
        <v>34734</v>
      </c>
      <c r="O24">
        <v>40005</v>
      </c>
      <c r="P24" s="68">
        <v>5190</v>
      </c>
      <c r="Q24" s="68">
        <v>211129</v>
      </c>
      <c r="R24" s="68">
        <v>17.676357726897585</v>
      </c>
      <c r="S24" s="68">
        <v>58.304957840910056</v>
      </c>
    </row>
    <row r="25" spans="1:19">
      <c r="A25" s="59" t="s">
        <v>82</v>
      </c>
      <c r="B25" s="6">
        <v>80.7</v>
      </c>
      <c r="C25" s="6">
        <v>3</v>
      </c>
      <c r="D25" s="6">
        <v>18.2</v>
      </c>
      <c r="E25" s="6">
        <v>22.5</v>
      </c>
      <c r="F25" s="6">
        <v>34.799999999999997</v>
      </c>
      <c r="G25" s="6">
        <v>24.5</v>
      </c>
      <c r="H25">
        <v>53153</v>
      </c>
      <c r="I25">
        <v>36439</v>
      </c>
      <c r="J25">
        <v>45106</v>
      </c>
      <c r="K25">
        <v>35973</v>
      </c>
      <c r="L25">
        <v>46218</v>
      </c>
      <c r="M25">
        <v>52044</v>
      </c>
      <c r="N25">
        <v>31650</v>
      </c>
      <c r="O25">
        <v>34872</v>
      </c>
      <c r="P25" s="68">
        <v>197072</v>
      </c>
      <c r="Q25" s="68">
        <v>9024948</v>
      </c>
      <c r="R25" s="68">
        <v>41.87437278224558</v>
      </c>
      <c r="S25" s="68">
        <v>43.504782837805642</v>
      </c>
    </row>
    <row r="26" spans="1:19">
      <c r="A26" s="59" t="s">
        <v>83</v>
      </c>
      <c r="B26" s="6">
        <v>76.7</v>
      </c>
      <c r="C26" s="6">
        <v>3.2</v>
      </c>
      <c r="D26" s="6">
        <v>16.5</v>
      </c>
      <c r="E26" s="6">
        <v>21.8</v>
      </c>
      <c r="F26" s="6">
        <v>40.200000000000003</v>
      </c>
      <c r="G26" s="6">
        <v>21.5</v>
      </c>
      <c r="H26">
        <v>56134</v>
      </c>
      <c r="I26">
        <v>43917</v>
      </c>
      <c r="J26">
        <v>41785</v>
      </c>
      <c r="K26">
        <v>35959</v>
      </c>
      <c r="L26">
        <v>46170</v>
      </c>
      <c r="M26">
        <v>50178</v>
      </c>
      <c r="N26">
        <v>37368</v>
      </c>
      <c r="O26">
        <v>42456</v>
      </c>
      <c r="P26" s="68">
        <v>26315</v>
      </c>
      <c r="Q26" s="68">
        <v>1068151</v>
      </c>
      <c r="R26" s="68">
        <v>31.097803414048148</v>
      </c>
      <c r="S26" s="68">
        <v>33.884821388958443</v>
      </c>
    </row>
    <row r="27" spans="1:19">
      <c r="A27" s="59" t="s">
        <v>84</v>
      </c>
      <c r="B27" s="6">
        <v>89.5</v>
      </c>
      <c r="C27" s="6">
        <v>1.6</v>
      </c>
      <c r="D27" s="6">
        <v>9.9</v>
      </c>
      <c r="E27" s="6">
        <v>24.4</v>
      </c>
      <c r="F27" s="6">
        <v>43.8</v>
      </c>
      <c r="G27" s="6">
        <v>21.8</v>
      </c>
      <c r="H27">
        <v>45771</v>
      </c>
      <c r="I27">
        <v>27763</v>
      </c>
      <c r="J27">
        <v>43516</v>
      </c>
      <c r="K27">
        <v>36940</v>
      </c>
      <c r="L27">
        <v>37524</v>
      </c>
      <c r="M27">
        <v>40875</v>
      </c>
      <c r="N27">
        <v>40083</v>
      </c>
      <c r="O27">
        <v>44553</v>
      </c>
      <c r="P27" s="68">
        <v>9951</v>
      </c>
      <c r="Q27" s="68">
        <v>407417</v>
      </c>
      <c r="R27" s="68">
        <v>14.671073744355636</v>
      </c>
      <c r="S27" s="68">
        <v>69.338538554546219</v>
      </c>
    </row>
    <row r="28" spans="1:19">
      <c r="A28" s="59" t="s">
        <v>85</v>
      </c>
      <c r="B28" s="6">
        <v>93.600000000000009</v>
      </c>
      <c r="C28" s="6">
        <v>0.4</v>
      </c>
      <c r="D28" s="6">
        <v>4.1000000000000005</v>
      </c>
      <c r="E28" s="6">
        <v>23.200000000000003</v>
      </c>
      <c r="F28" s="6">
        <v>54</v>
      </c>
      <c r="G28" s="6">
        <v>18.7</v>
      </c>
      <c r="H28">
        <v>56807</v>
      </c>
      <c r="I28">
        <v>64375</v>
      </c>
      <c r="J28">
        <v>58358</v>
      </c>
      <c r="K28">
        <v>45974</v>
      </c>
      <c r="L28">
        <v>58257</v>
      </c>
      <c r="M28">
        <v>62550</v>
      </c>
      <c r="N28">
        <v>32031</v>
      </c>
      <c r="O28">
        <v>36378</v>
      </c>
      <c r="P28" s="68">
        <v>3480</v>
      </c>
      <c r="Q28" s="68">
        <v>134114</v>
      </c>
      <c r="R28" s="68">
        <v>6.9389422474340696</v>
      </c>
      <c r="S28" s="68">
        <v>36.703262014956898</v>
      </c>
    </row>
    <row r="29" spans="1:19">
      <c r="A29" s="59" t="s">
        <v>86</v>
      </c>
      <c r="B29" s="6">
        <v>60.5</v>
      </c>
      <c r="C29" s="6">
        <v>7.1</v>
      </c>
      <c r="D29" s="6">
        <v>13</v>
      </c>
      <c r="E29" s="6">
        <v>15.4</v>
      </c>
      <c r="F29" s="6">
        <v>27.900000000000002</v>
      </c>
      <c r="G29" s="6">
        <v>43.8</v>
      </c>
      <c r="H29">
        <v>71397</v>
      </c>
      <c r="I29">
        <v>45886</v>
      </c>
      <c r="J29">
        <v>46707</v>
      </c>
      <c r="K29">
        <v>42455</v>
      </c>
      <c r="L29">
        <v>59727</v>
      </c>
      <c r="M29">
        <v>63690</v>
      </c>
      <c r="N29">
        <v>66582</v>
      </c>
      <c r="O29">
        <v>73038</v>
      </c>
      <c r="P29" s="68">
        <v>3869073</v>
      </c>
      <c r="Q29" s="68">
        <v>235841957</v>
      </c>
      <c r="R29" s="68">
        <v>13.823636034218772</v>
      </c>
      <c r="S29" s="68">
        <v>76.698285806225726</v>
      </c>
    </row>
    <row r="30" spans="1:19">
      <c r="A30" s="59" t="s">
        <v>87</v>
      </c>
      <c r="B30" s="6">
        <v>81.5</v>
      </c>
      <c r="C30" s="6">
        <v>2.1999999999999997</v>
      </c>
      <c r="D30" s="6">
        <v>15.299999999999999</v>
      </c>
      <c r="E30" s="6">
        <v>22.7</v>
      </c>
      <c r="F30" s="6">
        <v>40.799999999999997</v>
      </c>
      <c r="G30" s="6">
        <v>21.2</v>
      </c>
      <c r="H30">
        <v>55286</v>
      </c>
      <c r="I30">
        <v>43854</v>
      </c>
      <c r="J30">
        <v>42195</v>
      </c>
      <c r="K30">
        <v>35456</v>
      </c>
      <c r="L30">
        <v>42765</v>
      </c>
      <c r="M30">
        <v>48555</v>
      </c>
      <c r="N30">
        <v>44346</v>
      </c>
      <c r="O30">
        <v>48423</v>
      </c>
      <c r="P30" s="68">
        <v>27141</v>
      </c>
      <c r="Q30" s="68">
        <v>1216841</v>
      </c>
      <c r="R30" s="68">
        <v>43.002503227142398</v>
      </c>
      <c r="S30" s="68">
        <v>42.441172492222293</v>
      </c>
    </row>
    <row r="31" spans="1:19">
      <c r="A31" s="59" t="s">
        <v>88</v>
      </c>
      <c r="B31" s="6">
        <v>90.4</v>
      </c>
      <c r="C31" s="6">
        <v>0.8</v>
      </c>
      <c r="D31" s="6">
        <v>2.1</v>
      </c>
      <c r="E31" s="6">
        <v>7.1999999999999993</v>
      </c>
      <c r="F31" s="6">
        <v>21</v>
      </c>
      <c r="G31" s="6">
        <v>69.8</v>
      </c>
      <c r="H31">
        <v>118494</v>
      </c>
      <c r="I31">
        <v>66316</v>
      </c>
      <c r="J31">
        <v>99141</v>
      </c>
      <c r="K31">
        <v>75500</v>
      </c>
      <c r="L31">
        <v>72291</v>
      </c>
      <c r="M31">
        <v>77445</v>
      </c>
      <c r="N31">
        <v>37566</v>
      </c>
      <c r="O31">
        <v>44358</v>
      </c>
      <c r="P31" s="68">
        <v>101704</v>
      </c>
      <c r="Q31" s="68">
        <v>7392513</v>
      </c>
      <c r="R31" s="205"/>
      <c r="S31" s="68"/>
    </row>
    <row r="32" spans="1:19">
      <c r="A32" s="59" t="s">
        <v>89</v>
      </c>
      <c r="B32" s="6">
        <v>94.399999999999991</v>
      </c>
      <c r="C32" s="6">
        <v>0.5</v>
      </c>
      <c r="D32" s="6">
        <v>6.8000000000000007</v>
      </c>
      <c r="E32" s="6">
        <v>19.5</v>
      </c>
      <c r="F32" s="6">
        <v>45.9</v>
      </c>
      <c r="G32" s="6">
        <v>27.800000000000004</v>
      </c>
      <c r="H32">
        <v>52272</v>
      </c>
      <c r="J32">
        <v>44969</v>
      </c>
      <c r="K32">
        <v>41533</v>
      </c>
      <c r="L32">
        <v>43656</v>
      </c>
      <c r="M32">
        <v>46815</v>
      </c>
      <c r="N32">
        <v>49056</v>
      </c>
      <c r="O32">
        <v>53853</v>
      </c>
      <c r="P32" s="68">
        <v>2528</v>
      </c>
      <c r="Q32" s="68">
        <v>87817</v>
      </c>
      <c r="R32" s="68">
        <v>9.083472934771228</v>
      </c>
      <c r="S32" s="68">
        <v>62.302638467176209</v>
      </c>
    </row>
    <row r="33" spans="1:19">
      <c r="A33" s="59" t="s">
        <v>90</v>
      </c>
      <c r="B33" s="6">
        <v>91.5</v>
      </c>
      <c r="C33" s="6">
        <v>0.1</v>
      </c>
      <c r="D33" s="6">
        <v>9.4</v>
      </c>
      <c r="E33" s="6">
        <v>19</v>
      </c>
      <c r="F33" s="6">
        <v>40.400000000000006</v>
      </c>
      <c r="G33" s="6">
        <v>31.3</v>
      </c>
      <c r="H33">
        <v>50270</v>
      </c>
      <c r="J33">
        <v>41021</v>
      </c>
      <c r="K33">
        <v>36437</v>
      </c>
      <c r="L33">
        <v>39369</v>
      </c>
      <c r="M33">
        <v>42531</v>
      </c>
      <c r="N33">
        <v>31620</v>
      </c>
      <c r="O33">
        <v>33963</v>
      </c>
      <c r="P33" s="68">
        <v>23683</v>
      </c>
      <c r="Q33" s="68">
        <v>926856</v>
      </c>
      <c r="R33" s="68">
        <v>19.156823704308781</v>
      </c>
      <c r="S33" s="68">
        <v>65.285430713932328</v>
      </c>
    </row>
    <row r="34" spans="1:19">
      <c r="A34" s="59" t="s">
        <v>91</v>
      </c>
      <c r="B34" s="6">
        <v>68.899999999999991</v>
      </c>
      <c r="C34" s="6">
        <v>2.5</v>
      </c>
      <c r="D34" s="6">
        <v>23.200000000000003</v>
      </c>
      <c r="E34" s="6">
        <v>21.9</v>
      </c>
      <c r="F34" s="6">
        <v>32.800000000000004</v>
      </c>
      <c r="G34" s="6">
        <v>22.1</v>
      </c>
      <c r="H34">
        <v>53996</v>
      </c>
      <c r="I34">
        <v>39576</v>
      </c>
      <c r="J34">
        <v>40992</v>
      </c>
      <c r="K34">
        <v>35528</v>
      </c>
      <c r="L34">
        <v>41625</v>
      </c>
      <c r="M34">
        <v>45780</v>
      </c>
      <c r="N34">
        <v>31560</v>
      </c>
      <c r="O34">
        <v>35112</v>
      </c>
      <c r="P34" s="68">
        <v>46063</v>
      </c>
      <c r="Q34" s="68">
        <v>1776766</v>
      </c>
      <c r="R34" s="68"/>
      <c r="S34" s="68"/>
    </row>
    <row r="35" spans="1:19">
      <c r="A35" s="59" t="s">
        <v>92</v>
      </c>
      <c r="B35" s="6">
        <v>95.8</v>
      </c>
      <c r="C35" s="6">
        <v>0.6</v>
      </c>
      <c r="D35" s="6">
        <v>10.199999999999999</v>
      </c>
      <c r="E35" s="6">
        <v>32.6</v>
      </c>
      <c r="F35" s="6">
        <v>40.1</v>
      </c>
      <c r="G35" s="6">
        <v>17.100000000000001</v>
      </c>
      <c r="H35">
        <v>45856</v>
      </c>
      <c r="J35">
        <v>40600</v>
      </c>
      <c r="K35">
        <v>28846</v>
      </c>
      <c r="L35">
        <v>35463</v>
      </c>
      <c r="M35">
        <v>38670</v>
      </c>
      <c r="N35">
        <v>33360</v>
      </c>
      <c r="O35">
        <v>37647</v>
      </c>
      <c r="P35" s="68">
        <v>1137</v>
      </c>
      <c r="Q35" s="68">
        <v>45228</v>
      </c>
      <c r="R35" s="68">
        <v>41.105157401205631</v>
      </c>
      <c r="S35" s="68">
        <v>35.226255860683189</v>
      </c>
    </row>
    <row r="36" spans="1:19">
      <c r="A36" s="59" t="s">
        <v>93</v>
      </c>
      <c r="B36" s="6">
        <v>92.4</v>
      </c>
      <c r="C36" s="6">
        <v>0.4</v>
      </c>
      <c r="D36" s="6">
        <v>3.5999999999999996</v>
      </c>
      <c r="E36" s="6">
        <v>15.1</v>
      </c>
      <c r="F36" s="6">
        <v>34.1</v>
      </c>
      <c r="G36" s="6">
        <v>47.099999999999994</v>
      </c>
      <c r="H36">
        <v>65685</v>
      </c>
      <c r="J36">
        <v>41886</v>
      </c>
      <c r="K36">
        <v>44138</v>
      </c>
      <c r="L36">
        <v>33906</v>
      </c>
      <c r="M36">
        <v>38625</v>
      </c>
      <c r="N36">
        <v>32946</v>
      </c>
      <c r="O36">
        <v>36645</v>
      </c>
      <c r="P36" s="68">
        <v>7036</v>
      </c>
      <c r="Q36" s="68">
        <v>226382</v>
      </c>
      <c r="R36" s="68">
        <v>7.0528651612061095</v>
      </c>
      <c r="S36" s="68">
        <v>74.337031719096728</v>
      </c>
    </row>
    <row r="37" spans="1:19">
      <c r="A37" s="59" t="s">
        <v>94</v>
      </c>
      <c r="B37" s="6">
        <v>72.899999999999991</v>
      </c>
      <c r="C37" s="6">
        <v>1.4000000000000001</v>
      </c>
      <c r="D37" s="6">
        <v>16.8</v>
      </c>
      <c r="E37" s="6">
        <v>15.7</v>
      </c>
      <c r="F37" s="6">
        <v>30</v>
      </c>
      <c r="G37" s="6">
        <v>37.5</v>
      </c>
      <c r="H37">
        <v>71144</v>
      </c>
      <c r="I37">
        <v>64281</v>
      </c>
      <c r="J37">
        <v>43932</v>
      </c>
      <c r="K37">
        <v>40525</v>
      </c>
      <c r="L37">
        <v>45462</v>
      </c>
      <c r="M37">
        <v>51420</v>
      </c>
      <c r="N37">
        <v>22755</v>
      </c>
      <c r="O37">
        <v>26016</v>
      </c>
      <c r="P37" s="68">
        <v>116241</v>
      </c>
      <c r="Q37" s="68">
        <v>5533432</v>
      </c>
      <c r="R37" s="68">
        <v>34.070929781727962</v>
      </c>
      <c r="S37" s="68">
        <v>49.771312029651881</v>
      </c>
    </row>
    <row r="38" spans="1:19">
      <c r="A38" s="59" t="s">
        <v>95</v>
      </c>
      <c r="B38" s="6">
        <v>84</v>
      </c>
      <c r="C38" s="6">
        <v>1.3</v>
      </c>
      <c r="D38" s="6">
        <v>8.1</v>
      </c>
      <c r="E38" s="6">
        <v>12.9</v>
      </c>
      <c r="F38" s="6">
        <v>34.200000000000003</v>
      </c>
      <c r="G38" s="6">
        <v>44.800000000000004</v>
      </c>
      <c r="H38">
        <v>86365</v>
      </c>
      <c r="I38">
        <v>73939</v>
      </c>
      <c r="J38">
        <v>55883</v>
      </c>
      <c r="K38">
        <v>53002</v>
      </c>
      <c r="L38">
        <v>53847</v>
      </c>
      <c r="M38">
        <v>58344</v>
      </c>
      <c r="N38">
        <v>35877</v>
      </c>
      <c r="O38">
        <v>42024</v>
      </c>
      <c r="P38" s="68">
        <v>64285</v>
      </c>
      <c r="Q38" s="68">
        <v>3588207</v>
      </c>
      <c r="R38" s="68">
        <v>32.421753655988141</v>
      </c>
      <c r="S38" s="68">
        <v>56.853314061152474</v>
      </c>
    </row>
    <row r="39" spans="1:19">
      <c r="A39" s="59" t="s">
        <v>96</v>
      </c>
      <c r="B39" s="6">
        <v>94.399999999999991</v>
      </c>
      <c r="C39" s="6">
        <v>0.3</v>
      </c>
      <c r="D39" s="6">
        <v>2.9000000000000004</v>
      </c>
      <c r="E39" s="6">
        <v>13.600000000000001</v>
      </c>
      <c r="F39" s="6">
        <v>42.199999999999996</v>
      </c>
      <c r="G39" s="6">
        <v>41.3</v>
      </c>
      <c r="H39">
        <v>63693</v>
      </c>
      <c r="I39">
        <v>60370</v>
      </c>
      <c r="J39">
        <v>57622</v>
      </c>
      <c r="K39">
        <v>51085</v>
      </c>
      <c r="L39">
        <v>44847</v>
      </c>
      <c r="M39">
        <v>49176</v>
      </c>
      <c r="N39">
        <v>39240</v>
      </c>
      <c r="O39">
        <v>44379</v>
      </c>
      <c r="P39" s="68">
        <v>29483</v>
      </c>
      <c r="Q39" s="68">
        <v>1230985</v>
      </c>
      <c r="R39" s="205"/>
      <c r="S39" s="68"/>
    </row>
    <row r="40" spans="1:19">
      <c r="A40" s="59" t="s">
        <v>97</v>
      </c>
      <c r="B40" s="6">
        <v>71.3</v>
      </c>
      <c r="C40" s="6">
        <v>1</v>
      </c>
      <c r="D40" s="6">
        <v>7.1</v>
      </c>
      <c r="E40" s="6">
        <v>11.3</v>
      </c>
      <c r="F40" s="6">
        <v>28.499999999999996</v>
      </c>
      <c r="G40" s="6">
        <v>53</v>
      </c>
      <c r="H40">
        <v>89504</v>
      </c>
      <c r="I40">
        <v>75589</v>
      </c>
      <c r="J40">
        <v>60553</v>
      </c>
      <c r="K40">
        <v>50816</v>
      </c>
      <c r="L40">
        <v>61992</v>
      </c>
      <c r="M40">
        <v>66630</v>
      </c>
      <c r="N40">
        <v>32142</v>
      </c>
      <c r="O40">
        <v>37656</v>
      </c>
      <c r="P40" s="68">
        <v>1531111</v>
      </c>
      <c r="Q40" s="68">
        <v>91976053</v>
      </c>
      <c r="R40" s="68">
        <v>18.509365971151379</v>
      </c>
      <c r="S40" s="68">
        <v>74.387382051754884</v>
      </c>
    </row>
    <row r="41" spans="1:19">
      <c r="A41" s="59" t="s">
        <v>98</v>
      </c>
      <c r="B41" s="6">
        <v>87.8</v>
      </c>
      <c r="C41" s="6">
        <v>1.2</v>
      </c>
      <c r="D41" s="6">
        <v>2.6</v>
      </c>
      <c r="E41" s="6">
        <v>13.200000000000001</v>
      </c>
      <c r="F41" s="6">
        <v>38</v>
      </c>
      <c r="G41" s="6">
        <v>46.2</v>
      </c>
      <c r="H41">
        <v>84057</v>
      </c>
      <c r="I41">
        <v>72303</v>
      </c>
      <c r="J41">
        <v>74254</v>
      </c>
      <c r="K41">
        <v>58099</v>
      </c>
      <c r="L41">
        <v>55632</v>
      </c>
      <c r="M41">
        <v>60408</v>
      </c>
      <c r="N41">
        <v>43608</v>
      </c>
      <c r="O41">
        <v>49056</v>
      </c>
      <c r="P41" s="68">
        <v>155719</v>
      </c>
      <c r="Q41" s="68">
        <v>8300548</v>
      </c>
      <c r="R41" s="68">
        <v>13.457068189262921</v>
      </c>
      <c r="S41" s="68">
        <v>77.759684195173506</v>
      </c>
    </row>
    <row r="42" spans="1:19">
      <c r="A42" s="25" t="s">
        <v>99</v>
      </c>
      <c r="B42" s="6">
        <v>92.7</v>
      </c>
      <c r="C42" s="6">
        <v>0</v>
      </c>
      <c r="D42" s="6">
        <v>3.1</v>
      </c>
      <c r="E42" s="6">
        <v>24</v>
      </c>
      <c r="F42" s="6">
        <v>47.3</v>
      </c>
      <c r="G42" s="6">
        <v>25.6</v>
      </c>
      <c r="H42">
        <v>53898</v>
      </c>
      <c r="J42">
        <v>56033</v>
      </c>
      <c r="K42">
        <v>40080</v>
      </c>
      <c r="L42">
        <v>42195</v>
      </c>
      <c r="M42">
        <v>46275</v>
      </c>
      <c r="N42">
        <v>39078</v>
      </c>
      <c r="O42">
        <v>44895</v>
      </c>
      <c r="P42" s="68">
        <v>3788</v>
      </c>
      <c r="Q42" s="68">
        <v>178647</v>
      </c>
      <c r="R42" s="68">
        <v>9.9554656645377815</v>
      </c>
      <c r="S42" s="68">
        <v>68.587236467963564</v>
      </c>
    </row>
    <row r="43" spans="1:19">
      <c r="A43" s="25" t="s">
        <v>100</v>
      </c>
      <c r="B43" s="6">
        <v>71.2</v>
      </c>
      <c r="C43" s="6">
        <v>4.8</v>
      </c>
      <c r="D43" s="6">
        <v>12.9</v>
      </c>
      <c r="E43" s="6">
        <v>21.4</v>
      </c>
      <c r="F43" s="6">
        <v>35.799999999999997</v>
      </c>
      <c r="G43" s="6">
        <v>29.9</v>
      </c>
      <c r="H43">
        <v>66754</v>
      </c>
      <c r="I43">
        <v>60421</v>
      </c>
      <c r="J43">
        <v>50306</v>
      </c>
      <c r="K43">
        <v>40480</v>
      </c>
      <c r="L43">
        <v>44739</v>
      </c>
      <c r="M43">
        <v>48525</v>
      </c>
      <c r="N43">
        <v>37167</v>
      </c>
      <c r="O43">
        <v>43467</v>
      </c>
      <c r="P43" s="68">
        <v>594454</v>
      </c>
      <c r="Q43" s="68">
        <v>24661871</v>
      </c>
      <c r="R43" s="68">
        <v>16.363524234215376</v>
      </c>
      <c r="S43" s="68">
        <v>67.68761601731093</v>
      </c>
    </row>
    <row r="44" spans="1:19">
      <c r="A44" s="25" t="s">
        <v>101</v>
      </c>
      <c r="B44" s="6">
        <v>70.3</v>
      </c>
      <c r="C44" s="6">
        <v>5.7</v>
      </c>
      <c r="D44" s="6">
        <v>6.6000000000000005</v>
      </c>
      <c r="E44" s="6">
        <v>15.5</v>
      </c>
      <c r="F44" s="6">
        <v>35.799999999999997</v>
      </c>
      <c r="G44" s="6">
        <v>42.1</v>
      </c>
      <c r="H44">
        <v>68735</v>
      </c>
      <c r="I44">
        <v>45728</v>
      </c>
      <c r="J44">
        <v>53402</v>
      </c>
      <c r="K44">
        <v>48002</v>
      </c>
      <c r="L44">
        <v>58596</v>
      </c>
      <c r="M44">
        <v>63030</v>
      </c>
      <c r="N44">
        <v>36381</v>
      </c>
      <c r="O44">
        <v>40740</v>
      </c>
      <c r="P44" s="68">
        <v>493415</v>
      </c>
      <c r="Q44" s="68">
        <v>28219067</v>
      </c>
      <c r="R44" s="68">
        <v>9.5066518662086494</v>
      </c>
      <c r="S44" s="68">
        <v>65.232050455918184</v>
      </c>
    </row>
    <row r="45" spans="1:19">
      <c r="A45" s="25" t="s">
        <v>102</v>
      </c>
      <c r="B45" s="6">
        <v>86.9</v>
      </c>
      <c r="C45" s="6">
        <v>0.8</v>
      </c>
      <c r="D45" s="6">
        <v>12.5</v>
      </c>
      <c r="E45" s="6">
        <v>19.3</v>
      </c>
      <c r="F45" s="6">
        <v>37.799999999999997</v>
      </c>
      <c r="G45" s="6">
        <v>30.5</v>
      </c>
      <c r="H45">
        <v>80934</v>
      </c>
      <c r="I45">
        <v>113438</v>
      </c>
      <c r="J45">
        <v>54753</v>
      </c>
      <c r="K45">
        <v>42542</v>
      </c>
      <c r="L45">
        <v>47268</v>
      </c>
      <c r="M45">
        <v>51678</v>
      </c>
      <c r="N45">
        <v>40299</v>
      </c>
      <c r="O45">
        <v>45039</v>
      </c>
      <c r="P45" s="68">
        <v>12948</v>
      </c>
      <c r="Q45" s="68">
        <v>623128</v>
      </c>
      <c r="R45" s="68">
        <v>42.096439051321219</v>
      </c>
      <c r="S45" s="68">
        <v>44.846276450924933</v>
      </c>
    </row>
    <row r="46" spans="1:19">
      <c r="A46" s="25" t="s">
        <v>103</v>
      </c>
      <c r="B46" s="6">
        <v>69.899999999999991</v>
      </c>
      <c r="C46" s="6">
        <v>5.8000000000000007</v>
      </c>
      <c r="D46" s="6">
        <v>14.099999999999998</v>
      </c>
      <c r="E46" s="6">
        <v>21.5</v>
      </c>
      <c r="F46" s="6">
        <v>35.9</v>
      </c>
      <c r="G46" s="6">
        <v>28.4</v>
      </c>
      <c r="H46">
        <v>61892</v>
      </c>
      <c r="I46">
        <v>45424</v>
      </c>
      <c r="J46">
        <v>46547</v>
      </c>
      <c r="K46">
        <v>39737</v>
      </c>
      <c r="L46">
        <v>45999</v>
      </c>
      <c r="M46">
        <v>49782</v>
      </c>
      <c r="N46">
        <v>40341</v>
      </c>
      <c r="O46">
        <v>45228</v>
      </c>
      <c r="P46" s="68">
        <v>617828</v>
      </c>
      <c r="Q46" s="68">
        <v>27459441</v>
      </c>
      <c r="R46" s="68">
        <v>14.079231159970771</v>
      </c>
      <c r="S46" s="68">
        <v>68.746079066160249</v>
      </c>
    </row>
    <row r="47" spans="1:19">
      <c r="A47" s="25" t="s">
        <v>104</v>
      </c>
      <c r="B47" s="6">
        <v>78.8</v>
      </c>
      <c r="C47" s="6">
        <v>2.9000000000000004</v>
      </c>
      <c r="D47" s="6">
        <v>6.6000000000000005</v>
      </c>
      <c r="E47" s="6">
        <v>12.7</v>
      </c>
      <c r="F47" s="6">
        <v>30.4</v>
      </c>
      <c r="G47" s="6">
        <v>50.4</v>
      </c>
      <c r="H47">
        <v>76101</v>
      </c>
      <c r="I47">
        <v>54525</v>
      </c>
      <c r="J47">
        <v>54315</v>
      </c>
      <c r="K47">
        <v>47567</v>
      </c>
      <c r="L47">
        <v>60114</v>
      </c>
      <c r="M47">
        <v>64251</v>
      </c>
      <c r="N47">
        <v>37173</v>
      </c>
      <c r="O47">
        <v>41697</v>
      </c>
      <c r="P47" s="68">
        <v>1291966</v>
      </c>
      <c r="Q47" s="68">
        <v>77600845</v>
      </c>
      <c r="R47" s="68">
        <v>15.282776437257493</v>
      </c>
      <c r="S47" s="68">
        <v>66.42666989224287</v>
      </c>
    </row>
    <row r="48" spans="1:19">
      <c r="A48" s="25" t="s">
        <v>105</v>
      </c>
      <c r="B48" s="6">
        <v>51.9</v>
      </c>
      <c r="C48" s="6">
        <v>3.1</v>
      </c>
      <c r="D48" s="6">
        <v>7.7</v>
      </c>
      <c r="E48" s="6">
        <v>9.8000000000000007</v>
      </c>
      <c r="F48" s="6">
        <v>17.899999999999999</v>
      </c>
      <c r="G48" s="6">
        <v>64.600000000000009</v>
      </c>
      <c r="H48">
        <v>127158</v>
      </c>
      <c r="I48">
        <v>30442</v>
      </c>
      <c r="J48">
        <v>86240</v>
      </c>
      <c r="K48">
        <v>73885</v>
      </c>
      <c r="L48">
        <v>127056</v>
      </c>
      <c r="M48">
        <v>135015</v>
      </c>
      <c r="N48">
        <v>42939</v>
      </c>
      <c r="O48">
        <v>47538</v>
      </c>
      <c r="P48" s="68">
        <v>673488</v>
      </c>
      <c r="Q48" s="68">
        <v>75901187</v>
      </c>
      <c r="R48" s="68">
        <v>4.7617644326291408</v>
      </c>
      <c r="S48" s="68">
        <v>86.518001603570298</v>
      </c>
    </row>
    <row r="49" spans="1:19">
      <c r="A49" s="25" t="s">
        <v>106</v>
      </c>
      <c r="B49" s="6">
        <v>67</v>
      </c>
      <c r="C49" s="6">
        <v>4.7</v>
      </c>
      <c r="D49" s="6">
        <v>13.100000000000001</v>
      </c>
      <c r="E49" s="6">
        <v>22</v>
      </c>
      <c r="F49" s="6">
        <v>37.700000000000003</v>
      </c>
      <c r="G49" s="6">
        <v>27.200000000000003</v>
      </c>
      <c r="H49">
        <v>64084</v>
      </c>
      <c r="I49">
        <v>41397</v>
      </c>
      <c r="J49">
        <v>50117</v>
      </c>
      <c r="K49">
        <v>41465</v>
      </c>
      <c r="L49">
        <v>46944</v>
      </c>
      <c r="M49">
        <v>51171</v>
      </c>
      <c r="N49">
        <v>62466</v>
      </c>
      <c r="O49">
        <v>68844</v>
      </c>
      <c r="P49" s="68">
        <v>194835</v>
      </c>
      <c r="Q49" s="68">
        <v>8815841</v>
      </c>
      <c r="R49" s="68">
        <v>22.506185347467255</v>
      </c>
      <c r="S49" s="68">
        <v>62.852609396377254</v>
      </c>
    </row>
    <row r="50" spans="1:19">
      <c r="A50" s="25" t="s">
        <v>107</v>
      </c>
      <c r="B50" s="6">
        <v>93.2</v>
      </c>
      <c r="C50" s="6">
        <v>0.6</v>
      </c>
      <c r="D50" s="6">
        <v>4.7</v>
      </c>
      <c r="E50" s="6">
        <v>14.799999999999999</v>
      </c>
      <c r="F50" s="6">
        <v>35.9</v>
      </c>
      <c r="G50" s="6">
        <v>44.6</v>
      </c>
      <c r="H50">
        <v>71573</v>
      </c>
      <c r="I50">
        <v>55613</v>
      </c>
      <c r="J50">
        <v>60306</v>
      </c>
      <c r="K50">
        <v>45221</v>
      </c>
      <c r="L50">
        <v>46896</v>
      </c>
      <c r="M50">
        <v>50898</v>
      </c>
      <c r="N50">
        <v>36144</v>
      </c>
      <c r="O50">
        <v>41055</v>
      </c>
      <c r="P50" s="68">
        <v>93500</v>
      </c>
      <c r="Q50" s="68">
        <v>4350834</v>
      </c>
      <c r="R50" s="68">
        <v>16.973138016545342</v>
      </c>
      <c r="S50" s="68">
        <v>70.55296671309334</v>
      </c>
    </row>
    <row r="51" spans="1:19">
      <c r="A51" s="25" t="s">
        <v>108</v>
      </c>
      <c r="B51" s="6">
        <v>62.5</v>
      </c>
      <c r="C51" s="6">
        <v>1.7000000000000002</v>
      </c>
      <c r="D51" s="6">
        <v>5.5</v>
      </c>
      <c r="E51" s="6">
        <v>11</v>
      </c>
      <c r="F51" s="6">
        <v>24.099999999999998</v>
      </c>
      <c r="G51" s="6">
        <v>59.3</v>
      </c>
      <c r="H51">
        <v>118968</v>
      </c>
      <c r="I51">
        <v>62292</v>
      </c>
      <c r="J51">
        <v>79347</v>
      </c>
      <c r="K51">
        <v>65524</v>
      </c>
      <c r="L51">
        <v>129195</v>
      </c>
      <c r="M51">
        <v>134781</v>
      </c>
      <c r="N51">
        <v>35637</v>
      </c>
      <c r="O51">
        <v>40053</v>
      </c>
      <c r="P51" s="68">
        <v>399111</v>
      </c>
      <c r="Q51" s="68">
        <v>52803235</v>
      </c>
      <c r="R51" s="68">
        <v>21.953527263217307</v>
      </c>
      <c r="S51" s="68">
        <v>74.804727784362257</v>
      </c>
    </row>
    <row r="52" spans="1:19">
      <c r="A52" s="25" t="s">
        <v>109</v>
      </c>
      <c r="B52" s="6">
        <v>85.7</v>
      </c>
      <c r="C52" s="6">
        <v>1.2</v>
      </c>
      <c r="D52" s="6">
        <v>9.1999999999999993</v>
      </c>
      <c r="E52" s="6">
        <v>14.6</v>
      </c>
      <c r="F52" s="6">
        <v>31.4</v>
      </c>
      <c r="G52" s="6">
        <v>44.7</v>
      </c>
      <c r="H52">
        <v>74185</v>
      </c>
      <c r="I52">
        <v>54340</v>
      </c>
      <c r="J52">
        <v>48314</v>
      </c>
      <c r="K52">
        <v>41964</v>
      </c>
      <c r="L52">
        <v>52737</v>
      </c>
      <c r="M52">
        <v>57672</v>
      </c>
      <c r="N52">
        <v>69111</v>
      </c>
      <c r="O52">
        <v>76224</v>
      </c>
      <c r="P52" s="68">
        <v>153488</v>
      </c>
      <c r="Q52" s="68">
        <v>8503790</v>
      </c>
      <c r="R52" s="68">
        <v>22.900663214856422</v>
      </c>
      <c r="S52" s="68">
        <v>63.132650135797206</v>
      </c>
    </row>
    <row r="53" spans="1:19">
      <c r="A53" s="25" t="s">
        <v>110</v>
      </c>
      <c r="B53" s="6">
        <v>54.800000000000004</v>
      </c>
      <c r="C53" s="6">
        <v>1.4000000000000001</v>
      </c>
      <c r="D53" s="6">
        <v>6.1</v>
      </c>
      <c r="E53" s="6">
        <v>9.3000000000000007</v>
      </c>
      <c r="F53" s="6">
        <v>22.1</v>
      </c>
      <c r="G53" s="6">
        <v>62.5</v>
      </c>
      <c r="H53">
        <v>114827</v>
      </c>
      <c r="I53">
        <v>74284</v>
      </c>
      <c r="J53">
        <v>90862</v>
      </c>
      <c r="K53">
        <v>64739</v>
      </c>
      <c r="L53">
        <v>125472</v>
      </c>
      <c r="M53">
        <v>133623</v>
      </c>
      <c r="N53">
        <v>36528</v>
      </c>
      <c r="O53">
        <v>42309</v>
      </c>
      <c r="P53" s="68">
        <v>1084463</v>
      </c>
      <c r="Q53" s="68">
        <v>142931391</v>
      </c>
      <c r="R53" s="68">
        <v>25.84991264206732</v>
      </c>
      <c r="S53" s="68">
        <v>70.532170018170063</v>
      </c>
    </row>
    <row r="54" spans="1:19">
      <c r="A54" s="25" t="s">
        <v>111</v>
      </c>
      <c r="B54" s="6">
        <v>87</v>
      </c>
      <c r="C54" s="6">
        <v>0.6</v>
      </c>
      <c r="D54" s="6">
        <v>6.7</v>
      </c>
      <c r="E54" s="6">
        <v>10.5</v>
      </c>
      <c r="F54" s="6">
        <v>30.5</v>
      </c>
      <c r="G54" s="6">
        <v>52.300000000000004</v>
      </c>
      <c r="H54">
        <v>81910</v>
      </c>
      <c r="I54">
        <v>50833</v>
      </c>
      <c r="J54">
        <v>60827</v>
      </c>
      <c r="K54">
        <v>50855</v>
      </c>
      <c r="L54">
        <v>50343</v>
      </c>
      <c r="M54">
        <v>55053</v>
      </c>
      <c r="N54">
        <v>73683</v>
      </c>
      <c r="O54">
        <v>82131</v>
      </c>
      <c r="P54" s="68">
        <v>79641</v>
      </c>
      <c r="Q54" s="68">
        <v>3991525</v>
      </c>
      <c r="R54" s="68">
        <v>19.924506304607018</v>
      </c>
      <c r="S54" s="68">
        <v>66.797770074202504</v>
      </c>
    </row>
    <row r="55" spans="1:19">
      <c r="A55" s="25" t="s">
        <v>112</v>
      </c>
      <c r="B55" s="6">
        <v>92.9</v>
      </c>
      <c r="C55" s="6">
        <v>0.3</v>
      </c>
      <c r="D55" s="6">
        <v>6.5</v>
      </c>
      <c r="E55" s="6">
        <v>20</v>
      </c>
      <c r="F55" s="6">
        <v>46.5</v>
      </c>
      <c r="G55" s="6">
        <v>27</v>
      </c>
      <c r="H55">
        <v>51338</v>
      </c>
      <c r="I55">
        <v>37399</v>
      </c>
      <c r="J55">
        <v>51045</v>
      </c>
      <c r="K55">
        <v>38344</v>
      </c>
      <c r="L55">
        <v>43116</v>
      </c>
      <c r="M55">
        <v>46806</v>
      </c>
      <c r="N55">
        <v>38823</v>
      </c>
      <c r="O55">
        <v>44034</v>
      </c>
      <c r="P55" s="68">
        <v>50673</v>
      </c>
      <c r="Q55" s="68">
        <v>2143426</v>
      </c>
      <c r="R55" s="68">
        <v>11.519074534731889</v>
      </c>
      <c r="S55" s="68">
        <v>72.9063056172361</v>
      </c>
    </row>
    <row r="56" spans="1:19">
      <c r="A56" s="25" t="s">
        <v>113</v>
      </c>
      <c r="B56" s="6">
        <v>98.4</v>
      </c>
      <c r="C56" s="6">
        <v>0</v>
      </c>
      <c r="D56" s="6">
        <v>6.6000000000000005</v>
      </c>
      <c r="E56" s="6">
        <v>17.2</v>
      </c>
      <c r="F56" s="6">
        <v>50.3</v>
      </c>
      <c r="G56" s="6">
        <v>25.8</v>
      </c>
      <c r="H56">
        <v>48661</v>
      </c>
      <c r="J56">
        <v>76042</v>
      </c>
      <c r="K56">
        <v>32394</v>
      </c>
      <c r="L56">
        <v>35688</v>
      </c>
      <c r="M56">
        <v>39669</v>
      </c>
      <c r="N56">
        <v>30570</v>
      </c>
      <c r="O56">
        <v>35169</v>
      </c>
      <c r="P56" s="68">
        <v>188</v>
      </c>
      <c r="Q56" s="68">
        <v>8054</v>
      </c>
      <c r="R56" s="68"/>
      <c r="S56" s="68"/>
    </row>
    <row r="57" spans="1:19">
      <c r="A57" s="25" t="s">
        <v>114</v>
      </c>
      <c r="B57" s="6">
        <v>91.2</v>
      </c>
      <c r="C57" s="6">
        <v>1.4000000000000001</v>
      </c>
      <c r="D57" s="6">
        <v>6.3</v>
      </c>
      <c r="E57" s="6">
        <v>20.7</v>
      </c>
      <c r="F57" s="6">
        <v>44.2</v>
      </c>
      <c r="G57" s="6">
        <v>28.799999999999997</v>
      </c>
      <c r="H57">
        <v>46313</v>
      </c>
      <c r="J57">
        <v>47402</v>
      </c>
      <c r="K57">
        <v>37909</v>
      </c>
      <c r="L57">
        <v>40512</v>
      </c>
      <c r="M57">
        <v>44370</v>
      </c>
      <c r="N57">
        <v>32847</v>
      </c>
      <c r="O57">
        <v>39783</v>
      </c>
      <c r="P57" s="68">
        <v>8554</v>
      </c>
      <c r="Q57" s="68">
        <v>324406</v>
      </c>
      <c r="R57" s="68">
        <v>26.347150275637414</v>
      </c>
      <c r="S57" s="68">
        <v>51.349788642804739</v>
      </c>
    </row>
    <row r="58" spans="1:19">
      <c r="A58" s="25" t="s">
        <v>115</v>
      </c>
      <c r="B58" s="6">
        <v>64.3</v>
      </c>
      <c r="C58" s="6">
        <v>10.4</v>
      </c>
      <c r="D58" s="6">
        <v>6.9</v>
      </c>
      <c r="E58" s="6">
        <v>18.2</v>
      </c>
      <c r="F58" s="6">
        <v>40.6</v>
      </c>
      <c r="G58" s="6">
        <v>34.300000000000004</v>
      </c>
      <c r="H58">
        <v>81137</v>
      </c>
      <c r="I58">
        <v>58262</v>
      </c>
      <c r="J58">
        <v>60730</v>
      </c>
      <c r="K58">
        <v>49969</v>
      </c>
      <c r="L58">
        <v>57735</v>
      </c>
      <c r="M58">
        <v>62256</v>
      </c>
      <c r="N58">
        <v>29733</v>
      </c>
      <c r="O58">
        <v>35211</v>
      </c>
      <c r="P58" s="68">
        <v>115426</v>
      </c>
      <c r="Q58" s="68">
        <v>5997197</v>
      </c>
      <c r="R58" s="68">
        <v>33.627622248161757</v>
      </c>
      <c r="S58" s="68">
        <v>49.889553934423205</v>
      </c>
    </row>
    <row r="59" spans="1:19">
      <c r="A59" s="25" t="s">
        <v>116</v>
      </c>
      <c r="B59" s="6">
        <v>87.7</v>
      </c>
      <c r="C59" s="6">
        <v>0.70000000000000007</v>
      </c>
      <c r="D59" s="6">
        <v>6</v>
      </c>
      <c r="E59" s="6">
        <v>13.8</v>
      </c>
      <c r="F59" s="6">
        <v>34.9</v>
      </c>
      <c r="G59" s="6">
        <v>45.4</v>
      </c>
      <c r="H59">
        <v>79705</v>
      </c>
      <c r="I59">
        <v>62656</v>
      </c>
      <c r="J59">
        <v>56448</v>
      </c>
      <c r="K59">
        <v>49937</v>
      </c>
      <c r="L59">
        <v>54414</v>
      </c>
      <c r="M59">
        <v>58719</v>
      </c>
      <c r="N59">
        <v>42465</v>
      </c>
      <c r="O59">
        <v>47307</v>
      </c>
      <c r="P59" s="68">
        <v>177148</v>
      </c>
      <c r="Q59" s="68">
        <v>9639136</v>
      </c>
      <c r="R59" s="68">
        <v>23.358305966536168</v>
      </c>
      <c r="S59" s="68">
        <v>67.340757019190775</v>
      </c>
    </row>
    <row r="60" spans="1:19">
      <c r="A60" s="25" t="s">
        <v>117</v>
      </c>
      <c r="B60" s="6">
        <v>81.899999999999991</v>
      </c>
      <c r="C60" s="6">
        <v>1.6</v>
      </c>
      <c r="D60" s="6">
        <v>14.799999999999999</v>
      </c>
      <c r="E60" s="6">
        <v>24.2</v>
      </c>
      <c r="F60" s="6">
        <v>36.5</v>
      </c>
      <c r="G60" s="6">
        <v>24.6</v>
      </c>
      <c r="H60">
        <v>58745</v>
      </c>
      <c r="I60">
        <v>44868</v>
      </c>
      <c r="J60">
        <v>49623</v>
      </c>
      <c r="K60">
        <v>40569</v>
      </c>
      <c r="L60">
        <v>47079</v>
      </c>
      <c r="M60">
        <v>51222</v>
      </c>
      <c r="N60">
        <v>39024</v>
      </c>
      <c r="O60">
        <v>44511</v>
      </c>
      <c r="P60" s="68">
        <v>145041</v>
      </c>
      <c r="Q60" s="68">
        <v>6675130</v>
      </c>
      <c r="R60" s="68"/>
      <c r="S60" s="68"/>
    </row>
    <row r="61" spans="1:19">
      <c r="A61" s="25" t="s">
        <v>118</v>
      </c>
      <c r="B61" s="6">
        <v>77.100000000000009</v>
      </c>
      <c r="C61" s="6">
        <v>1.5</v>
      </c>
      <c r="D61" s="6">
        <v>11.899999999999999</v>
      </c>
      <c r="E61" s="6">
        <v>19.900000000000002</v>
      </c>
      <c r="F61" s="6">
        <v>41.5</v>
      </c>
      <c r="G61" s="6">
        <v>26.700000000000003</v>
      </c>
      <c r="H61">
        <v>57539</v>
      </c>
      <c r="I61">
        <v>59766</v>
      </c>
      <c r="J61">
        <v>47280</v>
      </c>
      <c r="K61">
        <v>37229</v>
      </c>
      <c r="L61">
        <v>42312</v>
      </c>
      <c r="M61">
        <v>47028</v>
      </c>
      <c r="N61">
        <v>36366</v>
      </c>
      <c r="O61">
        <v>41313</v>
      </c>
      <c r="P61" s="68">
        <v>22670</v>
      </c>
      <c r="Q61" s="68">
        <v>970146</v>
      </c>
      <c r="R61" s="68">
        <v>21.498690040833235</v>
      </c>
      <c r="S61" s="68">
        <v>66.619821579479677</v>
      </c>
    </row>
    <row r="62" spans="1:19">
      <c r="A62" s="25" t="s">
        <v>119</v>
      </c>
      <c r="B62" s="6">
        <v>91</v>
      </c>
      <c r="C62" s="6">
        <v>0.4</v>
      </c>
      <c r="D62" s="6">
        <v>12</v>
      </c>
      <c r="E62" s="6">
        <v>26.1</v>
      </c>
      <c r="F62" s="6">
        <v>39.900000000000006</v>
      </c>
      <c r="G62" s="6">
        <v>22</v>
      </c>
      <c r="H62">
        <v>43441</v>
      </c>
      <c r="J62">
        <v>41083</v>
      </c>
      <c r="K62">
        <v>32444</v>
      </c>
      <c r="L62">
        <v>42564</v>
      </c>
      <c r="M62">
        <v>46236</v>
      </c>
      <c r="N62">
        <v>30558</v>
      </c>
      <c r="O62">
        <v>35652</v>
      </c>
      <c r="P62" s="68">
        <v>12513</v>
      </c>
      <c r="Q62" s="68">
        <v>538788</v>
      </c>
      <c r="R62" s="68">
        <v>24.452616294178107</v>
      </c>
      <c r="S62" s="68">
        <v>58.655148530498948</v>
      </c>
    </row>
    <row r="63" spans="1:19">
      <c r="A63" s="25" t="s">
        <v>120</v>
      </c>
      <c r="B63" s="6">
        <v>88.1</v>
      </c>
      <c r="C63" s="6">
        <v>0.4</v>
      </c>
      <c r="D63" s="6">
        <v>5.4</v>
      </c>
      <c r="E63" s="6">
        <v>28.9</v>
      </c>
      <c r="F63" s="6">
        <v>39</v>
      </c>
      <c r="G63" s="6">
        <v>26.700000000000003</v>
      </c>
      <c r="H63">
        <v>38575</v>
      </c>
      <c r="J63">
        <v>50189</v>
      </c>
      <c r="K63">
        <v>33409</v>
      </c>
      <c r="L63">
        <v>40854</v>
      </c>
      <c r="M63">
        <v>44724</v>
      </c>
      <c r="N63">
        <v>34002</v>
      </c>
      <c r="O63">
        <v>39189</v>
      </c>
      <c r="P63" s="68">
        <v>1537</v>
      </c>
      <c r="Q63" s="68">
        <v>60871</v>
      </c>
      <c r="R63" s="68">
        <v>17.365585865692935</v>
      </c>
      <c r="S63" s="68">
        <v>55.840302131103314</v>
      </c>
    </row>
    <row r="64" spans="1:19">
      <c r="A64" s="25" t="s">
        <v>121</v>
      </c>
      <c r="B64" s="6">
        <v>81.3</v>
      </c>
      <c r="C64" s="6">
        <v>0.70000000000000007</v>
      </c>
      <c r="D64" s="6">
        <v>22</v>
      </c>
      <c r="E64" s="6">
        <v>22.6</v>
      </c>
      <c r="F64" s="6">
        <v>33.800000000000004</v>
      </c>
      <c r="G64" s="6">
        <v>21.6</v>
      </c>
      <c r="H64">
        <v>48458</v>
      </c>
      <c r="I64">
        <v>38171</v>
      </c>
      <c r="J64">
        <v>40208</v>
      </c>
      <c r="K64">
        <v>35317</v>
      </c>
      <c r="L64">
        <v>37755</v>
      </c>
      <c r="M64">
        <v>42822</v>
      </c>
      <c r="N64">
        <v>28884</v>
      </c>
      <c r="O64">
        <v>34092</v>
      </c>
      <c r="P64" s="68">
        <v>97726</v>
      </c>
      <c r="Q64" s="68">
        <v>3949277</v>
      </c>
      <c r="R64" s="68">
        <v>37.096428241153411</v>
      </c>
      <c r="S64" s="68">
        <v>46.878471918214196</v>
      </c>
    </row>
    <row r="65" spans="1:19">
      <c r="A65" s="25" t="s">
        <v>122</v>
      </c>
      <c r="B65" s="6">
        <v>94.199999999999989</v>
      </c>
      <c r="C65" s="6">
        <v>0.3</v>
      </c>
      <c r="D65" s="6">
        <v>4.3999999999999995</v>
      </c>
      <c r="E65" s="6">
        <v>21.4</v>
      </c>
      <c r="F65" s="6">
        <v>46.400000000000006</v>
      </c>
      <c r="G65" s="6">
        <v>27.800000000000004</v>
      </c>
      <c r="H65">
        <v>57175</v>
      </c>
      <c r="J65">
        <v>54816</v>
      </c>
      <c r="K65">
        <v>44713</v>
      </c>
      <c r="L65">
        <v>45081</v>
      </c>
      <c r="M65">
        <v>48789</v>
      </c>
      <c r="N65">
        <v>29079</v>
      </c>
      <c r="O65">
        <v>34596</v>
      </c>
      <c r="P65" s="68">
        <v>12741</v>
      </c>
      <c r="Q65" s="68">
        <v>542100</v>
      </c>
      <c r="R65" s="68">
        <v>9.4730386685191554</v>
      </c>
      <c r="S65" s="68">
        <v>71.70765167253667</v>
      </c>
    </row>
    <row r="66" spans="1:19">
      <c r="A66" s="25" t="s">
        <v>123</v>
      </c>
      <c r="B66" s="6">
        <v>84.399999999999991</v>
      </c>
      <c r="C66" s="6">
        <v>1.3</v>
      </c>
      <c r="D66" s="6">
        <v>8.7999999999999989</v>
      </c>
      <c r="E66" s="6">
        <v>13.3</v>
      </c>
      <c r="F66" s="6">
        <v>33.1</v>
      </c>
      <c r="G66" s="6">
        <v>44.800000000000004</v>
      </c>
      <c r="H66">
        <v>82815</v>
      </c>
      <c r="I66">
        <v>79785</v>
      </c>
      <c r="J66">
        <v>57726</v>
      </c>
      <c r="K66">
        <v>49285</v>
      </c>
      <c r="L66">
        <v>52854</v>
      </c>
      <c r="M66">
        <v>57138</v>
      </c>
      <c r="N66">
        <v>34398</v>
      </c>
      <c r="O66">
        <v>39084</v>
      </c>
      <c r="P66" s="68">
        <v>264123</v>
      </c>
      <c r="Q66" s="68">
        <v>14565661</v>
      </c>
      <c r="R66" s="68">
        <v>25.582770095343832</v>
      </c>
      <c r="S66" s="68">
        <v>62.41362506705682</v>
      </c>
    </row>
    <row r="67" spans="1:19">
      <c r="A67" s="25" t="s">
        <v>124</v>
      </c>
      <c r="B67" s="6">
        <v>79</v>
      </c>
      <c r="C67" s="6">
        <v>1.9</v>
      </c>
      <c r="D67" s="6">
        <v>7.7</v>
      </c>
      <c r="E67" s="6">
        <v>12.9</v>
      </c>
      <c r="F67" s="6">
        <v>27.3</v>
      </c>
      <c r="G67" s="6">
        <v>52.2</v>
      </c>
      <c r="H67">
        <v>70407</v>
      </c>
      <c r="I67">
        <v>42695</v>
      </c>
      <c r="J67">
        <v>60255</v>
      </c>
      <c r="K67">
        <v>49132</v>
      </c>
      <c r="L67">
        <v>56316</v>
      </c>
      <c r="M67">
        <v>60879</v>
      </c>
      <c r="N67">
        <v>40707</v>
      </c>
      <c r="O67">
        <v>45777</v>
      </c>
      <c r="P67" s="68">
        <v>67490</v>
      </c>
      <c r="Q67" s="68">
        <v>3299921</v>
      </c>
      <c r="R67" s="68"/>
      <c r="S67" s="68"/>
    </row>
    <row r="68" spans="1:19" ht="17" thickBot="1">
      <c r="A68" s="25" t="s">
        <v>125</v>
      </c>
      <c r="B68" s="48">
        <v>81.2</v>
      </c>
      <c r="C68" s="48">
        <v>3.2</v>
      </c>
      <c r="D68" s="48">
        <v>13.3</v>
      </c>
      <c r="E68" s="48">
        <v>19.7</v>
      </c>
      <c r="F68" s="48">
        <v>46.300000000000004</v>
      </c>
      <c r="G68" s="48">
        <v>20.7</v>
      </c>
      <c r="H68" s="42">
        <v>53695</v>
      </c>
      <c r="I68" s="42">
        <v>94070</v>
      </c>
      <c r="J68" s="42">
        <v>44748</v>
      </c>
      <c r="K68" s="42">
        <v>38905</v>
      </c>
      <c r="L68" s="42">
        <v>46944</v>
      </c>
      <c r="M68" s="42">
        <v>49962</v>
      </c>
      <c r="N68" s="42">
        <v>42669</v>
      </c>
      <c r="O68" s="42">
        <v>47637</v>
      </c>
      <c r="P68" s="110">
        <v>10096</v>
      </c>
      <c r="Q68" s="110">
        <v>471655</v>
      </c>
      <c r="R68" s="110">
        <v>14.077071349126067</v>
      </c>
      <c r="S68" s="110">
        <v>44.862866278474812</v>
      </c>
    </row>
    <row r="69" spans="1:19" ht="17" thickTop="1">
      <c r="B69" s="3"/>
    </row>
    <row r="70" spans="1:19">
      <c r="B70" s="3"/>
    </row>
  </sheetData>
  <hyperlinks>
    <hyperlink ref="B4" r:id="rId1" display="DEMOGRAPHIC CHARACTERISTICS FOR OCCUPIED HOUSING UNITS" xr:uid="{A438D762-F528-1340-B44E-8C85BE93E451}"/>
    <hyperlink ref="C4:G4" r:id="rId2" display="DEMOGRAPHIC CHARACTERISTICS FOR OCCUPIED HOUSING UNITS" xr:uid="{15888AA1-C8E5-AB48-BB8B-96C089860DE1}"/>
    <hyperlink ref="I4" r:id="rId3" xr:uid="{6AB8B97B-EDFB-2249-8BEC-8ACE0CCD1B3F}"/>
    <hyperlink ref="H4" r:id="rId4" xr:uid="{5CB9041A-C99D-274F-88CC-5F7C895D1A05}"/>
    <hyperlink ref="J4:K4" r:id="rId5" display="US Census" xr:uid="{0510B00C-9CC8-3545-BC05-06C4E921ED82}"/>
    <hyperlink ref="L4" r:id="rId6" display="US Census, Longitudinal Employer-Household Dynamics Quarterly Workforce Indicators" xr:uid="{649D2629-D6AD-404A-B1C3-9EA15617B415}"/>
    <hyperlink ref="M4" r:id="rId7" display="US Census, Longitudinal Employer-Household Dynamics Quarterly Workforce Indicators" xr:uid="{8B14D6FF-446D-A248-AB9A-D5CD36651F17}"/>
    <hyperlink ref="N4" r:id="rId8" display="US Census, Longitudinal Employer-Household Dynamics Quarterly Workforce Indicators" xr:uid="{A4BA9133-0C2F-2E4A-92EF-643311B94376}"/>
    <hyperlink ref="O4" r:id="rId9" display="US Census, Longitudinal Employer-Household Dynamics Quarterly Workforce Indicators" xr:uid="{54A922BC-B3FF-FD49-803D-69C648759D52}"/>
    <hyperlink ref="P4" r:id="rId10" xr:uid="{ECA425A1-13F6-DC48-A3CA-23938C7F6AE3}"/>
    <hyperlink ref="Q4" r:id="rId11" xr:uid="{5F99BE75-E800-BC44-9209-1F30F2E8CBD1}"/>
    <hyperlink ref="S4" r:id="rId12" xr:uid="{4D40769F-608E-FD4C-AE27-16AA62A044B3}"/>
    <hyperlink ref="R4" r:id="rId13" xr:uid="{318D6020-0FBA-E543-8605-B9F9F3CDF70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A05F-E0D5-7D41-B119-06231949421F}">
  <dimension ref="A2:G60"/>
  <sheetViews>
    <sheetView workbookViewId="0">
      <pane xSplit="2" ySplit="2" topLeftCell="C3" activePane="bottomRight" state="frozen"/>
      <selection pane="topRight" activeCell="C1" sqref="C1"/>
      <selection pane="bottomLeft" activeCell="A2" sqref="A2"/>
      <selection pane="bottomRight" activeCell="G3" sqref="G3"/>
    </sheetView>
  </sheetViews>
  <sheetFormatPr baseColWidth="10" defaultRowHeight="16"/>
  <sheetData>
    <row r="2" spans="1:7">
      <c r="A2" t="s">
        <v>67</v>
      </c>
      <c r="B2" t="s">
        <v>246</v>
      </c>
      <c r="C2" t="s">
        <v>247</v>
      </c>
      <c r="D2" t="s">
        <v>66</v>
      </c>
      <c r="E2" t="s">
        <v>317</v>
      </c>
      <c r="G2" t="s">
        <v>319</v>
      </c>
    </row>
    <row r="3" spans="1:7">
      <c r="A3" s="2" t="s">
        <v>9</v>
      </c>
      <c r="B3" t="s">
        <v>68</v>
      </c>
      <c r="C3">
        <v>1643700</v>
      </c>
      <c r="D3">
        <v>4.1986084590069881</v>
      </c>
      <c r="E3">
        <v>572870</v>
      </c>
      <c r="G3">
        <v>1335756</v>
      </c>
    </row>
    <row r="4" spans="1:7">
      <c r="A4" s="2" t="s">
        <v>10</v>
      </c>
      <c r="B4" t="s">
        <v>69</v>
      </c>
      <c r="C4" s="7">
        <v>1071</v>
      </c>
      <c r="D4">
        <v>2.7357240734905909E-3</v>
      </c>
      <c r="E4" t="s">
        <v>312</v>
      </c>
      <c r="G4" t="s">
        <v>318</v>
      </c>
    </row>
    <row r="5" spans="1:7">
      <c r="A5" s="2" t="s">
        <v>11</v>
      </c>
      <c r="B5" t="s">
        <v>70</v>
      </c>
      <c r="C5">
        <v>37829</v>
      </c>
      <c r="D5">
        <v>9.6629043861881952E-2</v>
      </c>
      <c r="E5">
        <v>14090</v>
      </c>
      <c r="G5">
        <v>32677</v>
      </c>
    </row>
    <row r="6" spans="1:7">
      <c r="A6" s="2" t="s">
        <v>12</v>
      </c>
      <c r="B6" t="s">
        <v>71</v>
      </c>
      <c r="C6">
        <v>227075</v>
      </c>
      <c r="D6">
        <v>0.58003225395693359</v>
      </c>
      <c r="E6">
        <v>86797</v>
      </c>
      <c r="G6">
        <v>186682</v>
      </c>
    </row>
    <row r="7" spans="1:7">
      <c r="A7" s="2" t="s">
        <v>8</v>
      </c>
      <c r="B7" t="s">
        <v>72</v>
      </c>
      <c r="C7">
        <v>45235</v>
      </c>
      <c r="D7">
        <v>0.11554666523281688</v>
      </c>
      <c r="E7">
        <v>17417</v>
      </c>
      <c r="G7">
        <v>38555</v>
      </c>
    </row>
    <row r="8" spans="1:7">
      <c r="A8" s="2" t="s">
        <v>13</v>
      </c>
      <c r="B8" t="s">
        <v>73</v>
      </c>
      <c r="C8">
        <v>21464</v>
      </c>
      <c r="D8">
        <v>5.482687349524E-2</v>
      </c>
      <c r="E8">
        <v>7113</v>
      </c>
      <c r="G8">
        <v>16229</v>
      </c>
    </row>
    <row r="9" spans="1:7">
      <c r="A9" s="2" t="s">
        <v>14</v>
      </c>
      <c r="B9" t="s">
        <v>74</v>
      </c>
      <c r="C9">
        <v>1133247</v>
      </c>
      <c r="D9">
        <v>2.8947255827366871</v>
      </c>
      <c r="E9">
        <v>392277</v>
      </c>
      <c r="G9">
        <v>902257</v>
      </c>
    </row>
    <row r="10" spans="1:7">
      <c r="A10" s="2" t="s">
        <v>15</v>
      </c>
      <c r="B10" t="s">
        <v>75</v>
      </c>
      <c r="C10">
        <v>27424</v>
      </c>
      <c r="D10">
        <v>7.0050884212330508E-2</v>
      </c>
      <c r="E10">
        <v>9799</v>
      </c>
      <c r="G10">
        <v>22005</v>
      </c>
    </row>
    <row r="11" spans="1:7">
      <c r="A11" s="2" t="s">
        <v>16</v>
      </c>
      <c r="B11" t="s">
        <v>76</v>
      </c>
      <c r="C11">
        <v>186661</v>
      </c>
      <c r="D11">
        <v>0.47680017860114593</v>
      </c>
      <c r="E11">
        <v>69172</v>
      </c>
      <c r="G11">
        <v>153562</v>
      </c>
    </row>
    <row r="12" spans="1:7">
      <c r="A12" s="2" t="s">
        <v>17</v>
      </c>
      <c r="B12" t="s">
        <v>77</v>
      </c>
      <c r="C12">
        <v>978130</v>
      </c>
      <c r="D12">
        <v>2.4985002689106928</v>
      </c>
      <c r="E12">
        <v>304624</v>
      </c>
      <c r="G12">
        <v>727089</v>
      </c>
    </row>
    <row r="13" spans="1:7">
      <c r="A13" s="2" t="s">
        <v>18</v>
      </c>
      <c r="B13" t="s">
        <v>78</v>
      </c>
      <c r="C13">
        <v>27897</v>
      </c>
      <c r="D13">
        <v>7.1259098485683486E-2</v>
      </c>
      <c r="E13">
        <v>10017</v>
      </c>
      <c r="G13">
        <v>21351</v>
      </c>
    </row>
    <row r="14" spans="1:7">
      <c r="A14" s="2" t="s">
        <v>19</v>
      </c>
      <c r="B14" t="s">
        <v>79</v>
      </c>
      <c r="C14">
        <v>135768</v>
      </c>
      <c r="D14">
        <v>0.34680092064395013</v>
      </c>
      <c r="E14">
        <v>54267</v>
      </c>
      <c r="G14">
        <v>112208</v>
      </c>
    </row>
    <row r="15" spans="1:7">
      <c r="A15" s="2" t="s">
        <v>20</v>
      </c>
      <c r="B15" t="s">
        <v>80</v>
      </c>
      <c r="C15">
        <v>180216</v>
      </c>
      <c r="D15">
        <v>0.46033730124013111</v>
      </c>
      <c r="E15">
        <v>44057</v>
      </c>
      <c r="G15">
        <v>133957</v>
      </c>
    </row>
    <row r="16" spans="1:7">
      <c r="A16" s="2" t="s">
        <v>21</v>
      </c>
      <c r="B16" t="s">
        <v>81</v>
      </c>
      <c r="C16">
        <v>18085</v>
      </c>
      <c r="D16">
        <v>4.6195676815198261E-2</v>
      </c>
      <c r="E16">
        <v>8083</v>
      </c>
      <c r="G16">
        <v>14865</v>
      </c>
    </row>
    <row r="17" spans="1:7">
      <c r="A17" s="2" t="s">
        <v>22</v>
      </c>
      <c r="B17" t="s">
        <v>82</v>
      </c>
      <c r="C17">
        <v>883053</v>
      </c>
      <c r="D17">
        <v>2.2556389825098848</v>
      </c>
      <c r="E17">
        <v>267913</v>
      </c>
      <c r="G17">
        <v>652959</v>
      </c>
    </row>
    <row r="18" spans="1:7">
      <c r="A18" s="2" t="s">
        <v>23</v>
      </c>
      <c r="B18" t="s">
        <v>83</v>
      </c>
      <c r="C18">
        <v>150075</v>
      </c>
      <c r="D18">
        <v>0.38334620945761017</v>
      </c>
      <c r="E18">
        <v>42735</v>
      </c>
      <c r="G18">
        <v>113475</v>
      </c>
    </row>
    <row r="19" spans="1:7">
      <c r="A19" s="2" t="s">
        <v>24</v>
      </c>
      <c r="B19" t="s">
        <v>84</v>
      </c>
      <c r="C19">
        <v>64148</v>
      </c>
      <c r="D19">
        <v>0.16385735561743645</v>
      </c>
      <c r="E19">
        <v>25966</v>
      </c>
      <c r="G19">
        <v>52331</v>
      </c>
    </row>
    <row r="20" spans="1:7">
      <c r="A20" s="2" t="s">
        <v>25</v>
      </c>
      <c r="B20" t="s">
        <v>85</v>
      </c>
      <c r="C20">
        <v>31185</v>
      </c>
      <c r="D20">
        <v>7.965784802222603E-2</v>
      </c>
      <c r="E20">
        <v>9493</v>
      </c>
      <c r="G20">
        <v>26739</v>
      </c>
    </row>
    <row r="21" spans="1:7">
      <c r="A21" s="2" t="s">
        <v>30</v>
      </c>
      <c r="B21" t="s">
        <v>86</v>
      </c>
      <c r="C21">
        <v>10098052</v>
      </c>
      <c r="D21">
        <v>25.794102662707573</v>
      </c>
      <c r="E21">
        <v>3306109</v>
      </c>
      <c r="G21">
        <v>8115158</v>
      </c>
    </row>
    <row r="22" spans="1:7">
      <c r="A22" s="2" t="s">
        <v>26</v>
      </c>
      <c r="B22" t="s">
        <v>87</v>
      </c>
      <c r="C22">
        <v>155013</v>
      </c>
      <c r="D22">
        <v>0.39595965994770954</v>
      </c>
      <c r="E22">
        <v>44759</v>
      </c>
      <c r="G22">
        <v>117191</v>
      </c>
    </row>
    <row r="23" spans="1:7">
      <c r="A23" s="2" t="s">
        <v>27</v>
      </c>
      <c r="B23" t="s">
        <v>88</v>
      </c>
      <c r="C23">
        <v>260295</v>
      </c>
      <c r="D23">
        <v>0.66488823315521328</v>
      </c>
      <c r="E23">
        <v>105258</v>
      </c>
      <c r="G23">
        <v>212991</v>
      </c>
    </row>
    <row r="24" spans="1:7">
      <c r="A24" s="2" t="s">
        <v>29</v>
      </c>
      <c r="B24" t="s">
        <v>89</v>
      </c>
      <c r="C24">
        <v>17540</v>
      </c>
      <c r="D24">
        <v>4.4803548318417333E-2</v>
      </c>
      <c r="E24">
        <v>7700</v>
      </c>
      <c r="G24">
        <v>15019</v>
      </c>
    </row>
    <row r="25" spans="1:7">
      <c r="A25" s="2" t="s">
        <v>28</v>
      </c>
      <c r="B25" t="s">
        <v>90</v>
      </c>
      <c r="C25">
        <v>87422</v>
      </c>
      <c r="D25">
        <v>0.22330762834051771</v>
      </c>
      <c r="E25">
        <v>34090</v>
      </c>
      <c r="G25">
        <v>71065</v>
      </c>
    </row>
    <row r="26" spans="1:7">
      <c r="A26" s="2" t="s">
        <v>31</v>
      </c>
      <c r="B26" t="s">
        <v>91</v>
      </c>
      <c r="C26">
        <v>269075</v>
      </c>
      <c r="D26">
        <v>0.68731555095656471</v>
      </c>
      <c r="E26">
        <v>79606</v>
      </c>
      <c r="G26">
        <v>197980</v>
      </c>
    </row>
    <row r="27" spans="1:7">
      <c r="A27" s="2" t="s">
        <v>32</v>
      </c>
      <c r="B27" t="s">
        <v>92</v>
      </c>
      <c r="C27">
        <v>8938</v>
      </c>
      <c r="D27">
        <v>2.2830907347207195E-2</v>
      </c>
      <c r="E27">
        <v>3660</v>
      </c>
      <c r="G27">
        <v>7429</v>
      </c>
    </row>
    <row r="28" spans="1:7">
      <c r="A28" s="2" t="s">
        <v>33</v>
      </c>
      <c r="B28" t="s">
        <v>93</v>
      </c>
      <c r="C28">
        <v>14174</v>
      </c>
      <c r="D28">
        <v>3.6205558373161195E-2</v>
      </c>
      <c r="E28">
        <v>4847</v>
      </c>
      <c r="G28">
        <v>11803</v>
      </c>
    </row>
    <row r="29" spans="1:7">
      <c r="A29" s="2" t="s">
        <v>34</v>
      </c>
      <c r="B29" t="s">
        <v>94</v>
      </c>
      <c r="C29">
        <v>433212</v>
      </c>
      <c r="D29">
        <v>1.106581229995337</v>
      </c>
      <c r="E29">
        <v>126052</v>
      </c>
      <c r="G29">
        <v>331250</v>
      </c>
    </row>
    <row r="30" spans="1:7">
      <c r="A30" s="2" t="s">
        <v>35</v>
      </c>
      <c r="B30" t="s">
        <v>95</v>
      </c>
      <c r="C30">
        <v>140530</v>
      </c>
      <c r="D30">
        <v>0.35896480303233685</v>
      </c>
      <c r="E30">
        <v>49032</v>
      </c>
      <c r="G30">
        <v>114489</v>
      </c>
    </row>
    <row r="31" spans="1:7">
      <c r="A31" s="2" t="s">
        <v>36</v>
      </c>
      <c r="B31" t="s">
        <v>96</v>
      </c>
      <c r="C31">
        <v>99092</v>
      </c>
      <c r="D31">
        <v>0.25311705872112944</v>
      </c>
      <c r="E31">
        <v>40904</v>
      </c>
      <c r="G31">
        <v>84229</v>
      </c>
    </row>
    <row r="32" spans="1:7">
      <c r="A32" s="2" t="s">
        <v>37</v>
      </c>
      <c r="B32" t="s">
        <v>97</v>
      </c>
      <c r="C32">
        <v>3164182</v>
      </c>
      <c r="D32">
        <v>8.0824732682592018</v>
      </c>
      <c r="E32">
        <v>1032373</v>
      </c>
      <c r="G32">
        <v>2538090</v>
      </c>
    </row>
    <row r="33" spans="1:7">
      <c r="A33" s="2" t="s">
        <v>38</v>
      </c>
      <c r="B33" t="s">
        <v>98</v>
      </c>
      <c r="C33">
        <v>380077</v>
      </c>
      <c r="D33">
        <v>0.97085508746973226</v>
      </c>
      <c r="E33">
        <v>140661</v>
      </c>
      <c r="G33">
        <v>304646</v>
      </c>
    </row>
    <row r="34" spans="1:7">
      <c r="A34" s="2" t="s">
        <v>39</v>
      </c>
      <c r="B34" t="s">
        <v>99</v>
      </c>
      <c r="C34">
        <v>18699</v>
      </c>
      <c r="D34">
        <v>4.7764056442764297E-2</v>
      </c>
      <c r="E34">
        <v>8047</v>
      </c>
      <c r="G34">
        <v>15985</v>
      </c>
    </row>
    <row r="35" spans="1:7">
      <c r="A35" s="2" t="s">
        <v>40</v>
      </c>
      <c r="B35" t="s">
        <v>100</v>
      </c>
      <c r="C35">
        <v>2383286</v>
      </c>
      <c r="D35">
        <v>6.0877804707872052</v>
      </c>
      <c r="E35">
        <v>718349</v>
      </c>
      <c r="G35">
        <v>1842591</v>
      </c>
    </row>
    <row r="36" spans="1:7">
      <c r="A36" s="2" t="s">
        <v>41</v>
      </c>
      <c r="B36" t="s">
        <v>101</v>
      </c>
      <c r="C36">
        <v>1510023</v>
      </c>
      <c r="D36">
        <v>3.8571487139350915</v>
      </c>
      <c r="E36">
        <v>536029</v>
      </c>
      <c r="G36">
        <v>1186871</v>
      </c>
    </row>
    <row r="37" spans="1:7">
      <c r="A37" s="2" t="s">
        <v>42</v>
      </c>
      <c r="B37" t="s">
        <v>102</v>
      </c>
      <c r="C37">
        <v>59416</v>
      </c>
      <c r="D37">
        <v>0.15177010415547804</v>
      </c>
      <c r="E37">
        <v>17740</v>
      </c>
      <c r="G37">
        <v>45675</v>
      </c>
    </row>
    <row r="38" spans="1:7">
      <c r="A38" s="2" t="s">
        <v>43</v>
      </c>
      <c r="B38" t="s">
        <v>103</v>
      </c>
      <c r="C38">
        <v>2135413</v>
      </c>
      <c r="D38">
        <v>5.4546225499017398</v>
      </c>
      <c r="E38">
        <v>630633</v>
      </c>
      <c r="G38">
        <v>1628558</v>
      </c>
    </row>
    <row r="39" spans="1:7">
      <c r="A39" s="2" t="s">
        <v>44</v>
      </c>
      <c r="B39" t="s">
        <v>104</v>
      </c>
      <c r="C39">
        <v>3302833</v>
      </c>
      <c r="D39">
        <v>8.4366384209329119</v>
      </c>
      <c r="E39">
        <v>1118980</v>
      </c>
      <c r="G39">
        <v>2656740</v>
      </c>
    </row>
    <row r="40" spans="1:7">
      <c r="A40" s="2" t="s">
        <v>45</v>
      </c>
      <c r="B40" t="s">
        <v>105</v>
      </c>
      <c r="C40">
        <v>870044</v>
      </c>
      <c r="D40">
        <v>2.2224092584463566</v>
      </c>
      <c r="E40">
        <v>359673</v>
      </c>
      <c r="G40">
        <v>764514</v>
      </c>
    </row>
    <row r="41" spans="1:7">
      <c r="A41" s="2" t="s">
        <v>46</v>
      </c>
      <c r="B41" t="s">
        <v>106</v>
      </c>
      <c r="C41">
        <v>732212</v>
      </c>
      <c r="D41">
        <v>1.8703361300641388</v>
      </c>
      <c r="E41">
        <v>226727</v>
      </c>
      <c r="G41">
        <v>553741</v>
      </c>
    </row>
    <row r="42" spans="1:7">
      <c r="A42" s="2" t="s">
        <v>47</v>
      </c>
      <c r="B42" t="s">
        <v>107</v>
      </c>
      <c r="C42">
        <v>281455</v>
      </c>
      <c r="D42">
        <v>0.71893857992931309</v>
      </c>
      <c r="E42">
        <v>105317</v>
      </c>
      <c r="G42">
        <v>236821</v>
      </c>
    </row>
    <row r="43" spans="1:7">
      <c r="A43" s="2" t="s">
        <v>48</v>
      </c>
      <c r="B43" t="s">
        <v>108</v>
      </c>
      <c r="C43">
        <v>765935</v>
      </c>
      <c r="D43">
        <v>1.9564769544621996</v>
      </c>
      <c r="E43">
        <v>261969</v>
      </c>
      <c r="G43">
        <v>622386</v>
      </c>
    </row>
    <row r="44" spans="1:7">
      <c r="A44" s="2" t="s">
        <v>49</v>
      </c>
      <c r="B44" t="s">
        <v>109</v>
      </c>
      <c r="C44">
        <v>443738</v>
      </c>
      <c r="D44">
        <v>1.1334684677148159</v>
      </c>
      <c r="E44">
        <v>144962</v>
      </c>
      <c r="G44">
        <v>355380</v>
      </c>
    </row>
    <row r="45" spans="1:7">
      <c r="A45" s="2" t="s">
        <v>50</v>
      </c>
      <c r="B45" t="s">
        <v>110</v>
      </c>
      <c r="C45">
        <v>1922200</v>
      </c>
      <c r="D45">
        <v>4.9099988926831131</v>
      </c>
      <c r="E45">
        <v>635525</v>
      </c>
      <c r="G45">
        <v>1537154</v>
      </c>
    </row>
    <row r="46" spans="1:7">
      <c r="A46" s="2" t="s">
        <v>51</v>
      </c>
      <c r="B46" t="s">
        <v>111</v>
      </c>
      <c r="C46">
        <v>273765</v>
      </c>
      <c r="D46">
        <v>0.69929551912152355</v>
      </c>
      <c r="E46">
        <v>95756</v>
      </c>
      <c r="G46">
        <v>226263</v>
      </c>
    </row>
    <row r="47" spans="1:7">
      <c r="A47" s="2" t="s">
        <v>52</v>
      </c>
      <c r="B47" t="s">
        <v>112</v>
      </c>
      <c r="C47">
        <v>179085</v>
      </c>
      <c r="D47">
        <v>0.45744831531378383</v>
      </c>
      <c r="E47">
        <v>70473</v>
      </c>
      <c r="G47">
        <v>144873</v>
      </c>
    </row>
    <row r="48" spans="1:7">
      <c r="A48" s="2" t="s">
        <v>53</v>
      </c>
      <c r="B48" t="s">
        <v>113</v>
      </c>
      <c r="C48">
        <v>2930</v>
      </c>
      <c r="D48">
        <v>7.4842871478314017E-3</v>
      </c>
      <c r="E48">
        <v>1241</v>
      </c>
      <c r="G48">
        <v>2540</v>
      </c>
    </row>
    <row r="49" spans="1:7">
      <c r="A49" s="2" t="s">
        <v>54</v>
      </c>
      <c r="B49" t="s">
        <v>114</v>
      </c>
      <c r="C49">
        <v>43540</v>
      </c>
      <c r="D49">
        <v>0.11121701788961751</v>
      </c>
      <c r="E49">
        <v>19257</v>
      </c>
      <c r="G49">
        <v>35851</v>
      </c>
    </row>
    <row r="50" spans="1:7">
      <c r="A50" s="2" t="s">
        <v>55</v>
      </c>
      <c r="B50" t="s">
        <v>115</v>
      </c>
      <c r="C50">
        <v>438530</v>
      </c>
      <c r="D50">
        <v>1.1201653388868618</v>
      </c>
      <c r="E50">
        <v>149067</v>
      </c>
      <c r="G50">
        <v>351136</v>
      </c>
    </row>
    <row r="51" spans="1:7">
      <c r="A51" s="2" t="s">
        <v>56</v>
      </c>
      <c r="B51" t="s">
        <v>116</v>
      </c>
      <c r="C51">
        <v>501317</v>
      </c>
      <c r="D51">
        <v>1.2805462048086671</v>
      </c>
      <c r="E51">
        <v>189339</v>
      </c>
      <c r="G51">
        <v>412126</v>
      </c>
    </row>
    <row r="52" spans="1:7">
      <c r="A52" s="2" t="s">
        <v>57</v>
      </c>
      <c r="B52" t="s">
        <v>117</v>
      </c>
      <c r="C52">
        <v>539301</v>
      </c>
      <c r="D52">
        <v>1.3775711751237623</v>
      </c>
      <c r="E52">
        <v>172682</v>
      </c>
      <c r="G52">
        <v>408846</v>
      </c>
    </row>
    <row r="53" spans="1:7">
      <c r="A53" s="2" t="s">
        <v>58</v>
      </c>
      <c r="B53" t="s">
        <v>118</v>
      </c>
      <c r="C53">
        <v>95872</v>
      </c>
      <c r="D53">
        <v>0.24489200595115773</v>
      </c>
      <c r="E53">
        <v>32360</v>
      </c>
      <c r="G53">
        <v>73619</v>
      </c>
    </row>
    <row r="54" spans="1:7">
      <c r="A54" s="2" t="s">
        <v>59</v>
      </c>
      <c r="B54" t="s">
        <v>119</v>
      </c>
      <c r="C54">
        <v>63373</v>
      </c>
      <c r="D54">
        <v>0.16187772335137182</v>
      </c>
      <c r="E54">
        <v>24025</v>
      </c>
      <c r="G54">
        <v>50022</v>
      </c>
    </row>
    <row r="55" spans="1:7">
      <c r="A55" s="2" t="s">
        <v>60</v>
      </c>
      <c r="B55" t="s">
        <v>120</v>
      </c>
      <c r="C55">
        <v>12862</v>
      </c>
      <c r="D55">
        <v>3.2854232524029865E-2</v>
      </c>
      <c r="E55">
        <v>5796</v>
      </c>
      <c r="G55">
        <v>11015</v>
      </c>
    </row>
    <row r="56" spans="1:7">
      <c r="A56" s="2" t="s">
        <v>61</v>
      </c>
      <c r="B56" t="s">
        <v>121</v>
      </c>
      <c r="C56">
        <v>460477</v>
      </c>
      <c r="D56">
        <v>1.1762259702975975</v>
      </c>
      <c r="E56">
        <v>136106</v>
      </c>
      <c r="G56">
        <v>332597</v>
      </c>
    </row>
    <row r="57" spans="1:7">
      <c r="A57" s="2" t="s">
        <v>62</v>
      </c>
      <c r="B57" t="s">
        <v>122</v>
      </c>
      <c r="C57">
        <v>53932</v>
      </c>
      <c r="D57">
        <v>0.13776197080438335</v>
      </c>
      <c r="E57">
        <v>22427</v>
      </c>
      <c r="G57">
        <v>46031</v>
      </c>
    </row>
    <row r="58" spans="1:7">
      <c r="A58" s="2" t="s">
        <v>63</v>
      </c>
      <c r="B58" t="s">
        <v>123</v>
      </c>
      <c r="C58">
        <v>848112</v>
      </c>
      <c r="D58">
        <v>2.1663869424988347</v>
      </c>
      <c r="E58">
        <v>271226</v>
      </c>
      <c r="G58">
        <v>672054</v>
      </c>
    </row>
    <row r="59" spans="1:7">
      <c r="A59" s="2" t="s">
        <v>64</v>
      </c>
      <c r="B59" t="s">
        <v>124</v>
      </c>
      <c r="C59">
        <v>214977</v>
      </c>
      <c r="D59">
        <v>0.54912955569261135</v>
      </c>
      <c r="E59">
        <v>73510</v>
      </c>
      <c r="G59">
        <v>174246</v>
      </c>
    </row>
    <row r="60" spans="1:7">
      <c r="A60" s="2" t="s">
        <v>65</v>
      </c>
      <c r="B60" t="s">
        <v>125</v>
      </c>
      <c r="C60">
        <v>75493</v>
      </c>
      <c r="D60">
        <v>0.1928366176284082</v>
      </c>
      <c r="E60">
        <v>26179</v>
      </c>
      <c r="G60">
        <v>56589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CD544-2C66-7541-BCCB-081F4B939D33}">
  <dimension ref="A2:B60"/>
  <sheetViews>
    <sheetView workbookViewId="0">
      <pane xSplit="2" ySplit="2" topLeftCell="C3" activePane="bottomRight" state="frozen"/>
      <selection pane="topRight" activeCell="C1" sqref="C1"/>
      <selection pane="bottomLeft" activeCell="A2" sqref="A2"/>
      <selection pane="bottomRight" sqref="A1:XFD1"/>
    </sheetView>
  </sheetViews>
  <sheetFormatPr baseColWidth="10" defaultRowHeight="16"/>
  <sheetData>
    <row r="2" spans="1:2">
      <c r="A2" t="s">
        <v>67</v>
      </c>
      <c r="B2" t="s">
        <v>246</v>
      </c>
    </row>
    <row r="3" spans="1:2">
      <c r="A3" s="2" t="s">
        <v>9</v>
      </c>
      <c r="B3" t="s">
        <v>68</v>
      </c>
    </row>
    <row r="4" spans="1:2">
      <c r="A4" s="2" t="s">
        <v>10</v>
      </c>
      <c r="B4" t="s">
        <v>69</v>
      </c>
    </row>
    <row r="5" spans="1:2">
      <c r="A5" s="2" t="s">
        <v>11</v>
      </c>
      <c r="B5" t="s">
        <v>70</v>
      </c>
    </row>
    <row r="6" spans="1:2">
      <c r="A6" s="2" t="s">
        <v>12</v>
      </c>
      <c r="B6" t="s">
        <v>71</v>
      </c>
    </row>
    <row r="7" spans="1:2">
      <c r="A7" s="2" t="s">
        <v>8</v>
      </c>
      <c r="B7" t="s">
        <v>72</v>
      </c>
    </row>
    <row r="8" spans="1:2">
      <c r="A8" s="2" t="s">
        <v>13</v>
      </c>
      <c r="B8" t="s">
        <v>73</v>
      </c>
    </row>
    <row r="9" spans="1:2">
      <c r="A9" s="2" t="s">
        <v>14</v>
      </c>
      <c r="B9" t="s">
        <v>74</v>
      </c>
    </row>
    <row r="10" spans="1:2">
      <c r="A10" s="2" t="s">
        <v>15</v>
      </c>
      <c r="B10" t="s">
        <v>75</v>
      </c>
    </row>
    <row r="11" spans="1:2">
      <c r="A11" s="2" t="s">
        <v>16</v>
      </c>
      <c r="B11" t="s">
        <v>76</v>
      </c>
    </row>
    <row r="12" spans="1:2">
      <c r="A12" s="2" t="s">
        <v>17</v>
      </c>
      <c r="B12" t="s">
        <v>77</v>
      </c>
    </row>
    <row r="13" spans="1:2">
      <c r="A13" s="2" t="s">
        <v>18</v>
      </c>
      <c r="B13" t="s">
        <v>78</v>
      </c>
    </row>
    <row r="14" spans="1:2">
      <c r="A14" s="2" t="s">
        <v>19</v>
      </c>
      <c r="B14" t="s">
        <v>79</v>
      </c>
    </row>
    <row r="15" spans="1:2">
      <c r="A15" s="2" t="s">
        <v>20</v>
      </c>
      <c r="B15" t="s">
        <v>80</v>
      </c>
    </row>
    <row r="16" spans="1:2">
      <c r="A16" s="2" t="s">
        <v>21</v>
      </c>
      <c r="B16" t="s">
        <v>81</v>
      </c>
    </row>
    <row r="17" spans="1:2">
      <c r="A17" s="2" t="s">
        <v>22</v>
      </c>
      <c r="B17" t="s">
        <v>82</v>
      </c>
    </row>
    <row r="18" spans="1:2">
      <c r="A18" s="2" t="s">
        <v>23</v>
      </c>
      <c r="B18" t="s">
        <v>83</v>
      </c>
    </row>
    <row r="19" spans="1:2">
      <c r="A19" s="2" t="s">
        <v>24</v>
      </c>
      <c r="B19" t="s">
        <v>84</v>
      </c>
    </row>
    <row r="20" spans="1:2">
      <c r="A20" s="2" t="s">
        <v>25</v>
      </c>
      <c r="B20" t="s">
        <v>85</v>
      </c>
    </row>
    <row r="21" spans="1:2">
      <c r="A21" s="2" t="s">
        <v>30</v>
      </c>
      <c r="B21" t="s">
        <v>86</v>
      </c>
    </row>
    <row r="22" spans="1:2">
      <c r="A22" s="2" t="s">
        <v>26</v>
      </c>
      <c r="B22" t="s">
        <v>87</v>
      </c>
    </row>
    <row r="23" spans="1:2">
      <c r="A23" s="2" t="s">
        <v>27</v>
      </c>
      <c r="B23" t="s">
        <v>88</v>
      </c>
    </row>
    <row r="24" spans="1:2">
      <c r="A24" s="2" t="s">
        <v>29</v>
      </c>
      <c r="B24" t="s">
        <v>89</v>
      </c>
    </row>
    <row r="25" spans="1:2">
      <c r="A25" s="2" t="s">
        <v>28</v>
      </c>
      <c r="B25" t="s">
        <v>90</v>
      </c>
    </row>
    <row r="26" spans="1:2">
      <c r="A26" s="2" t="s">
        <v>31</v>
      </c>
      <c r="B26" t="s">
        <v>91</v>
      </c>
    </row>
    <row r="27" spans="1:2">
      <c r="A27" s="2" t="s">
        <v>32</v>
      </c>
      <c r="B27" t="s">
        <v>92</v>
      </c>
    </row>
    <row r="28" spans="1:2">
      <c r="A28" s="2" t="s">
        <v>33</v>
      </c>
      <c r="B28" t="s">
        <v>93</v>
      </c>
    </row>
    <row r="29" spans="1:2">
      <c r="A29" s="2" t="s">
        <v>34</v>
      </c>
      <c r="B29" t="s">
        <v>94</v>
      </c>
    </row>
    <row r="30" spans="1:2">
      <c r="A30" s="2" t="s">
        <v>35</v>
      </c>
      <c r="B30" t="s">
        <v>95</v>
      </c>
    </row>
    <row r="31" spans="1:2">
      <c r="A31" s="2" t="s">
        <v>36</v>
      </c>
      <c r="B31" t="s">
        <v>96</v>
      </c>
    </row>
    <row r="32" spans="1:2">
      <c r="A32" s="2" t="s">
        <v>37</v>
      </c>
      <c r="B32" t="s">
        <v>97</v>
      </c>
    </row>
    <row r="33" spans="1:2">
      <c r="A33" s="2" t="s">
        <v>38</v>
      </c>
      <c r="B33" t="s">
        <v>98</v>
      </c>
    </row>
    <row r="34" spans="1:2">
      <c r="A34" s="2" t="s">
        <v>39</v>
      </c>
      <c r="B34" t="s">
        <v>99</v>
      </c>
    </row>
    <row r="35" spans="1:2">
      <c r="A35" s="2" t="s">
        <v>40</v>
      </c>
      <c r="B35" t="s">
        <v>100</v>
      </c>
    </row>
    <row r="36" spans="1:2">
      <c r="A36" s="2" t="s">
        <v>41</v>
      </c>
      <c r="B36" t="s">
        <v>101</v>
      </c>
    </row>
    <row r="37" spans="1:2">
      <c r="A37" s="2" t="s">
        <v>42</v>
      </c>
      <c r="B37" t="s">
        <v>102</v>
      </c>
    </row>
    <row r="38" spans="1:2">
      <c r="A38" s="2" t="s">
        <v>43</v>
      </c>
      <c r="B38" t="s">
        <v>103</v>
      </c>
    </row>
    <row r="39" spans="1:2">
      <c r="A39" s="2" t="s">
        <v>44</v>
      </c>
      <c r="B39" t="s">
        <v>104</v>
      </c>
    </row>
    <row r="40" spans="1:2">
      <c r="A40" s="2" t="s">
        <v>45</v>
      </c>
      <c r="B40" t="s">
        <v>105</v>
      </c>
    </row>
    <row r="41" spans="1:2">
      <c r="A41" s="2" t="s">
        <v>46</v>
      </c>
      <c r="B41" t="s">
        <v>106</v>
      </c>
    </row>
    <row r="42" spans="1:2">
      <c r="A42" s="2" t="s">
        <v>47</v>
      </c>
      <c r="B42" t="s">
        <v>107</v>
      </c>
    </row>
    <row r="43" spans="1:2">
      <c r="A43" s="2" t="s">
        <v>48</v>
      </c>
      <c r="B43" t="s">
        <v>108</v>
      </c>
    </row>
    <row r="44" spans="1:2">
      <c r="A44" s="2" t="s">
        <v>49</v>
      </c>
      <c r="B44" t="s">
        <v>109</v>
      </c>
    </row>
    <row r="45" spans="1:2">
      <c r="A45" s="2" t="s">
        <v>50</v>
      </c>
      <c r="B45" t="s">
        <v>110</v>
      </c>
    </row>
    <row r="46" spans="1:2">
      <c r="A46" s="2" t="s">
        <v>51</v>
      </c>
      <c r="B46" t="s">
        <v>111</v>
      </c>
    </row>
    <row r="47" spans="1:2">
      <c r="A47" s="2" t="s">
        <v>52</v>
      </c>
      <c r="B47" t="s">
        <v>112</v>
      </c>
    </row>
    <row r="48" spans="1:2">
      <c r="A48" s="2" t="s">
        <v>53</v>
      </c>
      <c r="B48" t="s">
        <v>113</v>
      </c>
    </row>
    <row r="49" spans="1:2">
      <c r="A49" s="2" t="s">
        <v>54</v>
      </c>
      <c r="B49" t="s">
        <v>114</v>
      </c>
    </row>
    <row r="50" spans="1:2">
      <c r="A50" s="2" t="s">
        <v>55</v>
      </c>
      <c r="B50" t="s">
        <v>115</v>
      </c>
    </row>
    <row r="51" spans="1:2">
      <c r="A51" s="2" t="s">
        <v>56</v>
      </c>
      <c r="B51" t="s">
        <v>116</v>
      </c>
    </row>
    <row r="52" spans="1:2">
      <c r="A52" s="2" t="s">
        <v>57</v>
      </c>
      <c r="B52" t="s">
        <v>117</v>
      </c>
    </row>
    <row r="53" spans="1:2">
      <c r="A53" s="2" t="s">
        <v>58</v>
      </c>
      <c r="B53" t="s">
        <v>118</v>
      </c>
    </row>
    <row r="54" spans="1:2">
      <c r="A54" s="2" t="s">
        <v>59</v>
      </c>
      <c r="B54" t="s">
        <v>119</v>
      </c>
    </row>
    <row r="55" spans="1:2">
      <c r="A55" s="2" t="s">
        <v>60</v>
      </c>
      <c r="B55" t="s">
        <v>120</v>
      </c>
    </row>
    <row r="56" spans="1:2">
      <c r="A56" s="2" t="s">
        <v>61</v>
      </c>
      <c r="B56" t="s">
        <v>121</v>
      </c>
    </row>
    <row r="57" spans="1:2">
      <c r="A57" s="2" t="s">
        <v>62</v>
      </c>
      <c r="B57" t="s">
        <v>122</v>
      </c>
    </row>
    <row r="58" spans="1:2">
      <c r="A58" s="2" t="s">
        <v>63</v>
      </c>
      <c r="B58" t="s">
        <v>123</v>
      </c>
    </row>
    <row r="59" spans="1:2">
      <c r="A59" s="2" t="s">
        <v>64</v>
      </c>
      <c r="B59" t="s">
        <v>124</v>
      </c>
    </row>
    <row r="60" spans="1:2">
      <c r="A60" s="2" t="s">
        <v>65</v>
      </c>
      <c r="B60" t="s">
        <v>125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E8562-C4B1-B948-8BB9-F2E21E33F1B8}">
  <dimension ref="C1:BN467"/>
  <sheetViews>
    <sheetView topLeftCell="Q1" zoomScaleNormal="89" workbookViewId="0">
      <selection activeCell="AD7" sqref="AD7"/>
    </sheetView>
  </sheetViews>
  <sheetFormatPr baseColWidth="10" defaultRowHeight="16"/>
  <cols>
    <col min="14" max="18" width="11.1640625" bestFit="1" customWidth="1"/>
    <col min="21" max="21" width="11" bestFit="1" customWidth="1"/>
    <col min="24" max="24" width="14.1640625" bestFit="1" customWidth="1"/>
    <col min="25" max="27" width="14.1640625" customWidth="1"/>
    <col min="28" max="29" width="11.83203125" bestFit="1" customWidth="1"/>
    <col min="31" max="41" width="11.83203125" bestFit="1" customWidth="1"/>
  </cols>
  <sheetData>
    <row r="1" spans="3:55">
      <c r="J1" s="17" t="s">
        <v>143</v>
      </c>
      <c r="N1" t="s">
        <v>139</v>
      </c>
      <c r="O1" t="s">
        <v>140</v>
      </c>
      <c r="P1" t="s">
        <v>141</v>
      </c>
      <c r="Q1" t="s">
        <v>142</v>
      </c>
      <c r="R1" s="28" t="s">
        <v>237</v>
      </c>
      <c r="V1" s="8"/>
      <c r="X1" s="10"/>
      <c r="Y1" s="10"/>
      <c r="Z1" s="10"/>
      <c r="AA1" s="10"/>
      <c r="AC1" s="10"/>
      <c r="AF1" t="s">
        <v>170</v>
      </c>
      <c r="AJ1" s="26" t="s">
        <v>161</v>
      </c>
      <c r="AX1" t="s">
        <v>163</v>
      </c>
      <c r="AY1" t="s">
        <v>164</v>
      </c>
      <c r="AZ1" t="s">
        <v>165</v>
      </c>
      <c r="BA1" t="s">
        <v>166</v>
      </c>
      <c r="BC1" s="11" t="s">
        <v>167</v>
      </c>
    </row>
    <row r="2" spans="3:55" ht="20">
      <c r="C2" t="s">
        <v>235</v>
      </c>
      <c r="L2" s="2" t="s">
        <v>9</v>
      </c>
      <c r="M2" t="s">
        <v>68</v>
      </c>
      <c r="N2" s="18">
        <v>0.112</v>
      </c>
      <c r="O2" s="18">
        <v>0.17</v>
      </c>
      <c r="P2" s="18">
        <v>0.23200000000000001</v>
      </c>
      <c r="Q2" s="18">
        <v>0.48699999999999999</v>
      </c>
      <c r="R2" s="29">
        <f>N2*$I$13+O2*$I$12+P2*$I$11+Q2*$I$10</f>
        <v>13.975999999999999</v>
      </c>
      <c r="S2" s="9"/>
      <c r="V2" s="9"/>
      <c r="W2" s="10"/>
      <c r="AE2" s="13"/>
      <c r="AF2" s="13"/>
      <c r="AG2" s="13"/>
      <c r="AH2" s="21"/>
      <c r="AI2" s="21"/>
      <c r="AJ2" s="21"/>
      <c r="AK2" s="21"/>
      <c r="AL2" s="21"/>
      <c r="AM2" s="22"/>
      <c r="AN2" s="22"/>
      <c r="AO2" s="22"/>
      <c r="AP2" s="23"/>
      <c r="AQ2" s="23"/>
      <c r="AR2" s="23"/>
      <c r="AS2" s="24"/>
      <c r="AX2">
        <v>6001</v>
      </c>
      <c r="AY2" t="s">
        <v>174</v>
      </c>
      <c r="AZ2" s="11" t="s">
        <v>173</v>
      </c>
      <c r="BA2" s="15">
        <v>95939</v>
      </c>
      <c r="BC2" s="27" t="s">
        <v>168</v>
      </c>
    </row>
    <row r="3" spans="3:55">
      <c r="C3">
        <f>(AC4/16 + R2/16)/2</f>
        <v>0.84533998577191127</v>
      </c>
      <c r="F3" s="11" t="s">
        <v>144</v>
      </c>
      <c r="G3" s="11"/>
      <c r="H3" s="12"/>
      <c r="I3" s="16"/>
      <c r="J3" s="11"/>
      <c r="L3" s="2" t="s">
        <v>10</v>
      </c>
      <c r="M3" t="s">
        <v>69</v>
      </c>
      <c r="N3" s="18">
        <v>4.7E-2</v>
      </c>
      <c r="O3" s="18">
        <v>0.28699999999999998</v>
      </c>
      <c r="P3" s="18">
        <v>0.28199999999999997</v>
      </c>
      <c r="Q3" s="18">
        <v>0.38400000000000001</v>
      </c>
      <c r="R3" s="29">
        <f t="shared" ref="R3:R33" si="0">N3*$I$13+O3*$I$12+P3*$I$11+Q3*$I$10</f>
        <v>13.911999999999999</v>
      </c>
      <c r="S3" s="9"/>
      <c r="V3" s="9"/>
      <c r="W3" s="2"/>
      <c r="X3" s="10"/>
      <c r="Y3" s="10" t="s">
        <v>232</v>
      </c>
      <c r="Z3" s="10" t="s">
        <v>233</v>
      </c>
      <c r="AA3" s="10" t="s">
        <v>234</v>
      </c>
      <c r="AB3" t="s">
        <v>162</v>
      </c>
      <c r="AC3" s="30" t="s">
        <v>236</v>
      </c>
      <c r="AE3" s="14"/>
      <c r="AF3" t="s">
        <v>146</v>
      </c>
      <c r="AG3" t="s">
        <v>147</v>
      </c>
      <c r="AH3" t="s">
        <v>148</v>
      </c>
      <c r="AI3" t="s">
        <v>149</v>
      </c>
      <c r="AJ3" t="s">
        <v>150</v>
      </c>
      <c r="AK3" t="s">
        <v>151</v>
      </c>
      <c r="AL3" t="s">
        <v>152</v>
      </c>
      <c r="AM3" t="s">
        <v>153</v>
      </c>
      <c r="AN3" t="s">
        <v>154</v>
      </c>
      <c r="AO3" t="s">
        <v>155</v>
      </c>
      <c r="AP3" t="s">
        <v>156</v>
      </c>
      <c r="AQ3" t="s">
        <v>157</v>
      </c>
      <c r="AR3" t="s">
        <v>158</v>
      </c>
      <c r="AS3" t="s">
        <v>159</v>
      </c>
      <c r="AX3">
        <v>6003</v>
      </c>
      <c r="AY3" t="s">
        <v>175</v>
      </c>
      <c r="AZ3" s="11" t="s">
        <v>173</v>
      </c>
      <c r="BA3">
        <v>44</v>
      </c>
      <c r="BC3" s="24" t="s">
        <v>169</v>
      </c>
    </row>
    <row r="4" spans="3:55" ht="16" customHeight="1">
      <c r="C4">
        <f t="shared" ref="C4:C60" si="1">(AC5/16 + R3/16)/2</f>
        <v>0.65264204545454541</v>
      </c>
      <c r="F4" s="11" t="s">
        <v>243</v>
      </c>
      <c r="G4" s="11"/>
      <c r="H4" s="12"/>
      <c r="I4" s="16"/>
      <c r="J4" s="11"/>
      <c r="L4" s="2" t="s">
        <v>11</v>
      </c>
      <c r="M4" t="s">
        <v>70</v>
      </c>
      <c r="N4" s="18">
        <v>8.7999999999999995E-2</v>
      </c>
      <c r="O4" s="18">
        <v>0.3</v>
      </c>
      <c r="P4" s="18">
        <v>0.43099999999999999</v>
      </c>
      <c r="Q4" s="18">
        <v>0.18099999999999999</v>
      </c>
      <c r="R4" s="29">
        <f t="shared" si="0"/>
        <v>13.233999999999998</v>
      </c>
      <c r="S4" s="9"/>
      <c r="V4" s="9"/>
      <c r="W4" s="2"/>
      <c r="X4" t="s">
        <v>68</v>
      </c>
      <c r="Y4" s="18">
        <f>AG68/BA2</f>
        <v>0.89677816112321374</v>
      </c>
      <c r="Z4" s="18">
        <f t="shared" ref="Z4:Z35" si="2">AH68/BA60</f>
        <v>0.89246318813811498</v>
      </c>
      <c r="AA4" s="18">
        <f t="shared" ref="AA4:AA35" si="3">AI68/BA118</f>
        <v>0.87858630989733677</v>
      </c>
      <c r="AB4" s="18">
        <v>0.71262696754069899</v>
      </c>
      <c r="AC4" s="28">
        <f>Y4*$V$10+Z4*$V$11+AA4*$V$12+AB4*$V$13+Q2*$V$14</f>
        <v>13.07487954470116</v>
      </c>
      <c r="AE4" s="14"/>
      <c r="AF4" t="s">
        <v>68</v>
      </c>
      <c r="AG4" s="19">
        <v>19900</v>
      </c>
      <c r="AH4" s="19">
        <v>17290</v>
      </c>
      <c r="AI4" s="19">
        <v>17319</v>
      </c>
      <c r="AJ4" s="19">
        <v>17298</v>
      </c>
      <c r="AK4" s="19">
        <v>16948</v>
      </c>
      <c r="AL4" s="19">
        <v>17181</v>
      </c>
      <c r="AM4" s="19">
        <v>17267</v>
      </c>
      <c r="AN4" s="19">
        <v>17554</v>
      </c>
      <c r="AO4" s="19">
        <v>17364</v>
      </c>
      <c r="AP4" s="19">
        <v>17536</v>
      </c>
      <c r="AQ4" s="19">
        <v>17710</v>
      </c>
      <c r="AR4" s="19">
        <v>17191</v>
      </c>
      <c r="AS4" s="19">
        <v>17567</v>
      </c>
      <c r="AX4">
        <v>6005</v>
      </c>
      <c r="AY4" t="s">
        <v>176</v>
      </c>
      <c r="AZ4" s="11" t="s">
        <v>173</v>
      </c>
      <c r="BA4" s="15">
        <v>1422</v>
      </c>
    </row>
    <row r="5" spans="3:55">
      <c r="C5">
        <f t="shared" si="1"/>
        <v>0.83193065254876097</v>
      </c>
      <c r="H5" s="10"/>
      <c r="I5" s="2"/>
      <c r="L5" s="2" t="s">
        <v>12</v>
      </c>
      <c r="M5" t="s">
        <v>71</v>
      </c>
      <c r="N5" s="18">
        <v>0.10299999999999999</v>
      </c>
      <c r="O5" s="18">
        <v>0.22600000000000001</v>
      </c>
      <c r="P5" s="18">
        <v>0.38800000000000001</v>
      </c>
      <c r="Q5" s="18">
        <v>0.28299999999999997</v>
      </c>
      <c r="R5" s="29">
        <f t="shared" si="0"/>
        <v>13.495999999999999</v>
      </c>
      <c r="S5" s="9"/>
      <c r="V5" s="9"/>
      <c r="W5" s="2"/>
      <c r="X5" t="s">
        <v>69</v>
      </c>
      <c r="Y5" s="18">
        <f t="shared" ref="Y5:Y35" si="4">AG69/BA3</f>
        <v>0.84090909090909094</v>
      </c>
      <c r="Z5" s="18">
        <f t="shared" si="2"/>
        <v>0.66666666666666663</v>
      </c>
      <c r="AA5" s="18">
        <f t="shared" si="3"/>
        <v>0</v>
      </c>
      <c r="AB5" s="18">
        <v>0</v>
      </c>
      <c r="AC5" s="28">
        <f t="shared" ref="AC5:AC61" si="5">Y5*$V$10+Z5*$V$11+AA5*$V$12+AB5*$V$13+Q3*$V$14</f>
        <v>6.9725454545454548</v>
      </c>
      <c r="AE5" s="14"/>
      <c r="AF5" t="s">
        <v>69</v>
      </c>
      <c r="AG5" s="19">
        <v>10</v>
      </c>
      <c r="AH5" s="19">
        <v>7</v>
      </c>
      <c r="AI5" s="19">
        <v>5</v>
      </c>
      <c r="AJ5" s="19">
        <v>6</v>
      </c>
      <c r="AK5" s="19">
        <v>8</v>
      </c>
      <c r="AL5" s="19">
        <v>11</v>
      </c>
      <c r="AM5" s="19">
        <v>9</v>
      </c>
      <c r="AN5" s="19">
        <v>13</v>
      </c>
      <c r="AO5" s="19">
        <v>10</v>
      </c>
      <c r="AP5" s="19">
        <v>0</v>
      </c>
      <c r="AQ5" s="19">
        <v>0</v>
      </c>
      <c r="AR5" s="19">
        <v>0</v>
      </c>
      <c r="AS5" s="19">
        <v>0</v>
      </c>
      <c r="AX5">
        <v>6007</v>
      </c>
      <c r="AY5" t="s">
        <v>177</v>
      </c>
      <c r="AZ5" s="11" t="s">
        <v>173</v>
      </c>
      <c r="BA5" s="15">
        <v>12350</v>
      </c>
    </row>
    <row r="6" spans="3:55">
      <c r="C6">
        <f t="shared" si="1"/>
        <v>0.82664402539466264</v>
      </c>
      <c r="E6" t="s">
        <v>237</v>
      </c>
      <c r="F6" t="s">
        <v>238</v>
      </c>
      <c r="H6" s="10"/>
      <c r="I6" s="2"/>
      <c r="L6" s="2" t="s">
        <v>8</v>
      </c>
      <c r="M6" t="s">
        <v>72</v>
      </c>
      <c r="N6" s="18">
        <v>0.10299999999999999</v>
      </c>
      <c r="O6" s="18">
        <v>0.28999999999999998</v>
      </c>
      <c r="P6" s="18">
        <v>0.40799999999999997</v>
      </c>
      <c r="Q6" s="18">
        <v>0.19800000000000001</v>
      </c>
      <c r="R6" s="29">
        <f t="shared" si="0"/>
        <v>13.183999999999997</v>
      </c>
      <c r="S6" s="9"/>
      <c r="T6" s="9"/>
      <c r="U6" s="9"/>
      <c r="V6" s="9"/>
      <c r="W6" s="2"/>
      <c r="X6" t="s">
        <v>70</v>
      </c>
      <c r="Y6" s="18">
        <f t="shared" si="4"/>
        <v>1.079465541490858</v>
      </c>
      <c r="Z6" s="18">
        <f t="shared" si="2"/>
        <v>0.99475890985324944</v>
      </c>
      <c r="AA6" s="18">
        <f t="shared" si="3"/>
        <v>0.90170648464163827</v>
      </c>
      <c r="AB6" s="18">
        <v>0.51867525298988038</v>
      </c>
      <c r="AC6" s="28">
        <f t="shared" si="5"/>
        <v>13.387780881560353</v>
      </c>
      <c r="AE6" s="14"/>
      <c r="AF6" t="s">
        <v>70</v>
      </c>
      <c r="AG6" s="19">
        <v>350</v>
      </c>
      <c r="AH6" s="19">
        <v>319</v>
      </c>
      <c r="AI6" s="19">
        <v>299</v>
      </c>
      <c r="AJ6" s="19">
        <v>321</v>
      </c>
      <c r="AK6" s="19">
        <v>269</v>
      </c>
      <c r="AL6" s="19">
        <v>327</v>
      </c>
      <c r="AM6" s="19">
        <v>300</v>
      </c>
      <c r="AN6" s="19">
        <v>322</v>
      </c>
      <c r="AO6" s="19">
        <v>327</v>
      </c>
      <c r="AP6" s="19">
        <v>323</v>
      </c>
      <c r="AQ6" s="19">
        <v>349</v>
      </c>
      <c r="AR6" s="19">
        <v>344</v>
      </c>
      <c r="AS6" s="19">
        <v>305</v>
      </c>
      <c r="AX6">
        <v>6009</v>
      </c>
      <c r="AY6" t="s">
        <v>178</v>
      </c>
      <c r="AZ6" s="11" t="s">
        <v>173</v>
      </c>
      <c r="BA6" s="15">
        <v>1847</v>
      </c>
    </row>
    <row r="7" spans="3:55">
      <c r="C7">
        <f t="shared" si="1"/>
        <v>0.82295559734841484</v>
      </c>
      <c r="E7" t="s">
        <v>236</v>
      </c>
      <c r="F7" t="s">
        <v>145</v>
      </c>
      <c r="H7" s="10"/>
      <c r="I7" s="2"/>
      <c r="K7" s="10"/>
      <c r="L7" s="2" t="s">
        <v>13</v>
      </c>
      <c r="M7" t="s">
        <v>73</v>
      </c>
      <c r="N7" s="18">
        <v>0.27200000000000002</v>
      </c>
      <c r="O7" s="18">
        <v>0.28499999999999998</v>
      </c>
      <c r="P7" s="18">
        <v>0.29499999999999998</v>
      </c>
      <c r="Q7" s="18">
        <v>0.14899999999999999</v>
      </c>
      <c r="R7" s="29">
        <f t="shared" si="0"/>
        <v>12.11</v>
      </c>
      <c r="S7" s="9"/>
      <c r="T7" s="9"/>
      <c r="U7" s="9"/>
      <c r="V7" s="9"/>
      <c r="W7" s="2"/>
      <c r="X7" t="s">
        <v>71</v>
      </c>
      <c r="Y7" s="18">
        <f t="shared" si="4"/>
        <v>0.96234817813765183</v>
      </c>
      <c r="Z7" s="18">
        <f t="shared" si="2"/>
        <v>0.93752395553852053</v>
      </c>
      <c r="AA7" s="18">
        <f t="shared" si="3"/>
        <v>0.86267144229929238</v>
      </c>
      <c r="AB7" s="18">
        <v>0.6578051430641072</v>
      </c>
      <c r="AC7" s="28">
        <f t="shared" si="5"/>
        <v>12.956608812629206</v>
      </c>
      <c r="AE7" s="14"/>
      <c r="AF7" t="s">
        <v>71</v>
      </c>
      <c r="AG7" s="19">
        <v>2754</v>
      </c>
      <c r="AH7" s="19">
        <v>2400</v>
      </c>
      <c r="AI7" s="19">
        <v>2349</v>
      </c>
      <c r="AJ7" s="19">
        <v>2483</v>
      </c>
      <c r="AK7" s="19">
        <v>2306</v>
      </c>
      <c r="AL7" s="19">
        <v>2347</v>
      </c>
      <c r="AM7" s="19">
        <v>2452</v>
      </c>
      <c r="AN7" s="19">
        <v>2540</v>
      </c>
      <c r="AO7" s="19">
        <v>2346</v>
      </c>
      <c r="AP7" s="19">
        <v>2451</v>
      </c>
      <c r="AQ7" s="19">
        <v>2481</v>
      </c>
      <c r="AR7" s="19">
        <v>2392</v>
      </c>
      <c r="AS7" s="19">
        <v>2551</v>
      </c>
      <c r="AX7">
        <v>6011</v>
      </c>
      <c r="AY7" t="s">
        <v>179</v>
      </c>
      <c r="AZ7" s="11" t="s">
        <v>173</v>
      </c>
      <c r="BA7" s="15">
        <v>1673</v>
      </c>
    </row>
    <row r="8" spans="3:55">
      <c r="C8">
        <f t="shared" si="1"/>
        <v>0.81322105868498795</v>
      </c>
      <c r="K8" s="10"/>
      <c r="L8" s="2" t="s">
        <v>14</v>
      </c>
      <c r="M8" t="s">
        <v>74</v>
      </c>
      <c r="N8" s="18">
        <v>0.10100000000000001</v>
      </c>
      <c r="O8" s="18">
        <v>0.17199999999999999</v>
      </c>
      <c r="P8" s="18">
        <v>0.29299999999999998</v>
      </c>
      <c r="Q8" s="18">
        <v>0.433</v>
      </c>
      <c r="R8" s="29">
        <f t="shared" si="0"/>
        <v>13.901999999999999</v>
      </c>
      <c r="S8" s="9"/>
      <c r="T8" s="9"/>
      <c r="V8" s="9"/>
      <c r="W8" s="2"/>
      <c r="X8" t="s">
        <v>72</v>
      </c>
      <c r="Y8" s="18">
        <f t="shared" si="4"/>
        <v>1.0135354629128317</v>
      </c>
      <c r="Z8" s="18">
        <f t="shared" si="2"/>
        <v>0.93969465648854966</v>
      </c>
      <c r="AA8" s="18">
        <f t="shared" si="3"/>
        <v>0.93825222396650965</v>
      </c>
      <c r="AB8" s="18">
        <v>0.55740446762671503</v>
      </c>
      <c r="AC8" s="28">
        <f t="shared" si="5"/>
        <v>13.150579115149277</v>
      </c>
      <c r="AE8" s="14"/>
      <c r="AF8" t="s">
        <v>72</v>
      </c>
      <c r="AG8" s="19">
        <v>437</v>
      </c>
      <c r="AH8" s="19">
        <v>392</v>
      </c>
      <c r="AI8" s="19">
        <v>372</v>
      </c>
      <c r="AJ8" s="19">
        <v>322</v>
      </c>
      <c r="AK8" s="19">
        <v>397</v>
      </c>
      <c r="AL8" s="19">
        <v>389</v>
      </c>
      <c r="AM8" s="19">
        <v>379</v>
      </c>
      <c r="AN8" s="19">
        <v>411</v>
      </c>
      <c r="AO8" s="19">
        <v>441</v>
      </c>
      <c r="AP8" s="19">
        <v>434</v>
      </c>
      <c r="AQ8" s="19">
        <v>458</v>
      </c>
      <c r="AR8" s="19">
        <v>450</v>
      </c>
      <c r="AS8" s="19">
        <v>451</v>
      </c>
      <c r="AX8">
        <v>6013</v>
      </c>
      <c r="AY8" t="s">
        <v>180</v>
      </c>
      <c r="AZ8" s="11" t="s">
        <v>173</v>
      </c>
      <c r="BA8" s="15">
        <v>67794</v>
      </c>
    </row>
    <row r="9" spans="3:55">
      <c r="C9">
        <f t="shared" si="1"/>
        <v>0.85770620672696807</v>
      </c>
      <c r="H9" t="s">
        <v>160</v>
      </c>
      <c r="K9" s="10"/>
      <c r="L9" s="2" t="s">
        <v>15</v>
      </c>
      <c r="M9" t="s">
        <v>75</v>
      </c>
      <c r="N9" s="18">
        <v>0.20300000000000001</v>
      </c>
      <c r="O9" s="18">
        <v>0.317</v>
      </c>
      <c r="P9" s="18">
        <v>0.32600000000000001</v>
      </c>
      <c r="Q9" s="18">
        <v>0.154</v>
      </c>
      <c r="R9" s="29">
        <f t="shared" si="0"/>
        <v>12.456000000000001</v>
      </c>
      <c r="S9" s="9"/>
      <c r="U9" t="s">
        <v>160</v>
      </c>
      <c r="W9" s="2"/>
      <c r="X9" t="s">
        <v>73</v>
      </c>
      <c r="Y9" s="18">
        <f t="shared" si="4"/>
        <v>1.0520023909145249</v>
      </c>
      <c r="Z9" s="18">
        <f t="shared" si="2"/>
        <v>1.0608614232209739</v>
      </c>
      <c r="AA9" s="18">
        <f t="shared" si="3"/>
        <v>1.010752688172043</v>
      </c>
      <c r="AB9" s="18">
        <v>0.56473345049794965</v>
      </c>
      <c r="AC9" s="28">
        <f t="shared" si="5"/>
        <v>13.913073877919617</v>
      </c>
      <c r="AE9" s="14"/>
      <c r="AF9" t="s">
        <v>73</v>
      </c>
      <c r="AG9" s="19">
        <v>375</v>
      </c>
      <c r="AH9" s="19">
        <v>330</v>
      </c>
      <c r="AI9" s="19">
        <v>346</v>
      </c>
      <c r="AJ9" s="19">
        <v>340</v>
      </c>
      <c r="AK9" s="19">
        <v>339</v>
      </c>
      <c r="AL9" s="19">
        <v>405</v>
      </c>
      <c r="AM9" s="19">
        <v>386</v>
      </c>
      <c r="AN9" s="19">
        <v>389</v>
      </c>
      <c r="AO9" s="19">
        <v>358</v>
      </c>
      <c r="AP9" s="19">
        <v>346</v>
      </c>
      <c r="AQ9" s="19">
        <v>358</v>
      </c>
      <c r="AR9" s="19">
        <v>367</v>
      </c>
      <c r="AS9" s="19">
        <v>339</v>
      </c>
      <c r="AX9">
        <v>6015</v>
      </c>
      <c r="AY9" t="s">
        <v>181</v>
      </c>
      <c r="AZ9" s="11" t="s">
        <v>173</v>
      </c>
      <c r="BA9" s="15">
        <v>1627</v>
      </c>
    </row>
    <row r="10" spans="3:55">
      <c r="C10">
        <f t="shared" si="1"/>
        <v>0.80269492410605003</v>
      </c>
      <c r="H10" s="9" t="s">
        <v>142</v>
      </c>
      <c r="I10" s="9">
        <v>16</v>
      </c>
      <c r="K10" s="10"/>
      <c r="L10" s="2" t="s">
        <v>16</v>
      </c>
      <c r="M10" t="s">
        <v>76</v>
      </c>
      <c r="N10" s="18">
        <v>0.06</v>
      </c>
      <c r="O10" s="18">
        <v>0.21099999999999999</v>
      </c>
      <c r="P10" s="18">
        <v>0.377</v>
      </c>
      <c r="Q10" s="18">
        <v>0.35199999999999998</v>
      </c>
      <c r="R10" s="29">
        <f t="shared" si="0"/>
        <v>13.922000000000001</v>
      </c>
      <c r="S10" s="9"/>
      <c r="U10" s="9" t="s">
        <v>239</v>
      </c>
      <c r="V10" s="9">
        <v>5</v>
      </c>
      <c r="W10" s="2"/>
      <c r="X10" t="s">
        <v>74</v>
      </c>
      <c r="Y10" s="18">
        <f t="shared" si="4"/>
        <v>0.95136737764403934</v>
      </c>
      <c r="Z10" s="18">
        <f t="shared" si="2"/>
        <v>0.91237590999338192</v>
      </c>
      <c r="AA10" s="18">
        <f t="shared" si="3"/>
        <v>0.95964529195072756</v>
      </c>
      <c r="AB10" s="18">
        <v>0.6730264146298639</v>
      </c>
      <c r="AC10" s="28">
        <f t="shared" si="5"/>
        <v>13.544598615262981</v>
      </c>
      <c r="AE10" s="14"/>
      <c r="AF10" t="s">
        <v>74</v>
      </c>
      <c r="AG10" s="19">
        <v>14513</v>
      </c>
      <c r="AH10" s="19">
        <v>12547</v>
      </c>
      <c r="AI10" s="19">
        <v>12960</v>
      </c>
      <c r="AJ10" s="19">
        <v>12904</v>
      </c>
      <c r="AK10" s="19">
        <v>12850</v>
      </c>
      <c r="AL10" s="19">
        <v>13236</v>
      </c>
      <c r="AM10" s="19">
        <v>13526</v>
      </c>
      <c r="AN10" s="19">
        <v>14156</v>
      </c>
      <c r="AO10" s="19">
        <v>13676</v>
      </c>
      <c r="AP10" s="19">
        <v>14607</v>
      </c>
      <c r="AQ10" s="19">
        <v>14252</v>
      </c>
      <c r="AR10" s="19">
        <v>14120</v>
      </c>
      <c r="AS10" s="19">
        <v>14593</v>
      </c>
      <c r="AX10">
        <v>6017</v>
      </c>
      <c r="AY10" t="s">
        <v>182</v>
      </c>
      <c r="AZ10" s="11" t="s">
        <v>173</v>
      </c>
      <c r="BA10" s="15">
        <v>9270</v>
      </c>
    </row>
    <row r="11" spans="3:55">
      <c r="C11">
        <f t="shared" si="1"/>
        <v>0.86320504073681814</v>
      </c>
      <c r="H11" s="9" t="s">
        <v>141</v>
      </c>
      <c r="I11" s="9">
        <v>14</v>
      </c>
      <c r="K11" s="10"/>
      <c r="L11" s="2" t="s">
        <v>17</v>
      </c>
      <c r="M11" t="s">
        <v>77</v>
      </c>
      <c r="N11" s="18">
        <v>0.22700000000000001</v>
      </c>
      <c r="O11" s="18">
        <v>0.22600000000000001</v>
      </c>
      <c r="P11" s="18">
        <v>0.32600000000000001</v>
      </c>
      <c r="Q11" s="18">
        <v>0.22</v>
      </c>
      <c r="R11" s="29">
        <f t="shared" si="0"/>
        <v>12.612</v>
      </c>
      <c r="S11" s="9"/>
      <c r="U11" s="9" t="s">
        <v>240</v>
      </c>
      <c r="V11" s="9">
        <v>3</v>
      </c>
      <c r="W11" s="2"/>
      <c r="X11" t="s">
        <v>75</v>
      </c>
      <c r="Y11" s="18">
        <f t="shared" si="4"/>
        <v>0.97049784880147516</v>
      </c>
      <c r="Z11" s="18">
        <f t="shared" si="2"/>
        <v>1.058091286307054</v>
      </c>
      <c r="AA11" s="18">
        <f t="shared" si="3"/>
        <v>0.99453124999999998</v>
      </c>
      <c r="AB11" s="18">
        <v>0.4586747342325308</v>
      </c>
      <c r="AC11" s="28">
        <f t="shared" si="5"/>
        <v>13.2302375713936</v>
      </c>
      <c r="AE11" s="14"/>
      <c r="AF11" t="s">
        <v>75</v>
      </c>
      <c r="AG11" s="19">
        <v>394</v>
      </c>
      <c r="AH11" s="19">
        <v>312</v>
      </c>
      <c r="AI11" s="19">
        <v>331</v>
      </c>
      <c r="AJ11" s="19">
        <v>333</v>
      </c>
      <c r="AK11" s="19">
        <v>296</v>
      </c>
      <c r="AL11" s="19">
        <v>307</v>
      </c>
      <c r="AM11" s="19">
        <v>327</v>
      </c>
      <c r="AN11" s="19">
        <v>352</v>
      </c>
      <c r="AO11" s="19">
        <v>341</v>
      </c>
      <c r="AP11" s="19">
        <v>322</v>
      </c>
      <c r="AQ11" s="19">
        <v>291</v>
      </c>
      <c r="AR11" s="19">
        <v>297</v>
      </c>
      <c r="AS11" s="19">
        <v>363</v>
      </c>
      <c r="AX11">
        <v>6019</v>
      </c>
      <c r="AY11" t="s">
        <v>183</v>
      </c>
      <c r="AZ11" s="11" t="s">
        <v>173</v>
      </c>
      <c r="BA11" s="15">
        <v>80396</v>
      </c>
    </row>
    <row r="12" spans="3:55" ht="16" customHeight="1">
      <c r="C12">
        <f t="shared" si="1"/>
        <v>0.82270279700652438</v>
      </c>
      <c r="H12" s="9" t="s">
        <v>140</v>
      </c>
      <c r="I12" s="9">
        <v>12</v>
      </c>
      <c r="K12" s="10"/>
      <c r="L12" s="2" t="s">
        <v>18</v>
      </c>
      <c r="M12" t="s">
        <v>78</v>
      </c>
      <c r="N12" s="18">
        <v>0.255</v>
      </c>
      <c r="O12" s="18">
        <v>0.27500000000000002</v>
      </c>
      <c r="P12" s="18">
        <v>0.32500000000000001</v>
      </c>
      <c r="Q12" s="18">
        <v>0.14399999999999999</v>
      </c>
      <c r="R12" s="29">
        <f t="shared" si="0"/>
        <v>12.194000000000001</v>
      </c>
      <c r="S12" s="9"/>
      <c r="U12" s="9" t="s">
        <v>241</v>
      </c>
      <c r="V12" s="9">
        <v>4</v>
      </c>
      <c r="W12" s="2"/>
      <c r="X12" t="s">
        <v>76</v>
      </c>
      <c r="Y12" s="18">
        <f t="shared" si="4"/>
        <v>1.0791801510248111</v>
      </c>
      <c r="Z12" s="18">
        <f t="shared" si="2"/>
        <v>0.93132282385195342</v>
      </c>
      <c r="AA12" s="18">
        <f t="shared" si="3"/>
        <v>0.86377116617239069</v>
      </c>
      <c r="AB12" s="18">
        <v>0.67580370610435003</v>
      </c>
      <c r="AC12" s="28">
        <f t="shared" si="5"/>
        <v>13.70056130357818</v>
      </c>
      <c r="AE12" s="14"/>
      <c r="AF12" t="s">
        <v>76</v>
      </c>
      <c r="AG12" s="19">
        <v>2394</v>
      </c>
      <c r="AH12" s="19">
        <v>1880</v>
      </c>
      <c r="AI12" s="19">
        <v>1983</v>
      </c>
      <c r="AJ12" s="19">
        <v>2017</v>
      </c>
      <c r="AK12" s="19">
        <v>2011</v>
      </c>
      <c r="AL12" s="19">
        <v>2113</v>
      </c>
      <c r="AM12" s="19">
        <v>2277</v>
      </c>
      <c r="AN12" s="19">
        <v>2299</v>
      </c>
      <c r="AO12" s="19">
        <v>2218</v>
      </c>
      <c r="AP12" s="19">
        <v>2287</v>
      </c>
      <c r="AQ12" s="19">
        <v>2315</v>
      </c>
      <c r="AR12" s="19">
        <v>2201</v>
      </c>
      <c r="AS12" s="19">
        <v>2226</v>
      </c>
      <c r="AX12">
        <v>6021</v>
      </c>
      <c r="AY12" t="s">
        <v>184</v>
      </c>
      <c r="AZ12" s="11" t="s">
        <v>173</v>
      </c>
      <c r="BA12" s="15">
        <v>2045</v>
      </c>
    </row>
    <row r="13" spans="3:55">
      <c r="C13">
        <f t="shared" si="1"/>
        <v>0.80870136970775386</v>
      </c>
      <c r="H13" s="9" t="s">
        <v>139</v>
      </c>
      <c r="I13" s="9">
        <v>8</v>
      </c>
      <c r="K13" s="10"/>
      <c r="L13" s="2" t="s">
        <v>19</v>
      </c>
      <c r="M13" t="s">
        <v>79</v>
      </c>
      <c r="N13" s="18">
        <v>9.4E-2</v>
      </c>
      <c r="O13" s="18">
        <v>0.23</v>
      </c>
      <c r="P13" s="18">
        <v>0.36699999999999999</v>
      </c>
      <c r="Q13" s="18">
        <v>0.309</v>
      </c>
      <c r="R13" s="29">
        <f t="shared" si="0"/>
        <v>13.594000000000001</v>
      </c>
      <c r="S13" s="9"/>
      <c r="U13" s="9" t="s">
        <v>242</v>
      </c>
      <c r="V13" s="9">
        <v>2</v>
      </c>
      <c r="W13" s="2"/>
      <c r="X13" t="s">
        <v>77</v>
      </c>
      <c r="Y13" s="18">
        <f t="shared" si="4"/>
        <v>0.9788049156674461</v>
      </c>
      <c r="Z13" s="18">
        <f t="shared" si="2"/>
        <v>1.0033961229354316</v>
      </c>
      <c r="AA13" s="18">
        <f t="shared" si="3"/>
        <v>1.0052585882083123</v>
      </c>
      <c r="AB13" s="18">
        <v>0.67462110211600312</v>
      </c>
      <c r="AC13" s="28">
        <f t="shared" si="5"/>
        <v>13.71448950420878</v>
      </c>
      <c r="AE13" s="14"/>
      <c r="AF13" t="s">
        <v>77</v>
      </c>
      <c r="AG13" s="19">
        <v>18794</v>
      </c>
      <c r="AH13" s="19">
        <v>15651</v>
      </c>
      <c r="AI13" s="19">
        <v>16103</v>
      </c>
      <c r="AJ13" s="19">
        <v>15867</v>
      </c>
      <c r="AK13" s="19">
        <v>15265</v>
      </c>
      <c r="AL13" s="19">
        <v>15806</v>
      </c>
      <c r="AM13" s="19">
        <v>15774</v>
      </c>
      <c r="AN13" s="19">
        <v>16068</v>
      </c>
      <c r="AO13" s="19">
        <v>15726</v>
      </c>
      <c r="AP13" s="19">
        <v>16269</v>
      </c>
      <c r="AQ13" s="19">
        <v>15831</v>
      </c>
      <c r="AR13" s="19">
        <v>14965</v>
      </c>
      <c r="AS13" s="19">
        <v>14299</v>
      </c>
      <c r="AX13">
        <v>6023</v>
      </c>
      <c r="AY13" t="s">
        <v>185</v>
      </c>
      <c r="AZ13" s="11" t="s">
        <v>173</v>
      </c>
      <c r="BA13" s="15">
        <v>7768</v>
      </c>
    </row>
    <row r="14" spans="3:55">
      <c r="C14">
        <f t="shared" si="1"/>
        <v>0.80320400775838308</v>
      </c>
      <c r="F14" s="9"/>
      <c r="G14" s="9"/>
      <c r="I14" s="10"/>
      <c r="J14" s="2"/>
      <c r="L14" s="2" t="s">
        <v>20</v>
      </c>
      <c r="M14" t="s">
        <v>80</v>
      </c>
      <c r="N14" s="18">
        <v>0.29799999999999999</v>
      </c>
      <c r="O14" s="18">
        <v>0.255</v>
      </c>
      <c r="P14" s="18">
        <v>0.29299999999999998</v>
      </c>
      <c r="Q14" s="18">
        <v>0.154</v>
      </c>
      <c r="R14" s="29">
        <f t="shared" si="0"/>
        <v>12.01</v>
      </c>
      <c r="S14" s="9"/>
      <c r="T14" s="9"/>
      <c r="U14" s="9" t="s">
        <v>244</v>
      </c>
      <c r="V14" s="9">
        <v>2</v>
      </c>
      <c r="W14" s="2"/>
      <c r="X14" t="s">
        <v>78</v>
      </c>
      <c r="Y14" s="18">
        <f t="shared" si="4"/>
        <v>1.0024449877750612</v>
      </c>
      <c r="Z14" s="18">
        <f t="shared" si="2"/>
        <v>1.0272798129384255</v>
      </c>
      <c r="AA14" s="18">
        <f t="shared" si="3"/>
        <v>1.0422783323546683</v>
      </c>
      <c r="AB14" s="18">
        <v>0.56663306176943407</v>
      </c>
      <c r="AC14" s="28">
        <f t="shared" si="5"/>
        <v>13.684443830648124</v>
      </c>
      <c r="AE14" s="14"/>
      <c r="AF14" t="s">
        <v>78</v>
      </c>
      <c r="AG14" s="19">
        <v>529</v>
      </c>
      <c r="AH14" s="19">
        <v>384</v>
      </c>
      <c r="AI14" s="19">
        <v>404</v>
      </c>
      <c r="AJ14" s="19">
        <v>414</v>
      </c>
      <c r="AK14" s="19">
        <v>409</v>
      </c>
      <c r="AL14" s="19">
        <v>439</v>
      </c>
      <c r="AM14" s="19">
        <v>391</v>
      </c>
      <c r="AN14" s="19">
        <v>480</v>
      </c>
      <c r="AO14" s="19">
        <v>447</v>
      </c>
      <c r="AP14" s="19">
        <v>418</v>
      </c>
      <c r="AQ14" s="19">
        <v>418</v>
      </c>
      <c r="AR14" s="19">
        <v>439</v>
      </c>
      <c r="AS14" s="19">
        <v>500</v>
      </c>
      <c r="AX14">
        <v>6025</v>
      </c>
      <c r="AY14" t="s">
        <v>186</v>
      </c>
      <c r="AZ14" s="11" t="s">
        <v>173</v>
      </c>
      <c r="BA14" s="15">
        <v>14914</v>
      </c>
    </row>
    <row r="15" spans="3:55">
      <c r="C15">
        <f t="shared" si="1"/>
        <v>0.80214004471880729</v>
      </c>
      <c r="I15" s="10"/>
      <c r="J15" s="2"/>
      <c r="L15" s="2" t="s">
        <v>21</v>
      </c>
      <c r="M15" t="s">
        <v>81</v>
      </c>
      <c r="N15" s="18">
        <v>9.5000000000000001E-2</v>
      </c>
      <c r="O15" s="18">
        <v>0.309</v>
      </c>
      <c r="P15" s="18">
        <v>0.33300000000000002</v>
      </c>
      <c r="Q15" s="18">
        <v>0.26400000000000001</v>
      </c>
      <c r="R15" s="29">
        <f t="shared" si="0"/>
        <v>13.353999999999999</v>
      </c>
      <c r="S15" s="9"/>
      <c r="T15" s="9"/>
      <c r="U15" s="9" t="s">
        <v>245</v>
      </c>
      <c r="V15" s="9"/>
      <c r="W15" s="2"/>
      <c r="X15" t="s">
        <v>79</v>
      </c>
      <c r="Y15" s="18">
        <f t="shared" si="4"/>
        <v>0.89533985581874354</v>
      </c>
      <c r="Z15" s="18">
        <f t="shared" si="2"/>
        <v>0.88556263269639068</v>
      </c>
      <c r="AA15" s="18">
        <f t="shared" si="3"/>
        <v>0.81599877638421536</v>
      </c>
      <c r="AB15" s="18">
        <v>0.54657298277425204</v>
      </c>
      <c r="AC15" s="28">
        <f t="shared" si="5"/>
        <v>12.108528248268255</v>
      </c>
      <c r="AE15" s="14"/>
      <c r="AF15" t="s">
        <v>79</v>
      </c>
      <c r="AG15" s="19">
        <v>1709</v>
      </c>
      <c r="AH15" s="19">
        <v>1377</v>
      </c>
      <c r="AI15" s="19">
        <v>1428</v>
      </c>
      <c r="AJ15" s="19">
        <v>1384</v>
      </c>
      <c r="AK15" s="19">
        <v>1339</v>
      </c>
      <c r="AL15" s="19">
        <v>1427</v>
      </c>
      <c r="AM15" s="19">
        <v>1368</v>
      </c>
      <c r="AN15" s="19">
        <v>1422</v>
      </c>
      <c r="AO15" s="19">
        <v>1381</v>
      </c>
      <c r="AP15" s="19">
        <v>1399</v>
      </c>
      <c r="AQ15" s="19">
        <v>1359</v>
      </c>
      <c r="AR15" s="19">
        <v>1235</v>
      </c>
      <c r="AS15" s="19">
        <v>1342</v>
      </c>
      <c r="AX15">
        <v>6027</v>
      </c>
      <c r="AY15" t="s">
        <v>187</v>
      </c>
      <c r="AZ15" s="11" t="s">
        <v>173</v>
      </c>
      <c r="BA15" s="15">
        <v>1071</v>
      </c>
    </row>
    <row r="16" spans="3:55">
      <c r="C16">
        <f t="shared" si="1"/>
        <v>1.0758248862322222</v>
      </c>
      <c r="I16" s="10"/>
      <c r="J16" s="2"/>
      <c r="L16" s="2" t="s">
        <v>22</v>
      </c>
      <c r="M16" t="s">
        <v>82</v>
      </c>
      <c r="N16" s="18">
        <v>0.247</v>
      </c>
      <c r="O16" s="18">
        <v>0.27500000000000002</v>
      </c>
      <c r="P16" s="18">
        <v>0.307</v>
      </c>
      <c r="Q16" s="18">
        <v>0.17100000000000001</v>
      </c>
      <c r="R16" s="29">
        <f t="shared" si="0"/>
        <v>12.31</v>
      </c>
      <c r="S16" s="9"/>
      <c r="T16" s="9"/>
      <c r="U16" s="9"/>
      <c r="V16" s="9"/>
      <c r="W16" s="2"/>
      <c r="X16" t="s">
        <v>80</v>
      </c>
      <c r="Y16" s="18">
        <f t="shared" si="4"/>
        <v>0.91746010459970495</v>
      </c>
      <c r="Z16" s="18">
        <f t="shared" si="2"/>
        <v>1.0282286520818631</v>
      </c>
      <c r="AA16" s="18">
        <f t="shared" si="3"/>
        <v>1.0728965396100474</v>
      </c>
      <c r="AB16" s="18">
        <v>0.69345439665876507</v>
      </c>
      <c r="AC16" s="28">
        <f t="shared" si="5"/>
        <v>13.658481431001833</v>
      </c>
      <c r="AE16" s="14"/>
      <c r="AF16" t="s">
        <v>80</v>
      </c>
      <c r="AG16" s="19">
        <v>3062</v>
      </c>
      <c r="AH16" s="19">
        <v>2712</v>
      </c>
      <c r="AI16" s="19">
        <v>2724</v>
      </c>
      <c r="AJ16" s="19">
        <v>2785</v>
      </c>
      <c r="AK16" s="19">
        <v>2717</v>
      </c>
      <c r="AL16" s="19">
        <v>2745</v>
      </c>
      <c r="AM16" s="19">
        <v>2755</v>
      </c>
      <c r="AN16" s="19">
        <v>2940</v>
      </c>
      <c r="AO16" s="19">
        <v>3047</v>
      </c>
      <c r="AP16" s="19">
        <v>3125</v>
      </c>
      <c r="AQ16" s="19">
        <v>3033</v>
      </c>
      <c r="AR16" s="19">
        <v>2890</v>
      </c>
      <c r="AS16" s="19">
        <v>3168</v>
      </c>
      <c r="AX16">
        <v>6029</v>
      </c>
      <c r="AY16" t="s">
        <v>188</v>
      </c>
      <c r="AZ16" s="11" t="s">
        <v>173</v>
      </c>
      <c r="BA16" s="15">
        <v>72428</v>
      </c>
    </row>
    <row r="17" spans="3:53">
      <c r="C17">
        <f t="shared" si="1"/>
        <v>0.80942422504930989</v>
      </c>
      <c r="I17" s="10"/>
      <c r="J17" s="2"/>
      <c r="L17" s="2" t="s">
        <v>23</v>
      </c>
      <c r="M17" t="s">
        <v>83</v>
      </c>
      <c r="N17" s="18">
        <v>0.26</v>
      </c>
      <c r="O17" s="18">
        <v>0.26300000000000001</v>
      </c>
      <c r="P17" s="18">
        <v>0.32700000000000001</v>
      </c>
      <c r="Q17" s="18">
        <v>0.15</v>
      </c>
      <c r="R17" s="29">
        <f t="shared" si="0"/>
        <v>12.214</v>
      </c>
      <c r="S17" s="9"/>
      <c r="T17" s="9"/>
      <c r="U17" s="9"/>
      <c r="V17" s="9"/>
      <c r="W17" s="2"/>
      <c r="X17" t="s">
        <v>81</v>
      </c>
      <c r="Y17" s="18">
        <f t="shared" si="4"/>
        <v>0.93837535014005602</v>
      </c>
      <c r="Z17" s="18">
        <f t="shared" si="2"/>
        <v>0.93814432989690721</v>
      </c>
      <c r="AA17" s="18">
        <f t="shared" si="3"/>
        <v>3.1205250596658711</v>
      </c>
      <c r="AB17" s="18">
        <v>0.27799319018831214</v>
      </c>
      <c r="AC17" s="28">
        <f t="shared" si="5"/>
        <v>21.07239635943111</v>
      </c>
      <c r="AE17" s="14"/>
      <c r="AF17" t="s">
        <v>81</v>
      </c>
      <c r="AG17" s="19">
        <v>239</v>
      </c>
      <c r="AH17" s="19">
        <v>213</v>
      </c>
      <c r="AI17" s="19">
        <v>183</v>
      </c>
      <c r="AJ17" s="19">
        <v>189</v>
      </c>
      <c r="AK17" s="19">
        <v>222</v>
      </c>
      <c r="AL17" s="19">
        <v>198</v>
      </c>
      <c r="AM17" s="19">
        <v>206</v>
      </c>
      <c r="AN17" s="19">
        <v>227</v>
      </c>
      <c r="AO17" s="19">
        <v>204</v>
      </c>
      <c r="AP17" s="19">
        <v>586</v>
      </c>
      <c r="AQ17" s="19">
        <v>600</v>
      </c>
      <c r="AR17" s="19">
        <v>881</v>
      </c>
      <c r="AS17" s="19">
        <v>548</v>
      </c>
      <c r="AX17">
        <v>6031</v>
      </c>
      <c r="AY17" t="s">
        <v>189</v>
      </c>
      <c r="AZ17" s="11" t="s">
        <v>173</v>
      </c>
      <c r="BA17" s="15">
        <v>13891</v>
      </c>
    </row>
    <row r="18" spans="3:53">
      <c r="C18">
        <f t="shared" si="1"/>
        <v>0.74617075906250863</v>
      </c>
      <c r="I18" s="10"/>
      <c r="J18" s="2"/>
      <c r="L18" s="2" t="s">
        <v>24</v>
      </c>
      <c r="M18" t="s">
        <v>84</v>
      </c>
      <c r="N18" s="18">
        <v>0.13800000000000001</v>
      </c>
      <c r="O18" s="18">
        <v>0.30099999999999999</v>
      </c>
      <c r="P18" s="18">
        <v>0.39400000000000002</v>
      </c>
      <c r="Q18" s="18">
        <v>0.16700000000000001</v>
      </c>
      <c r="R18" s="29">
        <f t="shared" si="0"/>
        <v>12.904</v>
      </c>
      <c r="S18" s="9"/>
      <c r="T18" s="9"/>
      <c r="U18" s="9"/>
      <c r="V18" s="9"/>
      <c r="W18" s="2"/>
      <c r="X18" t="s">
        <v>82</v>
      </c>
      <c r="Y18" s="18">
        <f t="shared" si="4"/>
        <v>1.0158226100403158</v>
      </c>
      <c r="Z18" s="18">
        <f t="shared" si="2"/>
        <v>1.0191578850064706</v>
      </c>
      <c r="AA18" s="18">
        <f t="shared" si="3"/>
        <v>1.0296888535951487</v>
      </c>
      <c r="AB18" s="18">
        <v>0.49711654098816466</v>
      </c>
      <c r="AC18" s="28">
        <f t="shared" si="5"/>
        <v>13.591575201577916</v>
      </c>
      <c r="AE18" s="14"/>
      <c r="AF18" t="s">
        <v>82</v>
      </c>
      <c r="AG18" s="19">
        <v>17718</v>
      </c>
      <c r="AH18" s="19">
        <v>14530</v>
      </c>
      <c r="AI18" s="19">
        <v>14775</v>
      </c>
      <c r="AJ18" s="19">
        <v>14872</v>
      </c>
      <c r="AK18" s="19">
        <v>14306</v>
      </c>
      <c r="AL18" s="19">
        <v>15091</v>
      </c>
      <c r="AM18" s="19">
        <v>14328</v>
      </c>
      <c r="AN18" s="19">
        <v>15171</v>
      </c>
      <c r="AO18" s="19">
        <v>14602</v>
      </c>
      <c r="AP18" s="19">
        <v>14687</v>
      </c>
      <c r="AQ18" s="19">
        <v>14170</v>
      </c>
      <c r="AR18" s="19">
        <v>13967</v>
      </c>
      <c r="AS18" s="19">
        <v>14229</v>
      </c>
      <c r="AX18">
        <v>6033</v>
      </c>
      <c r="AY18" t="s">
        <v>190</v>
      </c>
      <c r="AZ18" s="11" t="s">
        <v>173</v>
      </c>
      <c r="BA18" s="15">
        <v>3821</v>
      </c>
    </row>
    <row r="19" spans="3:53">
      <c r="C19">
        <f t="shared" si="1"/>
        <v>0.80565744364730907</v>
      </c>
      <c r="I19" s="10"/>
      <c r="J19" s="2"/>
      <c r="L19" s="2" t="s">
        <v>25</v>
      </c>
      <c r="M19" t="s">
        <v>85</v>
      </c>
      <c r="N19" s="18">
        <v>0.19500000000000001</v>
      </c>
      <c r="O19" s="18">
        <v>0.31900000000000001</v>
      </c>
      <c r="P19" s="18">
        <v>0.35899999999999999</v>
      </c>
      <c r="Q19" s="18">
        <v>0.127</v>
      </c>
      <c r="R19" s="29">
        <f t="shared" si="0"/>
        <v>12.446</v>
      </c>
      <c r="S19" s="9"/>
      <c r="T19" s="9"/>
      <c r="U19" s="9"/>
      <c r="V19" s="9"/>
      <c r="W19" s="2"/>
      <c r="X19" t="s">
        <v>83</v>
      </c>
      <c r="Y19" s="18">
        <f t="shared" si="4"/>
        <v>0.81045281117270174</v>
      </c>
      <c r="Z19" s="18">
        <f t="shared" si="2"/>
        <v>0.82375015131340035</v>
      </c>
      <c r="AA19" s="18">
        <f t="shared" si="3"/>
        <v>0.89852733508170268</v>
      </c>
      <c r="AB19" s="18">
        <v>0.62292021993487834</v>
      </c>
      <c r="AC19" s="28">
        <f>Y19*$V$10+Z19*$V$11+AA19*$V$12+AB19*$V$13+Q17*$V$14</f>
        <v>11.663464290000277</v>
      </c>
      <c r="AE19" s="14"/>
      <c r="AF19" t="s">
        <v>83</v>
      </c>
      <c r="AG19" s="19">
        <v>2598</v>
      </c>
      <c r="AH19" s="19">
        <v>2186</v>
      </c>
      <c r="AI19" s="19">
        <v>2282</v>
      </c>
      <c r="AJ19" s="19">
        <v>2228</v>
      </c>
      <c r="AK19" s="19">
        <v>2236</v>
      </c>
      <c r="AL19" s="19">
        <v>2326</v>
      </c>
      <c r="AM19" s="19">
        <v>2223</v>
      </c>
      <c r="AN19" s="19">
        <v>2280</v>
      </c>
      <c r="AO19" s="19">
        <v>2302</v>
      </c>
      <c r="AP19" s="19">
        <v>2286</v>
      </c>
      <c r="AQ19" s="19">
        <v>2380</v>
      </c>
      <c r="AR19" s="19">
        <v>2238</v>
      </c>
      <c r="AS19" s="19">
        <v>2004</v>
      </c>
      <c r="AX19">
        <v>6035</v>
      </c>
      <c r="AY19" t="s">
        <v>191</v>
      </c>
      <c r="AZ19" s="11" t="s">
        <v>173</v>
      </c>
      <c r="BA19" s="15">
        <v>1502</v>
      </c>
    </row>
    <row r="20" spans="3:53" ht="16" customHeight="1">
      <c r="C20">
        <f t="shared" si="1"/>
        <v>0.81865800429925961</v>
      </c>
      <c r="I20" s="10"/>
      <c r="J20" s="2"/>
      <c r="L20" s="2" t="s">
        <v>30</v>
      </c>
      <c r="M20" t="s">
        <v>86</v>
      </c>
      <c r="N20" s="18">
        <v>0.20200000000000001</v>
      </c>
      <c r="O20" s="18">
        <v>0.20399999999999999</v>
      </c>
      <c r="P20" s="18">
        <v>0.25900000000000001</v>
      </c>
      <c r="Q20" s="18">
        <v>0.33500000000000002</v>
      </c>
      <c r="R20" s="29">
        <f t="shared" si="0"/>
        <v>13.05</v>
      </c>
      <c r="S20" s="9"/>
      <c r="T20" s="9"/>
      <c r="U20" s="9"/>
      <c r="V20" s="9"/>
      <c r="W20" s="2"/>
      <c r="X20" t="s">
        <v>84</v>
      </c>
      <c r="Y20" s="18">
        <f t="shared" si="4"/>
        <v>0.95838785658204662</v>
      </c>
      <c r="Z20" s="18">
        <f t="shared" si="2"/>
        <v>0.97156605424321962</v>
      </c>
      <c r="AA20" s="18">
        <f t="shared" si="3"/>
        <v>0.97688647178789934</v>
      </c>
      <c r="AB20" s="18">
        <v>0.46442743196120084</v>
      </c>
      <c r="AC20" s="28">
        <f t="shared" si="5"/>
        <v>12.87703819671389</v>
      </c>
      <c r="AE20" s="14"/>
      <c r="AF20" t="s">
        <v>84</v>
      </c>
      <c r="AG20" s="19">
        <v>886</v>
      </c>
      <c r="AH20" s="19">
        <v>730</v>
      </c>
      <c r="AI20" s="19">
        <v>777</v>
      </c>
      <c r="AJ20" s="19">
        <v>710</v>
      </c>
      <c r="AK20" s="19">
        <v>706</v>
      </c>
      <c r="AL20" s="19">
        <v>739</v>
      </c>
      <c r="AM20" s="19">
        <v>713</v>
      </c>
      <c r="AN20" s="19">
        <v>735</v>
      </c>
      <c r="AO20" s="19">
        <v>773</v>
      </c>
      <c r="AP20" s="19">
        <v>713</v>
      </c>
      <c r="AQ20" s="19">
        <v>763</v>
      </c>
      <c r="AR20" s="19">
        <v>731</v>
      </c>
      <c r="AS20" s="19">
        <v>667</v>
      </c>
      <c r="AX20">
        <v>6037</v>
      </c>
      <c r="AY20" t="s">
        <v>192</v>
      </c>
      <c r="AZ20" s="11" t="s">
        <v>173</v>
      </c>
      <c r="BA20" s="15">
        <v>635227</v>
      </c>
    </row>
    <row r="21" spans="3:53">
      <c r="C21">
        <f t="shared" si="1"/>
        <v>0.79549382016385617</v>
      </c>
      <c r="I21" s="10"/>
      <c r="J21" s="2"/>
      <c r="L21" s="2" t="s">
        <v>26</v>
      </c>
      <c r="M21" t="s">
        <v>87</v>
      </c>
      <c r="N21" s="18">
        <v>0.28000000000000003</v>
      </c>
      <c r="O21" s="18">
        <v>0.23300000000000001</v>
      </c>
      <c r="P21" s="18">
        <v>0.33400000000000002</v>
      </c>
      <c r="Q21" s="18">
        <v>0.152</v>
      </c>
      <c r="R21" s="29">
        <f t="shared" si="0"/>
        <v>12.144</v>
      </c>
      <c r="S21" s="9"/>
      <c r="T21" s="9"/>
      <c r="U21" s="9"/>
      <c r="V21" s="9"/>
      <c r="W21" s="2"/>
      <c r="X21" t="s">
        <v>85</v>
      </c>
      <c r="Y21" s="18">
        <f t="shared" si="4"/>
        <v>0.97336884154460723</v>
      </c>
      <c r="Z21" s="18">
        <f t="shared" si="2"/>
        <v>1.1253263707571801</v>
      </c>
      <c r="AA21" s="18">
        <f t="shared" si="3"/>
        <v>1.0478339350180506</v>
      </c>
      <c r="AB21" s="18">
        <v>0.53144853875476494</v>
      </c>
      <c r="AC21" s="28">
        <f t="shared" si="5"/>
        <v>13.751056137576308</v>
      </c>
      <c r="AE21" s="14"/>
      <c r="AF21" t="s">
        <v>85</v>
      </c>
      <c r="AG21" s="19">
        <v>379</v>
      </c>
      <c r="AH21" s="19">
        <v>284</v>
      </c>
      <c r="AI21" s="19">
        <v>273</v>
      </c>
      <c r="AJ21" s="19">
        <v>318</v>
      </c>
      <c r="AK21" s="19">
        <v>287</v>
      </c>
      <c r="AL21" s="19">
        <v>300</v>
      </c>
      <c r="AM21" s="19">
        <v>292</v>
      </c>
      <c r="AN21" s="19">
        <v>290</v>
      </c>
      <c r="AO21" s="19">
        <v>280</v>
      </c>
      <c r="AP21" s="19">
        <v>314</v>
      </c>
      <c r="AQ21" s="19">
        <v>289</v>
      </c>
      <c r="AR21" s="19">
        <v>275</v>
      </c>
      <c r="AS21" s="19">
        <v>283</v>
      </c>
      <c r="AX21">
        <v>6039</v>
      </c>
      <c r="AY21" t="s">
        <v>193</v>
      </c>
      <c r="AZ21" s="11" t="s">
        <v>173</v>
      </c>
      <c r="BA21" s="15">
        <v>11722</v>
      </c>
    </row>
    <row r="22" spans="3:53">
      <c r="C22">
        <f t="shared" si="1"/>
        <v>0.80898966462763688</v>
      </c>
      <c r="I22" s="10"/>
      <c r="J22" s="2"/>
      <c r="L22" s="2" t="s">
        <v>27</v>
      </c>
      <c r="M22" t="s">
        <v>88</v>
      </c>
      <c r="N22" s="18">
        <v>6.4000000000000001E-2</v>
      </c>
      <c r="O22" s="18">
        <v>0.10299999999999999</v>
      </c>
      <c r="P22" s="18">
        <v>0.23200000000000001</v>
      </c>
      <c r="Q22" s="18">
        <v>0.60199999999999998</v>
      </c>
      <c r="R22" s="29">
        <f t="shared" si="0"/>
        <v>14.628</v>
      </c>
      <c r="S22" s="9"/>
      <c r="T22" s="9"/>
      <c r="U22" s="9"/>
      <c r="V22" s="9"/>
      <c r="W22" s="2"/>
      <c r="X22" t="s">
        <v>86</v>
      </c>
      <c r="Y22" s="18">
        <f t="shared" si="4"/>
        <v>0.84041138049862485</v>
      </c>
      <c r="Z22" s="18">
        <f t="shared" si="2"/>
        <v>0.8857141356195759</v>
      </c>
      <c r="AA22" s="18">
        <f t="shared" si="3"/>
        <v>0.89978635951977337</v>
      </c>
      <c r="AB22" s="18">
        <v>0.63872874890622622</v>
      </c>
      <c r="AC22" s="28">
        <f t="shared" si="5"/>
        <v>12.405802245243398</v>
      </c>
      <c r="AE22" s="14"/>
      <c r="AF22" t="s">
        <v>86</v>
      </c>
      <c r="AG22" s="19">
        <v>127978</v>
      </c>
      <c r="AH22" s="19">
        <v>104511</v>
      </c>
      <c r="AI22" s="19">
        <v>106139</v>
      </c>
      <c r="AJ22" s="19">
        <v>106946</v>
      </c>
      <c r="AK22" s="19">
        <v>105134</v>
      </c>
      <c r="AL22" s="19">
        <v>111122</v>
      </c>
      <c r="AM22" s="19">
        <v>111197</v>
      </c>
      <c r="AN22" s="19">
        <v>113902</v>
      </c>
      <c r="AO22" s="19">
        <v>112103</v>
      </c>
      <c r="AP22" s="19">
        <v>120862</v>
      </c>
      <c r="AQ22" s="19">
        <v>117596</v>
      </c>
      <c r="AR22" s="19">
        <v>111894</v>
      </c>
      <c r="AS22" s="19">
        <v>114618</v>
      </c>
      <c r="AX22">
        <v>6041</v>
      </c>
      <c r="AY22" t="s">
        <v>194</v>
      </c>
      <c r="AZ22" s="11" t="s">
        <v>173</v>
      </c>
      <c r="BA22" s="15">
        <v>13967</v>
      </c>
    </row>
    <row r="23" spans="3:53">
      <c r="C23">
        <f t="shared" si="1"/>
        <v>0.85225311298373241</v>
      </c>
      <c r="I23" s="10"/>
      <c r="J23" s="2"/>
      <c r="L23" s="2" t="s">
        <v>29</v>
      </c>
      <c r="M23" t="s">
        <v>89</v>
      </c>
      <c r="N23" s="18">
        <v>9.0999999999999998E-2</v>
      </c>
      <c r="O23" s="18">
        <v>0.22600000000000001</v>
      </c>
      <c r="P23" s="18">
        <v>0.41399999999999998</v>
      </c>
      <c r="Q23" s="18">
        <v>0.26900000000000002</v>
      </c>
      <c r="R23" s="29">
        <f t="shared" si="0"/>
        <v>13.540000000000001</v>
      </c>
      <c r="S23" s="9"/>
      <c r="T23" s="9"/>
      <c r="U23" s="9"/>
      <c r="V23" s="9"/>
      <c r="W23" s="2"/>
      <c r="X23" t="s">
        <v>87</v>
      </c>
      <c r="Y23" s="18">
        <f t="shared" si="4"/>
        <v>1.0294318375703804</v>
      </c>
      <c r="Z23" s="18">
        <f t="shared" si="2"/>
        <v>1.0308454971082346</v>
      </c>
      <c r="AA23" s="18">
        <f t="shared" si="3"/>
        <v>1.0161904761904761</v>
      </c>
      <c r="AB23" s="18">
        <v>0.56760584207293496</v>
      </c>
      <c r="AC23" s="28">
        <f t="shared" si="5"/>
        <v>13.743669268084382</v>
      </c>
      <c r="AE23" s="14"/>
      <c r="AF23" t="s">
        <v>87</v>
      </c>
      <c r="AG23" s="19">
        <v>2769</v>
      </c>
      <c r="AH23" s="19">
        <v>2380</v>
      </c>
      <c r="AI23" s="19">
        <v>2446</v>
      </c>
      <c r="AJ23" s="19">
        <v>2436</v>
      </c>
      <c r="AK23" s="19">
        <v>2282</v>
      </c>
      <c r="AL23" s="19">
        <v>2523</v>
      </c>
      <c r="AM23" s="19">
        <v>2443</v>
      </c>
      <c r="AN23" s="19">
        <v>2618</v>
      </c>
      <c r="AO23" s="19">
        <v>2425</v>
      </c>
      <c r="AP23" s="19">
        <v>2543</v>
      </c>
      <c r="AQ23" s="19">
        <v>2390</v>
      </c>
      <c r="AR23" s="19">
        <v>2318</v>
      </c>
      <c r="AS23" s="19">
        <v>2352</v>
      </c>
      <c r="AX23">
        <v>6043</v>
      </c>
      <c r="AY23" t="s">
        <v>195</v>
      </c>
      <c r="AZ23" s="11" t="s">
        <v>173</v>
      </c>
      <c r="BA23">
        <v>749</v>
      </c>
    </row>
    <row r="24" spans="3:53">
      <c r="C24">
        <f t="shared" si="1"/>
        <v>0.81804492439219267</v>
      </c>
      <c r="I24" s="10"/>
      <c r="J24" s="2"/>
      <c r="L24" s="2" t="s">
        <v>28</v>
      </c>
      <c r="M24" t="s">
        <v>90</v>
      </c>
      <c r="N24" s="18">
        <v>0.13300000000000001</v>
      </c>
      <c r="O24" s="18">
        <v>0.26300000000000001</v>
      </c>
      <c r="P24" s="18">
        <v>0.36399999999999999</v>
      </c>
      <c r="Q24" s="18">
        <v>0.24</v>
      </c>
      <c r="R24" s="29">
        <f t="shared" si="0"/>
        <v>13.156000000000001</v>
      </c>
      <c r="S24" s="9"/>
      <c r="T24" s="9"/>
      <c r="U24" s="9"/>
      <c r="V24" s="9"/>
      <c r="W24" s="2"/>
      <c r="X24" t="s">
        <v>88</v>
      </c>
      <c r="Y24" s="18">
        <f t="shared" si="4"/>
        <v>0.87950168253740957</v>
      </c>
      <c r="Z24" s="18">
        <f t="shared" si="2"/>
        <v>0.74586060839430113</v>
      </c>
      <c r="AA24" s="18">
        <f t="shared" si="3"/>
        <v>0.80136421557604376</v>
      </c>
      <c r="AB24" s="18">
        <v>0.79977625765265536</v>
      </c>
      <c r="AC24" s="28">
        <f t="shared" si="5"/>
        <v>12.644099615479437</v>
      </c>
      <c r="AE24" s="14"/>
      <c r="AF24" t="s">
        <v>88</v>
      </c>
      <c r="AG24" s="19">
        <v>2718</v>
      </c>
      <c r="AH24" s="19">
        <v>2382</v>
      </c>
      <c r="AI24" s="19">
        <v>2339</v>
      </c>
      <c r="AJ24" s="19">
        <v>2438</v>
      </c>
      <c r="AK24" s="19">
        <v>2524</v>
      </c>
      <c r="AL24" s="19">
        <v>2601</v>
      </c>
      <c r="AM24" s="19">
        <v>2562</v>
      </c>
      <c r="AN24" s="19">
        <v>2635</v>
      </c>
      <c r="AO24" s="19">
        <v>2551</v>
      </c>
      <c r="AP24" s="19">
        <v>2709</v>
      </c>
      <c r="AQ24" s="19">
        <v>2694</v>
      </c>
      <c r="AR24" s="19">
        <v>2641</v>
      </c>
      <c r="AS24" s="19">
        <v>2647</v>
      </c>
      <c r="AX24">
        <v>6045</v>
      </c>
      <c r="AY24" t="s">
        <v>196</v>
      </c>
      <c r="AZ24" s="11" t="s">
        <v>173</v>
      </c>
      <c r="BA24" s="15">
        <v>5396</v>
      </c>
    </row>
    <row r="25" spans="3:53">
      <c r="C25">
        <f t="shared" si="1"/>
        <v>0.80225493125194824</v>
      </c>
      <c r="I25" s="10"/>
      <c r="J25" s="2"/>
      <c r="L25" s="2" t="s">
        <v>31</v>
      </c>
      <c r="M25" t="s">
        <v>91</v>
      </c>
      <c r="N25" s="18">
        <v>0.30299999999999999</v>
      </c>
      <c r="O25" s="18">
        <v>0.255</v>
      </c>
      <c r="P25" s="18">
        <v>0.30199999999999999</v>
      </c>
      <c r="Q25" s="18">
        <v>0.14099999999999999</v>
      </c>
      <c r="R25" s="29">
        <f t="shared" si="0"/>
        <v>11.968</v>
      </c>
      <c r="S25" s="9"/>
      <c r="T25" s="9"/>
      <c r="U25" s="9"/>
      <c r="V25" s="9"/>
      <c r="W25" s="2"/>
      <c r="X25" t="s">
        <v>89</v>
      </c>
      <c r="Y25" s="18">
        <f t="shared" si="4"/>
        <v>0.96395193591455275</v>
      </c>
      <c r="Z25" s="18">
        <f t="shared" si="2"/>
        <v>0.9324894514767933</v>
      </c>
      <c r="AA25" s="18">
        <f t="shared" si="3"/>
        <v>0.84114977307110439</v>
      </c>
      <c r="AB25" s="18">
        <v>0.55880522713130054</v>
      </c>
      <c r="AC25" s="28">
        <f t="shared" si="5"/>
        <v>12.637437580550165</v>
      </c>
      <c r="AE25" s="14"/>
      <c r="AF25" t="s">
        <v>89</v>
      </c>
      <c r="AG25" s="19">
        <v>163</v>
      </c>
      <c r="AH25" s="19">
        <v>137</v>
      </c>
      <c r="AI25" s="19">
        <v>150</v>
      </c>
      <c r="AJ25" s="19">
        <v>136</v>
      </c>
      <c r="AK25" s="19">
        <v>144</v>
      </c>
      <c r="AL25" s="19">
        <v>155</v>
      </c>
      <c r="AM25" s="19">
        <v>132</v>
      </c>
      <c r="AN25" s="19">
        <v>163</v>
      </c>
      <c r="AO25" s="19">
        <v>147</v>
      </c>
      <c r="AP25" s="19">
        <v>134</v>
      </c>
      <c r="AQ25" s="19">
        <v>131</v>
      </c>
      <c r="AR25" s="19">
        <v>136</v>
      </c>
      <c r="AS25" s="19">
        <v>155</v>
      </c>
      <c r="AX25">
        <v>6047</v>
      </c>
      <c r="AY25" t="s">
        <v>197</v>
      </c>
      <c r="AZ25" s="11" t="s">
        <v>173</v>
      </c>
      <c r="BA25" s="15">
        <v>22120</v>
      </c>
    </row>
    <row r="26" spans="3:53">
      <c r="C26">
        <f t="shared" si="1"/>
        <v>0.78814385404851328</v>
      </c>
      <c r="I26" s="10"/>
      <c r="J26" s="2"/>
      <c r="L26" s="2" t="s">
        <v>32</v>
      </c>
      <c r="M26" t="s">
        <v>92</v>
      </c>
      <c r="N26" s="18">
        <v>0.153</v>
      </c>
      <c r="O26" s="18">
        <v>0.318</v>
      </c>
      <c r="P26" s="18">
        <v>0.34699999999999998</v>
      </c>
      <c r="Q26" s="18">
        <v>0.182</v>
      </c>
      <c r="R26" s="29">
        <f t="shared" si="0"/>
        <v>12.809999999999999</v>
      </c>
      <c r="S26" s="9"/>
      <c r="T26" s="9"/>
      <c r="U26" s="9"/>
      <c r="V26" s="9"/>
      <c r="W26" s="2"/>
      <c r="X26" t="s">
        <v>90</v>
      </c>
      <c r="Y26" s="18">
        <f t="shared" si="4"/>
        <v>0.9099332839140104</v>
      </c>
      <c r="Z26" s="18">
        <f t="shared" si="2"/>
        <v>0.97050517728271102</v>
      </c>
      <c r="AA26" s="18">
        <f t="shared" si="3"/>
        <v>0.94056847545219635</v>
      </c>
      <c r="AB26" s="18">
        <v>0.40635097341768717</v>
      </c>
      <c r="AC26" s="28">
        <f t="shared" si="5"/>
        <v>12.516157800062345</v>
      </c>
      <c r="AE26" s="14"/>
      <c r="AF26" t="s">
        <v>90</v>
      </c>
      <c r="AG26" s="19">
        <v>1124</v>
      </c>
      <c r="AH26" s="19">
        <v>1045</v>
      </c>
      <c r="AI26" s="19">
        <v>936</v>
      </c>
      <c r="AJ26" s="19">
        <v>1008</v>
      </c>
      <c r="AK26" s="19">
        <v>962</v>
      </c>
      <c r="AL26" s="19">
        <v>959</v>
      </c>
      <c r="AM26" s="19">
        <v>995</v>
      </c>
      <c r="AN26" s="19">
        <v>1000</v>
      </c>
      <c r="AO26" s="19">
        <v>1098</v>
      </c>
      <c r="AP26" s="19">
        <v>1011</v>
      </c>
      <c r="AQ26" s="19">
        <v>1010</v>
      </c>
      <c r="AR26" s="19">
        <v>995</v>
      </c>
      <c r="AS26" s="19">
        <v>988</v>
      </c>
      <c r="AX26">
        <v>6049</v>
      </c>
      <c r="AY26" t="s">
        <v>198</v>
      </c>
      <c r="AZ26" s="11" t="s">
        <v>173</v>
      </c>
      <c r="BA26">
        <v>498</v>
      </c>
    </row>
    <row r="27" spans="3:53">
      <c r="C27">
        <f t="shared" si="1"/>
        <v>0.81964815865324236</v>
      </c>
      <c r="I27" s="10"/>
      <c r="J27" s="2"/>
      <c r="L27" s="2" t="s">
        <v>33</v>
      </c>
      <c r="M27" t="s">
        <v>93</v>
      </c>
      <c r="N27" s="18">
        <v>0.11799999999999999</v>
      </c>
      <c r="O27" s="18">
        <v>0.219</v>
      </c>
      <c r="P27" s="18">
        <v>0.34100000000000003</v>
      </c>
      <c r="Q27" s="18">
        <v>0.32100000000000001</v>
      </c>
      <c r="R27" s="29">
        <f t="shared" si="0"/>
        <v>13.481999999999999</v>
      </c>
      <c r="S27" s="9"/>
      <c r="T27" s="9"/>
      <c r="U27" s="9"/>
      <c r="V27" s="9"/>
      <c r="W27" s="2"/>
      <c r="X27" t="s">
        <v>91</v>
      </c>
      <c r="Y27" s="18">
        <f t="shared" si="4"/>
        <v>0.99263110307414104</v>
      </c>
      <c r="Z27" s="18">
        <f t="shared" si="2"/>
        <v>0.98675779581375478</v>
      </c>
      <c r="AA27" s="18">
        <f t="shared" si="3"/>
        <v>0.95610221609585411</v>
      </c>
      <c r="AB27" s="18">
        <v>0.61138278117851974</v>
      </c>
      <c r="AC27" s="28">
        <f t="shared" si="5"/>
        <v>13.252603329552425</v>
      </c>
      <c r="AE27" s="14"/>
      <c r="AF27" t="s">
        <v>91</v>
      </c>
      <c r="AG27" s="19">
        <v>5310</v>
      </c>
      <c r="AH27" s="19">
        <v>4389</v>
      </c>
      <c r="AI27" s="19">
        <v>4446</v>
      </c>
      <c r="AJ27" s="19">
        <v>4443</v>
      </c>
      <c r="AK27" s="19">
        <v>4341</v>
      </c>
      <c r="AL27" s="19">
        <v>4338</v>
      </c>
      <c r="AM27" s="19">
        <v>4574</v>
      </c>
      <c r="AN27" s="19">
        <v>4763</v>
      </c>
      <c r="AO27" s="19">
        <v>4523</v>
      </c>
      <c r="AP27" s="19">
        <v>4451</v>
      </c>
      <c r="AQ27" s="19">
        <v>4574</v>
      </c>
      <c r="AR27" s="19">
        <v>4450</v>
      </c>
      <c r="AS27" s="19">
        <v>4559</v>
      </c>
      <c r="AX27">
        <v>6051</v>
      </c>
      <c r="AY27" t="s">
        <v>199</v>
      </c>
      <c r="AZ27" s="11" t="s">
        <v>173</v>
      </c>
      <c r="BA27">
        <v>786</v>
      </c>
    </row>
    <row r="28" spans="3:53" ht="16" customHeight="1">
      <c r="C28">
        <f t="shared" si="1"/>
        <v>0.80220745291229067</v>
      </c>
      <c r="I28" s="10"/>
      <c r="J28" s="2"/>
      <c r="L28" s="2" t="s">
        <v>34</v>
      </c>
      <c r="M28" t="s">
        <v>94</v>
      </c>
      <c r="N28" s="18">
        <v>0.27</v>
      </c>
      <c r="O28" s="18">
        <v>0.20100000000000001</v>
      </c>
      <c r="P28" s="18">
        <v>0.26700000000000002</v>
      </c>
      <c r="Q28" s="18">
        <v>0.26200000000000001</v>
      </c>
      <c r="R28" s="29">
        <f t="shared" si="0"/>
        <v>12.502000000000001</v>
      </c>
      <c r="S28" s="9"/>
      <c r="T28" s="9"/>
      <c r="U28" s="9"/>
      <c r="V28" s="9"/>
      <c r="W28" s="2"/>
      <c r="X28" t="s">
        <v>92</v>
      </c>
      <c r="Y28" s="18">
        <f t="shared" si="4"/>
        <v>1.1044176706827309</v>
      </c>
      <c r="Z28" s="18">
        <f t="shared" si="2"/>
        <v>0.96875</v>
      </c>
      <c r="AA28" s="18">
        <f t="shared" si="3"/>
        <v>0.88961038961038963</v>
      </c>
      <c r="AB28" s="18">
        <v>0.53398058252427183</v>
      </c>
      <c r="AC28" s="28">
        <f t="shared" si="5"/>
        <v>13.418741076903757</v>
      </c>
      <c r="AE28" s="14"/>
      <c r="AF28" t="s">
        <v>92</v>
      </c>
      <c r="AG28" s="19">
        <v>122</v>
      </c>
      <c r="AH28" s="19">
        <v>102</v>
      </c>
      <c r="AI28" s="19">
        <v>113</v>
      </c>
      <c r="AJ28" s="19">
        <v>105</v>
      </c>
      <c r="AK28" s="19">
        <v>106</v>
      </c>
      <c r="AL28" s="19">
        <v>124</v>
      </c>
      <c r="AM28" s="19">
        <v>99</v>
      </c>
      <c r="AN28" s="19">
        <v>128</v>
      </c>
      <c r="AO28" s="19">
        <v>83</v>
      </c>
      <c r="AP28" s="19">
        <v>123</v>
      </c>
      <c r="AQ28" s="19">
        <v>105</v>
      </c>
      <c r="AR28" s="19">
        <v>96</v>
      </c>
      <c r="AS28" s="19">
        <v>87</v>
      </c>
      <c r="AX28">
        <v>6053</v>
      </c>
      <c r="AY28" t="s">
        <v>200</v>
      </c>
      <c r="AZ28" s="11" t="s">
        <v>173</v>
      </c>
      <c r="BA28" s="15">
        <v>32922</v>
      </c>
    </row>
    <row r="29" spans="3:53">
      <c r="C29">
        <f t="shared" si="1"/>
        <v>0.78945671940517337</v>
      </c>
      <c r="I29" s="10"/>
      <c r="J29" s="2"/>
      <c r="L29" s="2" t="s">
        <v>35</v>
      </c>
      <c r="M29" t="s">
        <v>95</v>
      </c>
      <c r="N29" s="18">
        <v>0.14499999999999999</v>
      </c>
      <c r="O29" s="18">
        <v>0.17499999999999999</v>
      </c>
      <c r="P29" s="18">
        <v>0.308</v>
      </c>
      <c r="Q29" s="18">
        <v>0.372</v>
      </c>
      <c r="R29" s="29">
        <f t="shared" si="0"/>
        <v>13.524000000000001</v>
      </c>
      <c r="S29" s="9"/>
      <c r="T29" s="9"/>
      <c r="U29" s="9"/>
      <c r="V29" s="9"/>
      <c r="W29" s="2"/>
      <c r="X29" t="s">
        <v>93</v>
      </c>
      <c r="Y29" s="18">
        <f t="shared" si="4"/>
        <v>0.76717557251908397</v>
      </c>
      <c r="Z29" s="18">
        <f t="shared" si="2"/>
        <v>0.7466666666666667</v>
      </c>
      <c r="AA29" s="18">
        <f t="shared" si="3"/>
        <v>1.2055641421947449</v>
      </c>
      <c r="AB29" s="18">
        <v>0.32425203090945115</v>
      </c>
      <c r="AC29" s="28">
        <f t="shared" si="5"/>
        <v>12.188638493193302</v>
      </c>
      <c r="AE29" s="14"/>
      <c r="AF29" t="s">
        <v>93</v>
      </c>
      <c r="AG29" s="19">
        <v>137</v>
      </c>
      <c r="AH29" s="19">
        <v>138</v>
      </c>
      <c r="AI29" s="19">
        <v>106</v>
      </c>
      <c r="AJ29" s="19">
        <v>120</v>
      </c>
      <c r="AK29" s="19">
        <v>112</v>
      </c>
      <c r="AL29" s="19">
        <v>127</v>
      </c>
      <c r="AM29" s="19">
        <v>121</v>
      </c>
      <c r="AN29" s="19">
        <v>143</v>
      </c>
      <c r="AO29" s="19">
        <v>128</v>
      </c>
      <c r="AP29" s="19">
        <v>131</v>
      </c>
      <c r="AQ29" s="19">
        <v>117</v>
      </c>
      <c r="AR29" s="19">
        <v>112</v>
      </c>
      <c r="AS29" s="19">
        <v>420</v>
      </c>
      <c r="AX29">
        <v>6055</v>
      </c>
      <c r="AY29" t="s">
        <v>201</v>
      </c>
      <c r="AZ29" s="11" t="s">
        <v>173</v>
      </c>
      <c r="BA29" s="15">
        <v>7808</v>
      </c>
    </row>
    <row r="30" spans="3:53">
      <c r="C30">
        <f t="shared" si="1"/>
        <v>0.83509528326498206</v>
      </c>
      <c r="I30" s="10"/>
      <c r="J30" s="2"/>
      <c r="L30" s="2" t="s">
        <v>36</v>
      </c>
      <c r="M30" t="s">
        <v>96</v>
      </c>
      <c r="N30" s="18">
        <v>5.3999999999999999E-2</v>
      </c>
      <c r="O30" s="18">
        <v>0.183</v>
      </c>
      <c r="P30" s="18">
        <v>0.38700000000000001</v>
      </c>
      <c r="Q30" s="18">
        <v>0.376</v>
      </c>
      <c r="R30" s="29">
        <f t="shared" si="0"/>
        <v>14.061999999999999</v>
      </c>
      <c r="S30" s="9"/>
      <c r="T30" s="9"/>
      <c r="U30" s="9"/>
      <c r="V30" s="9"/>
      <c r="W30" s="2"/>
      <c r="X30" t="s">
        <v>94</v>
      </c>
      <c r="Y30" s="18">
        <f t="shared" si="4"/>
        <v>0.90681003584229392</v>
      </c>
      <c r="Z30" s="18">
        <f t="shared" si="2"/>
        <v>0.95003605645410527</v>
      </c>
      <c r="AA30" s="18">
        <f t="shared" si="3"/>
        <v>0.9009361298732077</v>
      </c>
      <c r="AB30" s="18">
        <v>0.62435607644946456</v>
      </c>
      <c r="AC30" s="28">
        <f t="shared" si="5"/>
        <v>12.760615020965545</v>
      </c>
      <c r="AE30" s="14"/>
      <c r="AF30" t="s">
        <v>94</v>
      </c>
      <c r="AG30" s="19">
        <v>6816</v>
      </c>
      <c r="AH30" s="19">
        <v>5878</v>
      </c>
      <c r="AI30" s="19">
        <v>6020</v>
      </c>
      <c r="AJ30" s="19">
        <v>5943</v>
      </c>
      <c r="AK30" s="19">
        <v>5894</v>
      </c>
      <c r="AL30" s="19">
        <v>6119</v>
      </c>
      <c r="AM30" s="19">
        <v>6217</v>
      </c>
      <c r="AN30" s="19">
        <v>6160</v>
      </c>
      <c r="AO30" s="19">
        <v>6067</v>
      </c>
      <c r="AP30" s="19">
        <v>5788</v>
      </c>
      <c r="AQ30" s="19">
        <v>5671</v>
      </c>
      <c r="AR30" s="19">
        <v>5582</v>
      </c>
      <c r="AS30" s="19">
        <v>5768</v>
      </c>
      <c r="AX30">
        <v>6057</v>
      </c>
      <c r="AY30" t="s">
        <v>202</v>
      </c>
      <c r="AZ30" s="11" t="s">
        <v>173</v>
      </c>
      <c r="BA30" s="15">
        <v>4132</v>
      </c>
    </row>
    <row r="31" spans="3:53">
      <c r="C31">
        <f t="shared" si="1"/>
        <v>0.83966734100155938</v>
      </c>
      <c r="I31" s="10"/>
      <c r="J31" s="2"/>
      <c r="L31" s="2" t="s">
        <v>37</v>
      </c>
      <c r="M31" t="s">
        <v>97</v>
      </c>
      <c r="N31" s="18">
        <v>0.14000000000000001</v>
      </c>
      <c r="O31" s="18">
        <v>0.17199999999999999</v>
      </c>
      <c r="P31" s="18">
        <v>0.27600000000000002</v>
      </c>
      <c r="Q31" s="18">
        <v>0.41199999999999998</v>
      </c>
      <c r="R31" s="29">
        <f t="shared" si="0"/>
        <v>13.64</v>
      </c>
      <c r="S31" s="9"/>
      <c r="T31" s="9"/>
      <c r="U31" s="9"/>
      <c r="V31" s="9"/>
      <c r="W31" s="2"/>
      <c r="X31" t="s">
        <v>95</v>
      </c>
      <c r="Y31" s="18">
        <f t="shared" si="4"/>
        <v>0.90650614754098358</v>
      </c>
      <c r="Z31" s="18">
        <f t="shared" si="2"/>
        <v>0.91179861644888549</v>
      </c>
      <c r="AA31" s="18">
        <f t="shared" si="3"/>
        <v>0.93593771342712739</v>
      </c>
      <c r="AB31" s="18">
        <v>0.72168581185967096</v>
      </c>
      <c r="AC31" s="28">
        <f t="shared" si="5"/>
        <v>13.199049064479427</v>
      </c>
      <c r="AE31" s="14"/>
      <c r="AF31" t="s">
        <v>95</v>
      </c>
      <c r="AG31" s="19">
        <v>1540</v>
      </c>
      <c r="AH31" s="19">
        <v>1427</v>
      </c>
      <c r="AI31" s="19">
        <v>1378</v>
      </c>
      <c r="AJ31" s="19">
        <v>1401</v>
      </c>
      <c r="AK31" s="19">
        <v>1454</v>
      </c>
      <c r="AL31" s="19">
        <v>1418</v>
      </c>
      <c r="AM31" s="19">
        <v>1489</v>
      </c>
      <c r="AN31" s="19">
        <v>1652</v>
      </c>
      <c r="AO31" s="19">
        <v>1604</v>
      </c>
      <c r="AP31" s="19">
        <v>1735</v>
      </c>
      <c r="AQ31" s="19">
        <v>1713</v>
      </c>
      <c r="AR31" s="19">
        <v>1687</v>
      </c>
      <c r="AS31" s="19">
        <v>1717</v>
      </c>
      <c r="AX31">
        <v>6059</v>
      </c>
      <c r="AY31" t="s">
        <v>203</v>
      </c>
      <c r="AZ31" s="11" t="s">
        <v>173</v>
      </c>
      <c r="BA31" s="15">
        <v>197880</v>
      </c>
    </row>
    <row r="32" spans="3:53">
      <c r="C32">
        <f t="shared" si="1"/>
        <v>0.8354961601090195</v>
      </c>
      <c r="I32" s="10"/>
      <c r="J32" s="2"/>
      <c r="L32" s="2" t="s">
        <v>38</v>
      </c>
      <c r="M32" t="s">
        <v>98</v>
      </c>
      <c r="N32" s="18">
        <v>4.9000000000000002E-2</v>
      </c>
      <c r="O32" s="18">
        <v>0.17599999999999999</v>
      </c>
      <c r="P32" s="18">
        <v>0.36799999999999999</v>
      </c>
      <c r="Q32" s="18">
        <v>0.40799999999999997</v>
      </c>
      <c r="R32" s="29">
        <f t="shared" si="0"/>
        <v>14.184000000000001</v>
      </c>
      <c r="S32" s="9"/>
      <c r="T32" s="9"/>
      <c r="U32" s="9"/>
      <c r="V32" s="9"/>
      <c r="W32" s="2"/>
      <c r="X32" t="s">
        <v>96</v>
      </c>
      <c r="Y32" s="18">
        <f t="shared" si="4"/>
        <v>0.88455953533397869</v>
      </c>
      <c r="Z32" s="18">
        <f t="shared" si="2"/>
        <v>0.83016157989228012</v>
      </c>
      <c r="AA32" s="18">
        <f t="shared" si="3"/>
        <v>1.093306792734511</v>
      </c>
      <c r="AB32" s="18">
        <v>0.3844226623825599</v>
      </c>
      <c r="AC32" s="28">
        <f t="shared" si="5"/>
        <v>12.807354912049899</v>
      </c>
      <c r="AE32" s="14"/>
      <c r="AF32" t="s">
        <v>96</v>
      </c>
      <c r="AG32" s="19">
        <v>969</v>
      </c>
      <c r="AH32" s="19">
        <v>690</v>
      </c>
      <c r="AI32" s="19">
        <v>743</v>
      </c>
      <c r="AJ32" s="19">
        <v>716</v>
      </c>
      <c r="AK32" s="19">
        <v>748</v>
      </c>
      <c r="AL32" s="19">
        <v>758</v>
      </c>
      <c r="AM32" s="19">
        <v>780</v>
      </c>
      <c r="AN32" s="19">
        <v>774</v>
      </c>
      <c r="AO32" s="19">
        <v>758</v>
      </c>
      <c r="AP32" s="19">
        <v>792</v>
      </c>
      <c r="AQ32" s="19">
        <v>798</v>
      </c>
      <c r="AR32" s="19">
        <v>935</v>
      </c>
      <c r="AS32" s="19">
        <v>1869</v>
      </c>
      <c r="AX32">
        <v>6061</v>
      </c>
      <c r="AY32" t="s">
        <v>204</v>
      </c>
      <c r="AZ32" s="11" t="s">
        <v>173</v>
      </c>
      <c r="BA32" s="15">
        <v>20155</v>
      </c>
    </row>
    <row r="33" spans="3:53">
      <c r="C33">
        <f>(AC34/16 + R32/16)/2</f>
        <v>0.99256599853814109</v>
      </c>
      <c r="I33" s="10"/>
      <c r="J33" s="2"/>
      <c r="L33" s="2" t="s">
        <v>39</v>
      </c>
      <c r="M33" t="s">
        <v>99</v>
      </c>
      <c r="N33" s="18">
        <v>5.2999999999999999E-2</v>
      </c>
      <c r="O33" s="18">
        <v>0.24099999999999999</v>
      </c>
      <c r="P33" s="18">
        <v>0.46100000000000002</v>
      </c>
      <c r="Q33" s="18">
        <v>0.245</v>
      </c>
      <c r="R33" s="29">
        <f t="shared" si="0"/>
        <v>13.69</v>
      </c>
      <c r="S33" s="9"/>
      <c r="T33" s="9"/>
      <c r="U33" s="9"/>
      <c r="V33" s="9"/>
      <c r="W33" s="2"/>
      <c r="X33" t="s">
        <v>97</v>
      </c>
      <c r="Y33" s="18">
        <f t="shared" si="4"/>
        <v>0.85046492823933695</v>
      </c>
      <c r="Z33" s="18">
        <f t="shared" si="2"/>
        <v>0.89963835088001287</v>
      </c>
      <c r="AA33" s="18">
        <f t="shared" si="3"/>
        <v>0.94890967201707732</v>
      </c>
      <c r="AB33" s="18">
        <v>0.76249937079179564</v>
      </c>
      <c r="AC33" s="28">
        <f t="shared" si="5"/>
        <v>13.095877123488624</v>
      </c>
      <c r="AE33" s="14"/>
      <c r="AF33" t="s">
        <v>97</v>
      </c>
      <c r="AG33" s="19">
        <v>37673</v>
      </c>
      <c r="AH33" s="19">
        <v>32492</v>
      </c>
      <c r="AI33" s="19">
        <v>32944</v>
      </c>
      <c r="AJ33" s="19">
        <v>33451</v>
      </c>
      <c r="AK33" s="19">
        <v>33652</v>
      </c>
      <c r="AL33" s="19">
        <v>35751</v>
      </c>
      <c r="AM33" s="19">
        <v>36214</v>
      </c>
      <c r="AN33" s="19">
        <v>37703</v>
      </c>
      <c r="AO33" s="19">
        <v>38025</v>
      </c>
      <c r="AP33" s="19">
        <v>39616</v>
      </c>
      <c r="AQ33" s="19">
        <v>40292</v>
      </c>
      <c r="AR33" s="19">
        <v>39775</v>
      </c>
      <c r="AS33" s="19">
        <v>41235</v>
      </c>
      <c r="AX33">
        <v>6063</v>
      </c>
      <c r="AY33" t="s">
        <v>205</v>
      </c>
      <c r="AZ33" s="11" t="s">
        <v>173</v>
      </c>
      <c r="BA33">
        <v>812</v>
      </c>
    </row>
    <row r="34" spans="3:53">
      <c r="C34">
        <f t="shared" si="1"/>
        <v>0.83924026406148089</v>
      </c>
      <c r="I34" s="10"/>
      <c r="J34" s="2"/>
      <c r="L34" s="2" t="s">
        <v>40</v>
      </c>
      <c r="M34" t="s">
        <v>100</v>
      </c>
      <c r="N34" s="18">
        <v>0.17199999999999999</v>
      </c>
      <c r="O34" s="18">
        <v>0.26700000000000002</v>
      </c>
      <c r="P34" s="18">
        <v>0.32800000000000001</v>
      </c>
      <c r="Q34" s="18">
        <v>0.23200000000000001</v>
      </c>
      <c r="R34" s="29">
        <f t="shared" ref="R34:R59" si="6">N34*$I$13+O34*$I$12+P34*$I$11+Q34*$I$10</f>
        <v>12.884</v>
      </c>
      <c r="S34" s="9"/>
      <c r="T34" s="9"/>
      <c r="U34" s="9"/>
      <c r="V34" s="9"/>
      <c r="W34" s="2"/>
      <c r="X34" t="s">
        <v>98</v>
      </c>
      <c r="Y34" s="18">
        <f t="shared" si="4"/>
        <v>1.3358967998015381</v>
      </c>
      <c r="Z34" s="18">
        <f t="shared" si="2"/>
        <v>1.2541538900377951</v>
      </c>
      <c r="AA34" s="18">
        <f t="shared" si="3"/>
        <v>1.1969862741197532</v>
      </c>
      <c r="AB34" s="18">
        <v>0.76611059381021307</v>
      </c>
      <c r="AC34" s="28">
        <f t="shared" si="5"/>
        <v>17.578111953220514</v>
      </c>
      <c r="AE34" s="14"/>
      <c r="AF34" t="s">
        <v>98</v>
      </c>
      <c r="AG34" s="19">
        <v>6346</v>
      </c>
      <c r="AH34" s="19">
        <v>5224</v>
      </c>
      <c r="AI34" s="19">
        <v>5402</v>
      </c>
      <c r="AJ34" s="19">
        <v>5441</v>
      </c>
      <c r="AK34" s="19">
        <v>5379</v>
      </c>
      <c r="AL34" s="19">
        <v>5479</v>
      </c>
      <c r="AM34" s="19">
        <v>5763</v>
      </c>
      <c r="AN34" s="19">
        <v>5927</v>
      </c>
      <c r="AO34" s="19">
        <v>5897</v>
      </c>
      <c r="AP34" s="19">
        <v>6190</v>
      </c>
      <c r="AQ34" s="19">
        <v>6029</v>
      </c>
      <c r="AR34" s="19">
        <v>5919</v>
      </c>
      <c r="AS34" s="19">
        <v>5931</v>
      </c>
      <c r="AX34">
        <v>6065</v>
      </c>
      <c r="AY34" t="s">
        <v>206</v>
      </c>
      <c r="AZ34" s="11" t="s">
        <v>173</v>
      </c>
      <c r="BA34" s="15">
        <v>165281</v>
      </c>
    </row>
    <row r="35" spans="3:53">
      <c r="C35">
        <f t="shared" si="1"/>
        <v>0.81052617951436323</v>
      </c>
      <c r="I35" s="10"/>
      <c r="J35" s="2"/>
      <c r="L35" s="2" t="s">
        <v>41</v>
      </c>
      <c r="M35" t="s">
        <v>101</v>
      </c>
      <c r="N35" s="18">
        <v>0.121</v>
      </c>
      <c r="O35" s="18">
        <v>0.221</v>
      </c>
      <c r="P35" s="18">
        <v>0.34399999999999997</v>
      </c>
      <c r="Q35" s="18">
        <v>0.314</v>
      </c>
      <c r="R35" s="29">
        <f t="shared" si="6"/>
        <v>13.46</v>
      </c>
      <c r="S35" s="9"/>
      <c r="T35" s="9"/>
      <c r="U35" s="9"/>
      <c r="V35" s="9"/>
      <c r="W35" s="2"/>
      <c r="X35" t="s">
        <v>99</v>
      </c>
      <c r="Y35" s="18">
        <f t="shared" si="4"/>
        <v>1.0086206896551724</v>
      </c>
      <c r="Z35" s="18">
        <f t="shared" si="2"/>
        <v>0.96103896103896103</v>
      </c>
      <c r="AA35" s="18">
        <f t="shared" si="3"/>
        <v>0.89347536617842871</v>
      </c>
      <c r="AB35" s="18">
        <v>0.58778332693046487</v>
      </c>
      <c r="AC35" s="28">
        <f t="shared" si="5"/>
        <v>13.165688449967389</v>
      </c>
      <c r="AE35" s="14"/>
      <c r="AF35" t="s">
        <v>99</v>
      </c>
      <c r="AG35" s="19">
        <v>198</v>
      </c>
      <c r="AH35" s="19">
        <v>165</v>
      </c>
      <c r="AI35" s="19">
        <v>148</v>
      </c>
      <c r="AJ35" s="19">
        <v>152</v>
      </c>
      <c r="AK35" s="19">
        <v>168</v>
      </c>
      <c r="AL35" s="19">
        <v>186</v>
      </c>
      <c r="AM35" s="19">
        <v>185</v>
      </c>
      <c r="AN35" s="19">
        <v>173</v>
      </c>
      <c r="AO35" s="19">
        <v>160</v>
      </c>
      <c r="AP35" s="19">
        <v>178</v>
      </c>
      <c r="AQ35" s="19">
        <v>178</v>
      </c>
      <c r="AR35" s="19">
        <v>152</v>
      </c>
      <c r="AS35" s="19">
        <v>163</v>
      </c>
      <c r="AX35">
        <v>6067</v>
      </c>
      <c r="AY35" t="s">
        <v>207</v>
      </c>
      <c r="AZ35" s="11" t="s">
        <v>173</v>
      </c>
      <c r="BA35" s="15">
        <v>100339</v>
      </c>
    </row>
    <row r="36" spans="3:53" ht="16" customHeight="1">
      <c r="C36">
        <f t="shared" si="1"/>
        <v>0.82779805873352708</v>
      </c>
      <c r="I36" s="10"/>
      <c r="J36" s="2"/>
      <c r="L36" s="2" t="s">
        <v>42</v>
      </c>
      <c r="M36" t="s">
        <v>102</v>
      </c>
      <c r="N36" s="18">
        <v>0.18099999999999999</v>
      </c>
      <c r="O36" s="18">
        <v>0.25800000000000001</v>
      </c>
      <c r="P36" s="18">
        <v>0.36</v>
      </c>
      <c r="Q36" s="18">
        <v>0.20100000000000001</v>
      </c>
      <c r="R36" s="29">
        <f t="shared" si="6"/>
        <v>12.8</v>
      </c>
      <c r="S36" s="9"/>
      <c r="T36" s="9"/>
      <c r="U36" s="9"/>
      <c r="V36" s="9"/>
      <c r="W36" s="2"/>
      <c r="X36" t="s">
        <v>100</v>
      </c>
      <c r="Y36" s="18">
        <f t="shared" ref="Y36:Y61" si="7">AG100/BA34</f>
        <v>0.94323606464142884</v>
      </c>
      <c r="Z36" s="18">
        <f t="shared" ref="Z36:Z61" si="8">AH100/BA92</f>
        <v>0.96906537326828146</v>
      </c>
      <c r="AA36" s="18">
        <f t="shared" ref="AA36:AA61" si="9">AI100/BA150</f>
        <v>0.9598284923146474</v>
      </c>
      <c r="AB36" s="18">
        <v>0.5630736660945227</v>
      </c>
      <c r="AC36" s="28">
        <f t="shared" si="5"/>
        <v>13.052837744459625</v>
      </c>
      <c r="AE36" s="14"/>
      <c r="AF36" t="s">
        <v>100</v>
      </c>
      <c r="AG36" s="19">
        <v>35217</v>
      </c>
      <c r="AH36" s="19">
        <v>29983</v>
      </c>
      <c r="AI36" s="19">
        <v>31454</v>
      </c>
      <c r="AJ36" s="19">
        <v>31181</v>
      </c>
      <c r="AK36" s="19">
        <v>30906</v>
      </c>
      <c r="AL36" s="19">
        <v>32375</v>
      </c>
      <c r="AM36" s="19">
        <v>33201</v>
      </c>
      <c r="AN36" s="19">
        <v>34705</v>
      </c>
      <c r="AO36" s="19">
        <v>33591</v>
      </c>
      <c r="AP36" s="19">
        <v>34393</v>
      </c>
      <c r="AQ36" s="19">
        <v>34044</v>
      </c>
      <c r="AR36" s="19">
        <v>33167</v>
      </c>
      <c r="AS36" s="19">
        <v>34277</v>
      </c>
      <c r="AX36">
        <v>6069</v>
      </c>
      <c r="AY36" t="s">
        <v>208</v>
      </c>
      <c r="AZ36" s="11" t="s">
        <v>173</v>
      </c>
      <c r="BA36" s="15">
        <v>3801</v>
      </c>
    </row>
    <row r="37" spans="3:53">
      <c r="C37">
        <f t="shared" si="1"/>
        <v>0.84987105445811517</v>
      </c>
      <c r="I37" s="10"/>
      <c r="J37" s="2"/>
      <c r="L37" s="2" t="s">
        <v>43</v>
      </c>
      <c r="M37" t="s">
        <v>103</v>
      </c>
      <c r="N37" s="18">
        <v>0.193</v>
      </c>
      <c r="O37" s="18">
        <v>0.26400000000000001</v>
      </c>
      <c r="P37" s="18">
        <v>0.32900000000000001</v>
      </c>
      <c r="Q37" s="18">
        <v>0.214</v>
      </c>
      <c r="R37" s="29">
        <f t="shared" si="6"/>
        <v>12.741999999999999</v>
      </c>
      <c r="S37" s="9"/>
      <c r="T37" s="9"/>
      <c r="U37" s="9"/>
      <c r="V37" s="9"/>
      <c r="W37" s="2"/>
      <c r="X37" t="s">
        <v>101</v>
      </c>
      <c r="Y37" s="18">
        <f t="shared" si="7"/>
        <v>0.93275795054764354</v>
      </c>
      <c r="Z37" s="18">
        <f t="shared" si="8"/>
        <v>0.91311966356569385</v>
      </c>
      <c r="AA37" s="18">
        <f t="shared" si="9"/>
        <v>0.92198866751964903</v>
      </c>
      <c r="AB37" s="18">
        <v>0.65521723297948453</v>
      </c>
      <c r="AC37" s="28">
        <f t="shared" si="5"/>
        <v>13.029537879472866</v>
      </c>
      <c r="AE37" s="14"/>
      <c r="AF37" t="s">
        <v>101</v>
      </c>
      <c r="AG37" s="19">
        <v>20086</v>
      </c>
      <c r="AH37" s="19">
        <v>19777</v>
      </c>
      <c r="AI37" s="19">
        <v>18761</v>
      </c>
      <c r="AJ37" s="19">
        <v>18480</v>
      </c>
      <c r="AK37" s="19">
        <v>18025</v>
      </c>
      <c r="AL37" s="19">
        <v>18549</v>
      </c>
      <c r="AM37" s="19">
        <v>18980</v>
      </c>
      <c r="AN37" s="19">
        <v>19428</v>
      </c>
      <c r="AO37" s="19">
        <v>18914</v>
      </c>
      <c r="AP37" s="19">
        <v>19315</v>
      </c>
      <c r="AQ37" s="19">
        <v>18702</v>
      </c>
      <c r="AR37" s="19">
        <v>18106</v>
      </c>
      <c r="AS37" s="19">
        <v>19540</v>
      </c>
      <c r="AX37">
        <v>6071</v>
      </c>
      <c r="AY37" t="s">
        <v>209</v>
      </c>
      <c r="AZ37" s="11" t="s">
        <v>173</v>
      </c>
      <c r="BA37" s="15">
        <v>160439</v>
      </c>
    </row>
    <row r="38" spans="3:53">
      <c r="C38">
        <f t="shared" si="1"/>
        <v>0.80493874424330725</v>
      </c>
      <c r="I38" s="10"/>
      <c r="J38" s="2"/>
      <c r="L38" s="2" t="s">
        <v>44</v>
      </c>
      <c r="M38" t="s">
        <v>104</v>
      </c>
      <c r="N38" s="18">
        <v>0.12</v>
      </c>
      <c r="O38" s="18">
        <v>0.182</v>
      </c>
      <c r="P38" s="18">
        <v>0.30399999999999999</v>
      </c>
      <c r="Q38" s="18">
        <v>0.39500000000000002</v>
      </c>
      <c r="R38" s="29">
        <f t="shared" si="6"/>
        <v>13.72</v>
      </c>
      <c r="S38" s="9"/>
      <c r="T38" s="9"/>
      <c r="U38" s="9"/>
      <c r="V38" s="9"/>
      <c r="W38" s="2"/>
      <c r="X38" t="s">
        <v>102</v>
      </c>
      <c r="Y38" s="18">
        <f t="shared" si="7"/>
        <v>1.0931333859510655</v>
      </c>
      <c r="Z38" s="18">
        <f t="shared" si="8"/>
        <v>1.0913009404388714</v>
      </c>
      <c r="AA38" s="18">
        <f t="shared" si="9"/>
        <v>1.0020196191575304</v>
      </c>
      <c r="AB38" s="18">
        <v>0.62311275747881234</v>
      </c>
      <c r="AC38" s="28">
        <f t="shared" si="5"/>
        <v>14.395873742659687</v>
      </c>
      <c r="AE38" s="14"/>
      <c r="AF38" t="s">
        <v>102</v>
      </c>
      <c r="AG38" s="19">
        <v>1025</v>
      </c>
      <c r="AH38" s="19">
        <v>805</v>
      </c>
      <c r="AI38" s="19">
        <v>864</v>
      </c>
      <c r="AJ38" s="19">
        <v>773</v>
      </c>
      <c r="AK38" s="19">
        <v>845</v>
      </c>
      <c r="AL38" s="19">
        <v>868</v>
      </c>
      <c r="AM38" s="19">
        <v>916</v>
      </c>
      <c r="AN38" s="19">
        <v>979</v>
      </c>
      <c r="AO38" s="19">
        <v>890</v>
      </c>
      <c r="AP38" s="19">
        <v>863</v>
      </c>
      <c r="AQ38" s="19">
        <v>877</v>
      </c>
      <c r="AR38" s="19">
        <v>848</v>
      </c>
      <c r="AS38" s="19">
        <v>885</v>
      </c>
      <c r="AX38">
        <v>6073</v>
      </c>
      <c r="AY38" t="s">
        <v>210</v>
      </c>
      <c r="AZ38" s="11" t="s">
        <v>173</v>
      </c>
      <c r="BA38" s="15">
        <v>230185</v>
      </c>
    </row>
    <row r="39" spans="3:53">
      <c r="C39">
        <f t="shared" si="1"/>
        <v>0.81823184540741067</v>
      </c>
      <c r="I39" s="10"/>
      <c r="J39" s="2"/>
      <c r="L39" s="2" t="s">
        <v>45</v>
      </c>
      <c r="M39" t="s">
        <v>105</v>
      </c>
      <c r="N39" s="18">
        <v>0.114</v>
      </c>
      <c r="O39" s="18">
        <v>0.11600000000000001</v>
      </c>
      <c r="P39" s="18">
        <v>0.182</v>
      </c>
      <c r="Q39" s="18">
        <v>0.58799999999999997</v>
      </c>
      <c r="R39" s="29">
        <f t="shared" si="6"/>
        <v>14.26</v>
      </c>
      <c r="S39" s="9"/>
      <c r="T39" s="9"/>
      <c r="U39" s="9"/>
      <c r="V39" s="9"/>
      <c r="W39" s="2"/>
      <c r="X39" t="s">
        <v>103</v>
      </c>
      <c r="Y39" s="18">
        <f t="shared" si="7"/>
        <v>0.93667998429309585</v>
      </c>
      <c r="Z39" s="18">
        <f t="shared" si="8"/>
        <v>0.95075408732162836</v>
      </c>
      <c r="AA39" s="18">
        <f t="shared" si="9"/>
        <v>0.96654082294169241</v>
      </c>
      <c r="AB39" s="18">
        <v>0.59310717029434934</v>
      </c>
      <c r="AC39" s="28">
        <f t="shared" si="5"/>
        <v>13.016039815785833</v>
      </c>
      <c r="AE39" s="14"/>
      <c r="AF39" t="s">
        <v>103</v>
      </c>
      <c r="AG39" s="19">
        <v>33051</v>
      </c>
      <c r="AH39" s="19">
        <v>29383</v>
      </c>
      <c r="AI39" s="19">
        <v>30029</v>
      </c>
      <c r="AJ39" s="19">
        <v>30123</v>
      </c>
      <c r="AK39" s="19">
        <v>29892</v>
      </c>
      <c r="AL39" s="19">
        <v>30853</v>
      </c>
      <c r="AM39" s="19">
        <v>31217</v>
      </c>
      <c r="AN39" s="19">
        <v>32842</v>
      </c>
      <c r="AO39" s="19">
        <v>31951</v>
      </c>
      <c r="AP39" s="19">
        <v>32132</v>
      </c>
      <c r="AQ39" s="19">
        <v>31912</v>
      </c>
      <c r="AR39" s="19">
        <v>31049</v>
      </c>
      <c r="AS39" s="19">
        <v>31635</v>
      </c>
      <c r="AX39">
        <v>6075</v>
      </c>
      <c r="AY39" t="s">
        <v>211</v>
      </c>
      <c r="AZ39" s="11" t="s">
        <v>173</v>
      </c>
      <c r="BA39" s="15">
        <v>38106</v>
      </c>
    </row>
    <row r="40" spans="3:53">
      <c r="C40">
        <f t="shared" si="1"/>
        <v>0.78845876731313891</v>
      </c>
      <c r="I40" s="10"/>
      <c r="J40" s="2"/>
      <c r="L40" s="2" t="s">
        <v>46</v>
      </c>
      <c r="M40" t="s">
        <v>106</v>
      </c>
      <c r="N40" s="18">
        <v>0.19900000000000001</v>
      </c>
      <c r="O40" s="18">
        <v>0.28399999999999997</v>
      </c>
      <c r="P40" s="18">
        <v>0.32500000000000001</v>
      </c>
      <c r="Q40" s="18">
        <v>0.192</v>
      </c>
      <c r="R40" s="29">
        <f t="shared" si="6"/>
        <v>12.622</v>
      </c>
      <c r="S40" s="9"/>
      <c r="T40" s="9"/>
      <c r="U40" s="9"/>
      <c r="V40" s="9"/>
      <c r="W40" s="2"/>
      <c r="X40" t="s">
        <v>104</v>
      </c>
      <c r="Y40" s="18">
        <f t="shared" si="7"/>
        <v>0.80519147642113953</v>
      </c>
      <c r="Z40" s="18">
        <f t="shared" si="8"/>
        <v>0.88778805001751526</v>
      </c>
      <c r="AA40" s="18">
        <f t="shared" si="9"/>
        <v>0.92374179431072212</v>
      </c>
      <c r="AB40" s="18">
        <v>0.64456517181800488</v>
      </c>
      <c r="AC40" s="28">
        <f t="shared" si="5"/>
        <v>12.463419053037143</v>
      </c>
      <c r="AE40" s="14"/>
      <c r="AF40" t="s">
        <v>104</v>
      </c>
      <c r="AG40" s="19">
        <v>43921</v>
      </c>
      <c r="AH40" s="19">
        <v>37304</v>
      </c>
      <c r="AI40" s="19">
        <v>37222</v>
      </c>
      <c r="AJ40" s="19">
        <v>37286</v>
      </c>
      <c r="AK40" s="19">
        <v>36275</v>
      </c>
      <c r="AL40" s="19">
        <v>37256</v>
      </c>
      <c r="AM40" s="19">
        <v>38401</v>
      </c>
      <c r="AN40" s="19">
        <v>39455</v>
      </c>
      <c r="AO40" s="19">
        <v>38723</v>
      </c>
      <c r="AP40" s="19">
        <v>39443</v>
      </c>
      <c r="AQ40" s="19">
        <v>40092</v>
      </c>
      <c r="AR40" s="19">
        <v>38842</v>
      </c>
      <c r="AS40" s="19">
        <v>42040</v>
      </c>
      <c r="AX40">
        <v>6077</v>
      </c>
      <c r="AY40" t="s">
        <v>212</v>
      </c>
      <c r="AZ40" s="11" t="s">
        <v>173</v>
      </c>
      <c r="BA40" s="15">
        <v>56011</v>
      </c>
    </row>
    <row r="41" spans="3:53">
      <c r="C41">
        <f t="shared" si="1"/>
        <v>0.8195256199445865</v>
      </c>
      <c r="I41" s="10"/>
      <c r="J41" s="2"/>
      <c r="L41" s="2" t="s">
        <v>47</v>
      </c>
      <c r="M41" t="s">
        <v>107</v>
      </c>
      <c r="N41" s="18">
        <v>8.2000000000000003E-2</v>
      </c>
      <c r="O41" s="18">
        <v>0.19900000000000001</v>
      </c>
      <c r="P41" s="18">
        <v>0.35799999999999998</v>
      </c>
      <c r="Q41" s="18">
        <v>0.36099999999999999</v>
      </c>
      <c r="R41" s="29">
        <f t="shared" si="6"/>
        <v>13.831999999999999</v>
      </c>
      <c r="S41" s="9"/>
      <c r="T41" s="9"/>
      <c r="U41" s="9"/>
      <c r="V41" s="9"/>
      <c r="W41" s="2"/>
      <c r="X41" t="s">
        <v>105</v>
      </c>
      <c r="Y41" s="18">
        <f t="shared" si="7"/>
        <v>0.58544586154411382</v>
      </c>
      <c r="Z41" s="18">
        <f t="shared" si="8"/>
        <v>0.66759168571117644</v>
      </c>
      <c r="AA41" s="18">
        <f t="shared" si="9"/>
        <v>0.89167152009318584</v>
      </c>
      <c r="AB41" s="18">
        <v>0.64899505439680316</v>
      </c>
      <c r="AC41" s="28">
        <f t="shared" si="5"/>
        <v>10.970680554020447</v>
      </c>
      <c r="AE41" s="14"/>
      <c r="AF41" t="s">
        <v>105</v>
      </c>
      <c r="AG41" s="19">
        <v>5127</v>
      </c>
      <c r="AH41" s="19">
        <v>4516</v>
      </c>
      <c r="AI41" s="19">
        <v>4633</v>
      </c>
      <c r="AJ41" s="19">
        <v>4439</v>
      </c>
      <c r="AK41" s="19">
        <v>4376</v>
      </c>
      <c r="AL41" s="19">
        <v>4345</v>
      </c>
      <c r="AM41" s="19">
        <v>4076</v>
      </c>
      <c r="AN41" s="19">
        <v>4046</v>
      </c>
      <c r="AO41" s="19">
        <v>4147</v>
      </c>
      <c r="AP41" s="19">
        <v>4327</v>
      </c>
      <c r="AQ41" s="19">
        <v>8160</v>
      </c>
      <c r="AR41" s="19">
        <v>4500</v>
      </c>
      <c r="AS41" s="19">
        <v>4447</v>
      </c>
      <c r="AX41">
        <v>6079</v>
      </c>
      <c r="AY41" t="s">
        <v>213</v>
      </c>
      <c r="AZ41" s="11" t="s">
        <v>173</v>
      </c>
      <c r="BA41" s="15">
        <v>13158</v>
      </c>
    </row>
    <row r="42" spans="3:53">
      <c r="C42">
        <f t="shared" si="1"/>
        <v>0.83011334355138411</v>
      </c>
      <c r="I42" s="10"/>
      <c r="J42" s="2"/>
      <c r="L42" s="2" t="s">
        <v>48</v>
      </c>
      <c r="M42" t="s">
        <v>108</v>
      </c>
      <c r="N42" s="18">
        <v>9.6000000000000002E-2</v>
      </c>
      <c r="O42" s="18">
        <v>0.14899999999999999</v>
      </c>
      <c r="P42" s="18">
        <v>0.23499999999999999</v>
      </c>
      <c r="Q42" s="18">
        <v>0.52100000000000002</v>
      </c>
      <c r="R42" s="29">
        <f t="shared" si="6"/>
        <v>14.182</v>
      </c>
      <c r="S42" s="9"/>
      <c r="T42" s="9"/>
      <c r="U42" s="9"/>
      <c r="V42" s="9"/>
      <c r="W42" s="2"/>
      <c r="X42" t="s">
        <v>106</v>
      </c>
      <c r="Y42" s="18">
        <f t="shared" si="7"/>
        <v>0.99521522558068953</v>
      </c>
      <c r="Z42" s="18">
        <f t="shared" si="8"/>
        <v>1.01635771897552</v>
      </c>
      <c r="AA42" s="18">
        <f t="shared" si="9"/>
        <v>1.0024053300410822</v>
      </c>
      <c r="AB42" s="18">
        <v>0.59202461661621597</v>
      </c>
      <c r="AC42" s="28">
        <f t="shared" si="5"/>
        <v>13.602819838226768</v>
      </c>
      <c r="AE42" s="14"/>
      <c r="AF42" t="s">
        <v>106</v>
      </c>
      <c r="AG42" s="19">
        <v>12275</v>
      </c>
      <c r="AH42" s="19">
        <v>10972</v>
      </c>
      <c r="AI42" s="19">
        <v>11233</v>
      </c>
      <c r="AJ42" s="19">
        <v>11295</v>
      </c>
      <c r="AK42" s="19">
        <v>10879</v>
      </c>
      <c r="AL42" s="19">
        <v>11364</v>
      </c>
      <c r="AM42" s="19">
        <v>11754</v>
      </c>
      <c r="AN42" s="19">
        <v>12268</v>
      </c>
      <c r="AO42" s="19">
        <v>11891</v>
      </c>
      <c r="AP42" s="19">
        <v>11673</v>
      </c>
      <c r="AQ42" s="19">
        <v>11617</v>
      </c>
      <c r="AR42" s="19">
        <v>12024</v>
      </c>
      <c r="AS42" s="19">
        <v>11778</v>
      </c>
      <c r="AX42">
        <v>6081</v>
      </c>
      <c r="AY42" t="s">
        <v>214</v>
      </c>
      <c r="AZ42" s="11" t="s">
        <v>173</v>
      </c>
      <c r="BA42" s="15">
        <v>47237</v>
      </c>
    </row>
    <row r="43" spans="3:53">
      <c r="C43">
        <f t="shared" si="1"/>
        <v>0.81747105535588171</v>
      </c>
      <c r="I43" s="10"/>
      <c r="J43" s="2"/>
      <c r="L43" s="2" t="s">
        <v>49</v>
      </c>
      <c r="M43" t="s">
        <v>109</v>
      </c>
      <c r="N43" s="18">
        <v>0.182</v>
      </c>
      <c r="O43" s="18">
        <v>0.16900000000000001</v>
      </c>
      <c r="P43" s="18">
        <v>0.29899999999999999</v>
      </c>
      <c r="Q43" s="18">
        <v>0.35</v>
      </c>
      <c r="R43" s="29">
        <f t="shared" si="6"/>
        <v>13.27</v>
      </c>
      <c r="S43" s="9"/>
      <c r="T43" s="9"/>
      <c r="U43" s="9"/>
      <c r="V43" s="9"/>
      <c r="W43" s="2"/>
      <c r="X43" t="s">
        <v>107</v>
      </c>
      <c r="Y43" s="18">
        <f t="shared" si="7"/>
        <v>0.94725642194862436</v>
      </c>
      <c r="Z43" s="18">
        <f t="shared" si="8"/>
        <v>0.93216604823747684</v>
      </c>
      <c r="AA43" s="18">
        <f t="shared" si="9"/>
        <v>0.80711136807111372</v>
      </c>
      <c r="AB43" s="18">
        <v>0.62420063345214161</v>
      </c>
      <c r="AC43" s="28">
        <f t="shared" si="5"/>
        <v>12.731626993644291</v>
      </c>
      <c r="AE43" s="14"/>
      <c r="AF43" t="s">
        <v>107</v>
      </c>
      <c r="AG43" s="19">
        <v>2847</v>
      </c>
      <c r="AH43" s="19">
        <v>2443</v>
      </c>
      <c r="AI43" s="19">
        <v>2526</v>
      </c>
      <c r="AJ43" s="19">
        <v>2523</v>
      </c>
      <c r="AK43" s="19">
        <v>2442</v>
      </c>
      <c r="AL43" s="19">
        <v>2530</v>
      </c>
      <c r="AM43" s="19">
        <v>2724</v>
      </c>
      <c r="AN43" s="19">
        <v>2667</v>
      </c>
      <c r="AO43" s="19">
        <v>2648</v>
      </c>
      <c r="AP43" s="19">
        <v>2846</v>
      </c>
      <c r="AQ43" s="19">
        <v>2765</v>
      </c>
      <c r="AR43" s="19">
        <v>2716</v>
      </c>
      <c r="AS43" s="19">
        <v>2841</v>
      </c>
      <c r="AX43">
        <v>6083</v>
      </c>
      <c r="AY43" t="s">
        <v>215</v>
      </c>
      <c r="AZ43" s="11" t="s">
        <v>173</v>
      </c>
      <c r="BA43" s="15">
        <v>27717</v>
      </c>
    </row>
    <row r="44" spans="3:53" ht="16" customHeight="1">
      <c r="C44">
        <f t="shared" si="1"/>
        <v>0.8259065616443213</v>
      </c>
      <c r="I44" s="10"/>
      <c r="J44" s="2"/>
      <c r="L44" s="2" t="s">
        <v>50</v>
      </c>
      <c r="M44" t="s">
        <v>110</v>
      </c>
      <c r="N44" s="18">
        <v>0.113</v>
      </c>
      <c r="O44" s="18">
        <v>0.14000000000000001</v>
      </c>
      <c r="P44" s="18">
        <v>0.21299999999999999</v>
      </c>
      <c r="Q44" s="18">
        <v>0.53500000000000003</v>
      </c>
      <c r="R44" s="29">
        <f t="shared" si="6"/>
        <v>14.126000000000001</v>
      </c>
      <c r="S44" s="9"/>
      <c r="T44" s="9"/>
      <c r="U44" s="9"/>
      <c r="V44" s="9"/>
      <c r="W44" s="2"/>
      <c r="X44" t="s">
        <v>108</v>
      </c>
      <c r="Y44" s="18">
        <f t="shared" si="7"/>
        <v>0.75148718165844575</v>
      </c>
      <c r="Z44" s="18">
        <f t="shared" si="8"/>
        <v>0.7632586500283608</v>
      </c>
      <c r="AA44" s="18">
        <f t="shared" si="9"/>
        <v>0.84517251377210789</v>
      </c>
      <c r="AB44" s="18">
        <v>0.75358592896123555</v>
      </c>
      <c r="AC44" s="28">
        <f t="shared" si="5"/>
        <v>11.977073771388213</v>
      </c>
      <c r="AE44" s="14"/>
      <c r="AF44" t="s">
        <v>108</v>
      </c>
      <c r="AG44" s="19">
        <v>8056</v>
      </c>
      <c r="AH44" s="19">
        <v>7091</v>
      </c>
      <c r="AI44" s="19">
        <v>7190</v>
      </c>
      <c r="AJ44" s="19">
        <v>7225</v>
      </c>
      <c r="AK44" s="19">
        <v>6826</v>
      </c>
      <c r="AL44" s="19">
        <v>7166</v>
      </c>
      <c r="AM44" s="19">
        <v>6981</v>
      </c>
      <c r="AN44" s="19">
        <v>7345</v>
      </c>
      <c r="AO44" s="19">
        <v>7204</v>
      </c>
      <c r="AP44" s="19">
        <v>7336</v>
      </c>
      <c r="AQ44" s="19">
        <v>7363</v>
      </c>
      <c r="AR44" s="19">
        <v>7216</v>
      </c>
      <c r="AS44" s="19">
        <v>7235</v>
      </c>
      <c r="AX44">
        <v>6085</v>
      </c>
      <c r="AY44" t="s">
        <v>216</v>
      </c>
      <c r="AZ44" s="11" t="s">
        <v>173</v>
      </c>
      <c r="BA44" s="15">
        <v>126045</v>
      </c>
    </row>
    <row r="45" spans="3:53">
      <c r="C45">
        <f t="shared" si="1"/>
        <v>0.82576851639558568</v>
      </c>
      <c r="I45" s="10"/>
      <c r="J45" s="2"/>
      <c r="L45" s="2" t="s">
        <v>51</v>
      </c>
      <c r="M45" t="s">
        <v>111</v>
      </c>
      <c r="N45" s="18">
        <v>0.11700000000000001</v>
      </c>
      <c r="O45" s="18">
        <v>0.156</v>
      </c>
      <c r="P45" s="18">
        <v>0.309</v>
      </c>
      <c r="Q45" s="18">
        <v>0.41799999999999998</v>
      </c>
      <c r="R45" s="29">
        <f t="shared" si="6"/>
        <v>13.821999999999999</v>
      </c>
      <c r="S45" s="9"/>
      <c r="T45" s="9"/>
      <c r="U45" s="9"/>
      <c r="V45" s="9"/>
      <c r="W45" s="2"/>
      <c r="X45" t="s">
        <v>109</v>
      </c>
      <c r="Y45" s="18">
        <f t="shared" si="7"/>
        <v>0.94577335209438251</v>
      </c>
      <c r="Z45" s="18">
        <f t="shared" si="8"/>
        <v>0.97780876735584799</v>
      </c>
      <c r="AA45" s="18">
        <f t="shared" si="9"/>
        <v>0.87239788922591099</v>
      </c>
      <c r="AB45" s="18">
        <v>0.65356267658758982</v>
      </c>
      <c r="AC45" s="28">
        <f t="shared" si="5"/>
        <v>13.15900997261828</v>
      </c>
      <c r="AE45" s="14"/>
      <c r="AF45" t="s">
        <v>109</v>
      </c>
      <c r="AG45" s="19">
        <v>6042</v>
      </c>
      <c r="AH45" s="19">
        <v>5198</v>
      </c>
      <c r="AI45" s="19">
        <v>5248</v>
      </c>
      <c r="AJ45" s="19">
        <v>5240</v>
      </c>
      <c r="AK45" s="19">
        <v>5137</v>
      </c>
      <c r="AL45" s="19">
        <v>5391</v>
      </c>
      <c r="AM45" s="19">
        <v>5271</v>
      </c>
      <c r="AN45" s="19">
        <v>5462</v>
      </c>
      <c r="AO45" s="19">
        <v>5394</v>
      </c>
      <c r="AP45" s="19">
        <v>5413</v>
      </c>
      <c r="AQ45" s="19">
        <v>5189</v>
      </c>
      <c r="AR45" s="19">
        <v>5090</v>
      </c>
      <c r="AS45" s="19">
        <v>5304</v>
      </c>
      <c r="AX45">
        <v>6087</v>
      </c>
      <c r="AY45" t="s">
        <v>217</v>
      </c>
      <c r="AZ45" s="11" t="s">
        <v>173</v>
      </c>
      <c r="BA45" s="15">
        <v>16861</v>
      </c>
    </row>
    <row r="46" spans="3:53">
      <c r="C46">
        <f t="shared" si="1"/>
        <v>0.83565562814663541</v>
      </c>
      <c r="I46" s="10"/>
      <c r="J46" s="2"/>
      <c r="L46" s="2" t="s">
        <v>52</v>
      </c>
      <c r="M46" t="s">
        <v>112</v>
      </c>
      <c r="N46" s="18">
        <v>8.8999999999999996E-2</v>
      </c>
      <c r="O46" s="18">
        <v>0.25600000000000001</v>
      </c>
      <c r="P46" s="18">
        <v>0.434</v>
      </c>
      <c r="Q46" s="18">
        <v>0.221</v>
      </c>
      <c r="R46" s="29">
        <f t="shared" si="6"/>
        <v>13.395999999999999</v>
      </c>
      <c r="S46" s="9"/>
      <c r="T46" s="9"/>
      <c r="U46" s="9"/>
      <c r="V46" s="9"/>
      <c r="W46" s="2"/>
      <c r="X46" t="s">
        <v>110</v>
      </c>
      <c r="Y46" s="18">
        <f t="shared" si="7"/>
        <v>0.78222063548732601</v>
      </c>
      <c r="Z46" s="18">
        <f t="shared" si="8"/>
        <v>0.79954362623762376</v>
      </c>
      <c r="AA46" s="18">
        <f t="shared" si="9"/>
        <v>0.84933718388384172</v>
      </c>
      <c r="AB46" s="18">
        <v>0.76075486648693658</v>
      </c>
      <c r="AC46" s="28">
        <f t="shared" si="5"/>
        <v>12.298592524658742</v>
      </c>
      <c r="AE46" s="14"/>
      <c r="AF46" t="s">
        <v>110</v>
      </c>
      <c r="AG46" s="19">
        <v>21909</v>
      </c>
      <c r="AH46" s="19">
        <v>19316</v>
      </c>
      <c r="AI46" s="19">
        <v>19646</v>
      </c>
      <c r="AJ46" s="19">
        <v>19655</v>
      </c>
      <c r="AK46" s="19">
        <v>19372</v>
      </c>
      <c r="AL46" s="19">
        <v>20606</v>
      </c>
      <c r="AM46" s="19">
        <v>20248</v>
      </c>
      <c r="AN46" s="19">
        <v>20923</v>
      </c>
      <c r="AO46" s="19">
        <v>20848</v>
      </c>
      <c r="AP46" s="19">
        <v>21453</v>
      </c>
      <c r="AQ46" s="19">
        <v>21091</v>
      </c>
      <c r="AR46" s="19">
        <v>20501</v>
      </c>
      <c r="AS46" s="19">
        <v>21656</v>
      </c>
      <c r="AX46">
        <v>6089</v>
      </c>
      <c r="AY46" t="s">
        <v>218</v>
      </c>
      <c r="AZ46" s="11" t="s">
        <v>173</v>
      </c>
      <c r="BA46" s="15">
        <v>10415</v>
      </c>
    </row>
    <row r="47" spans="3:53">
      <c r="C47">
        <f t="shared" si="1"/>
        <v>0.82894466315939774</v>
      </c>
      <c r="I47" s="10"/>
      <c r="J47" s="2"/>
      <c r="L47" s="2" t="s">
        <v>53</v>
      </c>
      <c r="M47" t="s">
        <v>113</v>
      </c>
      <c r="N47" s="18">
        <v>7.4999999999999997E-2</v>
      </c>
      <c r="O47" s="18">
        <v>0.26800000000000002</v>
      </c>
      <c r="P47" s="18">
        <v>0.46400000000000002</v>
      </c>
      <c r="Q47" s="18">
        <v>0.19400000000000001</v>
      </c>
      <c r="R47" s="29">
        <f t="shared" si="6"/>
        <v>13.416</v>
      </c>
      <c r="S47" s="9"/>
      <c r="T47" s="9"/>
      <c r="U47" s="9"/>
      <c r="V47" s="9"/>
      <c r="W47" s="2"/>
      <c r="X47" t="s">
        <v>111</v>
      </c>
      <c r="Y47" s="18">
        <f t="shared" si="7"/>
        <v>0.88120514797461602</v>
      </c>
      <c r="Z47" s="18">
        <f t="shared" si="8"/>
        <v>1.0021132713440406</v>
      </c>
      <c r="AA47" s="18">
        <f t="shared" si="9"/>
        <v>0.8662394327788383</v>
      </c>
      <c r="AB47" s="18">
        <v>0.60282840783588809</v>
      </c>
      <c r="AC47" s="28">
        <f t="shared" si="5"/>
        <v>12.918980100692332</v>
      </c>
      <c r="AE47" s="14"/>
      <c r="AF47" t="s">
        <v>111</v>
      </c>
      <c r="AG47" s="19">
        <v>3192</v>
      </c>
      <c r="AH47" s="19">
        <v>2958</v>
      </c>
      <c r="AI47" s="19">
        <v>2998</v>
      </c>
      <c r="AJ47" s="19">
        <v>2911</v>
      </c>
      <c r="AK47" s="19">
        <v>2967</v>
      </c>
      <c r="AL47" s="19">
        <v>3024</v>
      </c>
      <c r="AM47" s="19">
        <v>3151</v>
      </c>
      <c r="AN47" s="19">
        <v>3315</v>
      </c>
      <c r="AO47" s="19">
        <v>3018</v>
      </c>
      <c r="AP47" s="19">
        <v>3212</v>
      </c>
      <c r="AQ47" s="19">
        <v>3177</v>
      </c>
      <c r="AR47" s="19">
        <v>3078</v>
      </c>
      <c r="AS47" s="19">
        <v>3239</v>
      </c>
      <c r="AX47">
        <v>6091</v>
      </c>
      <c r="AY47" t="s">
        <v>219</v>
      </c>
      <c r="AZ47" s="11" t="s">
        <v>173</v>
      </c>
      <c r="BA47">
        <v>122</v>
      </c>
    </row>
    <row r="48" spans="3:53">
      <c r="C48">
        <f t="shared" si="1"/>
        <v>0.92373737181636706</v>
      </c>
      <c r="I48" s="10"/>
      <c r="J48" s="2"/>
      <c r="L48" s="2" t="s">
        <v>54</v>
      </c>
      <c r="M48" t="s">
        <v>114</v>
      </c>
      <c r="N48" s="18">
        <v>0.10100000000000001</v>
      </c>
      <c r="O48" s="18">
        <v>0.25700000000000001</v>
      </c>
      <c r="P48" s="18">
        <v>0.42099999999999999</v>
      </c>
      <c r="Q48" s="18">
        <v>0.221</v>
      </c>
      <c r="R48" s="29">
        <f t="shared" si="6"/>
        <v>13.322000000000001</v>
      </c>
      <c r="S48" s="9"/>
      <c r="T48" s="9"/>
      <c r="U48" s="9"/>
      <c r="V48" s="9"/>
      <c r="W48" s="2"/>
      <c r="X48" t="s">
        <v>112</v>
      </c>
      <c r="Y48" s="18">
        <f t="shared" si="7"/>
        <v>0.95420067210753723</v>
      </c>
      <c r="Z48" s="18">
        <f t="shared" si="8"/>
        <v>0.9352339634335296</v>
      </c>
      <c r="AA48" s="18">
        <f t="shared" si="9"/>
        <v>0.96738517097393073</v>
      </c>
      <c r="AB48" s="18">
        <v>0.62099164318336408</v>
      </c>
      <c r="AC48" s="28">
        <f t="shared" si="5"/>
        <v>13.130229221100727</v>
      </c>
      <c r="AE48" s="14"/>
      <c r="AF48" t="s">
        <v>112</v>
      </c>
      <c r="AG48" s="19">
        <v>2431</v>
      </c>
      <c r="AH48" s="19">
        <v>2006</v>
      </c>
      <c r="AI48" s="19">
        <v>1981</v>
      </c>
      <c r="AJ48" s="19">
        <v>1972</v>
      </c>
      <c r="AK48" s="19">
        <v>1920</v>
      </c>
      <c r="AL48" s="19">
        <v>2059</v>
      </c>
      <c r="AM48" s="19">
        <v>2008</v>
      </c>
      <c r="AN48" s="19">
        <v>2094</v>
      </c>
      <c r="AO48" s="19">
        <v>1934</v>
      </c>
      <c r="AP48" s="19">
        <v>2116</v>
      </c>
      <c r="AQ48" s="19">
        <v>2171</v>
      </c>
      <c r="AR48" s="19">
        <v>2124</v>
      </c>
      <c r="AS48" s="19">
        <v>2161</v>
      </c>
      <c r="AX48">
        <v>6093</v>
      </c>
      <c r="AY48" t="s">
        <v>220</v>
      </c>
      <c r="AZ48" s="11" t="s">
        <v>173</v>
      </c>
      <c r="BA48" s="15">
        <v>2363</v>
      </c>
    </row>
    <row r="49" spans="3:53">
      <c r="C49">
        <f t="shared" si="1"/>
        <v>0.8246504175459215</v>
      </c>
      <c r="I49" s="10"/>
      <c r="J49" s="2"/>
      <c r="L49" s="2" t="s">
        <v>55</v>
      </c>
      <c r="M49" t="s">
        <v>115</v>
      </c>
      <c r="N49" s="18">
        <v>0.113</v>
      </c>
      <c r="O49" s="18">
        <v>0.23599999999999999</v>
      </c>
      <c r="P49" s="18">
        <v>0.38</v>
      </c>
      <c r="Q49" s="18">
        <v>0.27100000000000002</v>
      </c>
      <c r="R49" s="29">
        <f t="shared" si="6"/>
        <v>13.392000000000001</v>
      </c>
      <c r="S49" s="9"/>
      <c r="T49" s="9"/>
      <c r="U49" s="9"/>
      <c r="V49" s="9"/>
      <c r="W49" s="2"/>
      <c r="X49" t="s">
        <v>113</v>
      </c>
      <c r="Y49" s="18">
        <f t="shared" si="7"/>
        <v>1.278688524590164</v>
      </c>
      <c r="Z49" s="18">
        <f t="shared" si="8"/>
        <v>1.3243243243243243</v>
      </c>
      <c r="AA49" s="18">
        <f t="shared" si="9"/>
        <v>1.179245283018868</v>
      </c>
      <c r="AB49" s="18">
        <v>0.33609958506224069</v>
      </c>
      <c r="AC49" s="28">
        <f t="shared" si="5"/>
        <v>16.143595898123746</v>
      </c>
      <c r="AE49" s="14"/>
      <c r="AF49" t="s">
        <v>113</v>
      </c>
      <c r="AG49" s="19">
        <v>28</v>
      </c>
      <c r="AH49" s="19">
        <v>34</v>
      </c>
      <c r="AI49" s="19">
        <v>27</v>
      </c>
      <c r="AJ49" s="19">
        <v>27</v>
      </c>
      <c r="AK49" s="19">
        <v>35</v>
      </c>
      <c r="AL49" s="19">
        <v>33</v>
      </c>
      <c r="AM49" s="19">
        <v>35</v>
      </c>
      <c r="AN49" s="19">
        <v>34</v>
      </c>
      <c r="AO49" s="19">
        <v>29</v>
      </c>
      <c r="AP49" s="19">
        <v>31</v>
      </c>
      <c r="AQ49" s="19">
        <v>40</v>
      </c>
      <c r="AR49" s="19">
        <v>31</v>
      </c>
      <c r="AS49" s="19">
        <v>23</v>
      </c>
      <c r="AX49">
        <v>6095</v>
      </c>
      <c r="AY49" t="s">
        <v>221</v>
      </c>
      <c r="AZ49" s="11" t="s">
        <v>173</v>
      </c>
      <c r="BA49" s="15">
        <v>26736</v>
      </c>
    </row>
    <row r="50" spans="3:53">
      <c r="C50">
        <f t="shared" si="1"/>
        <v>0.79018319961927552</v>
      </c>
      <c r="I50" s="10"/>
      <c r="J50" s="2"/>
      <c r="L50" s="2" t="s">
        <v>56</v>
      </c>
      <c r="M50" t="s">
        <v>116</v>
      </c>
      <c r="N50" s="18">
        <v>0.109</v>
      </c>
      <c r="O50" s="18">
        <v>0.182</v>
      </c>
      <c r="P50" s="18">
        <v>0.34499999999999997</v>
      </c>
      <c r="Q50" s="18">
        <v>0.36399999999999999</v>
      </c>
      <c r="R50" s="29">
        <f t="shared" si="6"/>
        <v>13.71</v>
      </c>
      <c r="S50" s="9"/>
      <c r="T50" s="9"/>
      <c r="U50" s="9"/>
      <c r="V50" s="9"/>
      <c r="W50" s="2"/>
      <c r="X50" t="s">
        <v>114</v>
      </c>
      <c r="Y50" s="18">
        <f t="shared" si="7"/>
        <v>0.95852729581041052</v>
      </c>
      <c r="Z50" s="18">
        <f t="shared" si="8"/>
        <v>0.9745478901540523</v>
      </c>
      <c r="AA50" s="18">
        <f t="shared" si="9"/>
        <v>0.93527013251783897</v>
      </c>
      <c r="AB50" s="18">
        <v>0.58372634094196063</v>
      </c>
      <c r="AC50" s="28">
        <f t="shared" si="5"/>
        <v>13.066813361469487</v>
      </c>
      <c r="AE50" s="14"/>
      <c r="AF50" t="s">
        <v>114</v>
      </c>
      <c r="AG50" s="19">
        <v>541</v>
      </c>
      <c r="AH50" s="19">
        <v>445</v>
      </c>
      <c r="AI50" s="19">
        <v>447</v>
      </c>
      <c r="AJ50" s="19">
        <v>425</v>
      </c>
      <c r="AK50" s="19">
        <v>469</v>
      </c>
      <c r="AL50" s="19">
        <v>479</v>
      </c>
      <c r="AM50" s="19">
        <v>494</v>
      </c>
      <c r="AN50" s="19">
        <v>483</v>
      </c>
      <c r="AO50" s="19">
        <v>478</v>
      </c>
      <c r="AP50" s="19">
        <v>472</v>
      </c>
      <c r="AQ50" s="19">
        <v>482</v>
      </c>
      <c r="AR50" s="19">
        <v>419</v>
      </c>
      <c r="AS50" s="19">
        <v>462</v>
      </c>
      <c r="AX50">
        <v>6097</v>
      </c>
      <c r="AY50" t="s">
        <v>222</v>
      </c>
      <c r="AZ50" s="11" t="s">
        <v>173</v>
      </c>
      <c r="BA50" s="15">
        <v>26013</v>
      </c>
    </row>
    <row r="51" spans="3:53">
      <c r="C51">
        <f t="shared" si="1"/>
        <v>0.84748162399865379</v>
      </c>
      <c r="I51" s="10"/>
      <c r="J51" s="2"/>
      <c r="L51" s="2" t="s">
        <v>57</v>
      </c>
      <c r="M51" t="s">
        <v>117</v>
      </c>
      <c r="N51" s="18">
        <v>0.20200000000000001</v>
      </c>
      <c r="O51" s="18">
        <v>0.29799999999999999</v>
      </c>
      <c r="P51" s="18">
        <v>0.32200000000000001</v>
      </c>
      <c r="Q51" s="18">
        <v>0.17699999999999999</v>
      </c>
      <c r="R51" s="29">
        <f t="shared" si="6"/>
        <v>12.532</v>
      </c>
      <c r="S51" s="9"/>
      <c r="T51" s="9"/>
      <c r="U51" s="9"/>
      <c r="V51" s="9"/>
      <c r="W51" s="2"/>
      <c r="X51" t="s">
        <v>115</v>
      </c>
      <c r="Y51" s="18">
        <f t="shared" si="7"/>
        <v>0.86976361460203466</v>
      </c>
      <c r="Z51" s="18">
        <f t="shared" si="8"/>
        <v>0.85586267093395407</v>
      </c>
      <c r="AA51" s="18">
        <f t="shared" si="9"/>
        <v>0.80927026580815586</v>
      </c>
      <c r="AB51" s="18">
        <v>0.5991876193860779</v>
      </c>
      <c r="AC51" s="28">
        <f t="shared" si="5"/>
        <v>11.893862387816815</v>
      </c>
      <c r="AE51" s="14"/>
      <c r="AF51" t="s">
        <v>115</v>
      </c>
      <c r="AG51" s="19">
        <v>5579</v>
      </c>
      <c r="AH51" s="19">
        <v>4574</v>
      </c>
      <c r="AI51" s="19">
        <v>4613</v>
      </c>
      <c r="AJ51" s="19">
        <v>4684</v>
      </c>
      <c r="AK51" s="19">
        <v>4592</v>
      </c>
      <c r="AL51" s="19">
        <v>4791</v>
      </c>
      <c r="AM51" s="19">
        <v>4861</v>
      </c>
      <c r="AN51" s="19">
        <v>4940</v>
      </c>
      <c r="AO51" s="19">
        <v>4907</v>
      </c>
      <c r="AP51" s="19">
        <v>4969</v>
      </c>
      <c r="AQ51" s="19">
        <v>4943</v>
      </c>
      <c r="AR51" s="19">
        <v>4850</v>
      </c>
      <c r="AS51" s="19">
        <v>4845</v>
      </c>
      <c r="AX51">
        <v>6099</v>
      </c>
      <c r="AY51" t="s">
        <v>223</v>
      </c>
      <c r="AZ51" s="11" t="s">
        <v>173</v>
      </c>
      <c r="BA51" s="15">
        <v>40821</v>
      </c>
    </row>
    <row r="52" spans="3:53" ht="16" customHeight="1">
      <c r="C52">
        <f t="shared" si="1"/>
        <v>0.82440134730012726</v>
      </c>
      <c r="I52" s="10"/>
      <c r="J52" s="2"/>
      <c r="L52" s="2" t="s">
        <v>58</v>
      </c>
      <c r="M52" t="s">
        <v>118</v>
      </c>
      <c r="N52" s="18">
        <v>0.20200000000000001</v>
      </c>
      <c r="O52" s="18">
        <v>0.23</v>
      </c>
      <c r="P52" s="18">
        <v>0.36799999999999999</v>
      </c>
      <c r="Q52" s="18">
        <v>0.2</v>
      </c>
      <c r="R52" s="29">
        <f t="shared" si="6"/>
        <v>12.728000000000002</v>
      </c>
      <c r="S52" s="9"/>
      <c r="T52" s="9"/>
      <c r="U52" s="9"/>
      <c r="V52" s="9"/>
      <c r="W52" s="2"/>
      <c r="X52" t="s">
        <v>116</v>
      </c>
      <c r="Y52" s="18">
        <f t="shared" si="7"/>
        <v>0.98439241917502784</v>
      </c>
      <c r="Z52" s="18">
        <f t="shared" si="8"/>
        <v>0.94614703277236489</v>
      </c>
      <c r="AA52" s="18">
        <f t="shared" si="9"/>
        <v>0.90859521331945892</v>
      </c>
      <c r="AB52" s="18">
        <v>0.64331396024342447</v>
      </c>
      <c r="AC52" s="28">
        <f t="shared" si="5"/>
        <v>13.409411967956919</v>
      </c>
      <c r="AE52" s="14"/>
      <c r="AF52" t="s">
        <v>116</v>
      </c>
      <c r="AG52" s="19">
        <v>6275</v>
      </c>
      <c r="AH52" s="19">
        <v>4938</v>
      </c>
      <c r="AI52" s="19">
        <v>5076</v>
      </c>
      <c r="AJ52" s="19">
        <v>5254</v>
      </c>
      <c r="AK52" s="19">
        <v>5091</v>
      </c>
      <c r="AL52" s="19">
        <v>5248</v>
      </c>
      <c r="AM52" s="19">
        <v>5182</v>
      </c>
      <c r="AN52" s="19">
        <v>5491</v>
      </c>
      <c r="AO52" s="19">
        <v>5350</v>
      </c>
      <c r="AP52" s="19">
        <v>5487</v>
      </c>
      <c r="AQ52" s="19">
        <v>5456</v>
      </c>
      <c r="AR52" s="19">
        <v>5390</v>
      </c>
      <c r="AS52" s="19">
        <v>5496</v>
      </c>
      <c r="AX52">
        <v>6101</v>
      </c>
      <c r="AY52" t="s">
        <v>224</v>
      </c>
      <c r="AZ52" s="11" t="s">
        <v>173</v>
      </c>
      <c r="BA52" s="15">
        <v>6941</v>
      </c>
    </row>
    <row r="53" spans="3:53">
      <c r="C53">
        <f t="shared" si="1"/>
        <v>0.93570001921755119</v>
      </c>
      <c r="I53" s="10"/>
      <c r="J53" s="2"/>
      <c r="L53" s="2" t="s">
        <v>59</v>
      </c>
      <c r="M53" t="s">
        <v>119</v>
      </c>
      <c r="N53" s="18">
        <v>0.14099999999999999</v>
      </c>
      <c r="O53" s="18">
        <v>0.28599999999999998</v>
      </c>
      <c r="P53" s="18">
        <v>0.39900000000000002</v>
      </c>
      <c r="Q53" s="18">
        <v>0.17399999999999999</v>
      </c>
      <c r="R53" s="29">
        <f t="shared" si="6"/>
        <v>12.93</v>
      </c>
      <c r="S53" s="9"/>
      <c r="T53" s="9"/>
      <c r="U53" s="9"/>
      <c r="V53" s="9"/>
      <c r="W53" s="2"/>
      <c r="X53" t="s">
        <v>117</v>
      </c>
      <c r="Y53" s="18">
        <f t="shared" si="7"/>
        <v>1.0036255848705322</v>
      </c>
      <c r="Z53" s="18">
        <f t="shared" si="8"/>
        <v>1.0357569483156805</v>
      </c>
      <c r="AA53" s="18">
        <f t="shared" si="9"/>
        <v>1.0394512714442146</v>
      </c>
      <c r="AB53" s="18">
        <v>0.60581962926375732</v>
      </c>
      <c r="AC53" s="28">
        <f t="shared" si="5"/>
        <v>13.848843113604074</v>
      </c>
      <c r="AE53" s="14"/>
      <c r="AF53" t="s">
        <v>117</v>
      </c>
      <c r="AG53" s="19">
        <v>9251</v>
      </c>
      <c r="AH53" s="19">
        <v>7913</v>
      </c>
      <c r="AI53" s="19">
        <v>8255</v>
      </c>
      <c r="AJ53" s="19">
        <v>8243</v>
      </c>
      <c r="AK53" s="19">
        <v>8037</v>
      </c>
      <c r="AL53" s="19">
        <v>8521</v>
      </c>
      <c r="AM53" s="19">
        <v>8571</v>
      </c>
      <c r="AN53" s="19">
        <v>8804</v>
      </c>
      <c r="AO53" s="19">
        <v>8637</v>
      </c>
      <c r="AP53" s="19">
        <v>8324</v>
      </c>
      <c r="AQ53" s="19">
        <v>8538</v>
      </c>
      <c r="AR53" s="19">
        <v>8240</v>
      </c>
      <c r="AS53" s="19">
        <v>9071</v>
      </c>
      <c r="AX53">
        <v>6103</v>
      </c>
      <c r="AY53" t="s">
        <v>225</v>
      </c>
      <c r="AZ53" s="11" t="s">
        <v>173</v>
      </c>
      <c r="BA53" s="15">
        <v>4130</v>
      </c>
    </row>
    <row r="54" spans="3:53">
      <c r="C54">
        <f t="shared" si="1"/>
        <v>0.80981755207035322</v>
      </c>
      <c r="I54" s="10"/>
      <c r="J54" s="2"/>
      <c r="L54" s="2" t="s">
        <v>60</v>
      </c>
      <c r="M54" t="s">
        <v>120</v>
      </c>
      <c r="N54" s="18">
        <v>7.0000000000000007E-2</v>
      </c>
      <c r="O54" s="18">
        <v>0.36399999999999999</v>
      </c>
      <c r="P54" s="18">
        <v>0.374</v>
      </c>
      <c r="Q54" s="18">
        <v>0.192</v>
      </c>
      <c r="R54" s="29">
        <f t="shared" si="6"/>
        <v>13.236000000000001</v>
      </c>
      <c r="S54" s="9"/>
      <c r="T54" s="9"/>
      <c r="U54" s="9"/>
      <c r="V54" s="9"/>
      <c r="W54" s="2"/>
      <c r="X54" t="s">
        <v>118</v>
      </c>
      <c r="Y54" s="18">
        <f t="shared" si="7"/>
        <v>1.3264659270998416</v>
      </c>
      <c r="Z54" s="18">
        <f t="shared" si="8"/>
        <v>1.3172504957038995</v>
      </c>
      <c r="AA54" s="18">
        <f t="shared" si="9"/>
        <v>1.2553622698868434</v>
      </c>
      <c r="AB54" s="18">
        <v>0.60443520640167991</v>
      </c>
      <c r="AC54" s="28">
        <f t="shared" si="5"/>
        <v>17.214400614961637</v>
      </c>
      <c r="AE54" s="14"/>
      <c r="AF54" t="s">
        <v>118</v>
      </c>
      <c r="AG54" s="19">
        <v>2194</v>
      </c>
      <c r="AH54" s="19">
        <v>1863</v>
      </c>
      <c r="AI54" s="19">
        <v>1829</v>
      </c>
      <c r="AJ54" s="19">
        <v>1849</v>
      </c>
      <c r="AK54" s="19">
        <v>1781</v>
      </c>
      <c r="AL54" s="19">
        <v>1885</v>
      </c>
      <c r="AM54" s="19">
        <v>1952</v>
      </c>
      <c r="AN54" s="19">
        <v>1999</v>
      </c>
      <c r="AO54" s="19">
        <v>2028</v>
      </c>
      <c r="AP54" s="19">
        <v>1884</v>
      </c>
      <c r="AQ54" s="19">
        <v>1891</v>
      </c>
      <c r="AR54" s="19">
        <v>1831</v>
      </c>
      <c r="AS54" s="19">
        <v>1827</v>
      </c>
      <c r="AX54">
        <v>6105</v>
      </c>
      <c r="AY54" t="s">
        <v>226</v>
      </c>
      <c r="AZ54" s="11" t="s">
        <v>173</v>
      </c>
      <c r="BA54">
        <v>594</v>
      </c>
    </row>
    <row r="55" spans="3:53">
      <c r="C55">
        <f t="shared" si="1"/>
        <v>0.81296963467328931</v>
      </c>
      <c r="I55" s="10"/>
      <c r="J55" s="2"/>
      <c r="L55" s="2" t="s">
        <v>61</v>
      </c>
      <c r="M55" t="s">
        <v>121</v>
      </c>
      <c r="N55" s="18">
        <v>0.28100000000000003</v>
      </c>
      <c r="O55" s="18">
        <v>0.26500000000000001</v>
      </c>
      <c r="P55" s="18">
        <v>0.309</v>
      </c>
      <c r="Q55" s="18">
        <v>0.14499999999999999</v>
      </c>
      <c r="R55" s="29">
        <f t="shared" si="6"/>
        <v>12.074000000000002</v>
      </c>
      <c r="S55" s="9"/>
      <c r="T55" s="9"/>
      <c r="U55" s="9"/>
      <c r="V55" s="9"/>
      <c r="W55" s="2"/>
      <c r="X55" t="s">
        <v>119</v>
      </c>
      <c r="Y55" s="18">
        <f t="shared" si="7"/>
        <v>1.0382566585956416</v>
      </c>
      <c r="Z55" s="18">
        <f t="shared" si="8"/>
        <v>0.99137607799025118</v>
      </c>
      <c r="AA55" s="18">
        <f t="shared" si="9"/>
        <v>0.85422575155984115</v>
      </c>
      <c r="AB55" s="18">
        <v>0.52692356653148809</v>
      </c>
      <c r="AC55" s="28">
        <f t="shared" si="5"/>
        <v>12.984161666251303</v>
      </c>
      <c r="AE55" s="14"/>
      <c r="AF55" t="s">
        <v>119</v>
      </c>
      <c r="AG55" s="19">
        <v>970</v>
      </c>
      <c r="AH55" s="19">
        <v>841</v>
      </c>
      <c r="AI55" s="19">
        <v>837</v>
      </c>
      <c r="AJ55" s="19">
        <v>849</v>
      </c>
      <c r="AK55" s="19">
        <v>827</v>
      </c>
      <c r="AL55" s="19">
        <v>934</v>
      </c>
      <c r="AM55" s="19">
        <v>834</v>
      </c>
      <c r="AN55" s="19">
        <v>919</v>
      </c>
      <c r="AO55" s="19">
        <v>891</v>
      </c>
      <c r="AP55" s="19">
        <v>776</v>
      </c>
      <c r="AQ55" s="19">
        <v>773</v>
      </c>
      <c r="AR55" s="19">
        <v>775</v>
      </c>
      <c r="AS55" s="19">
        <v>688</v>
      </c>
      <c r="AX55">
        <v>6107</v>
      </c>
      <c r="AY55" t="s">
        <v>227</v>
      </c>
      <c r="AZ55" s="11" t="s">
        <v>173</v>
      </c>
      <c r="BA55" s="15">
        <v>41480</v>
      </c>
    </row>
    <row r="56" spans="3:53">
      <c r="C56">
        <f t="shared" si="1"/>
        <v>0.78501617751377295</v>
      </c>
      <c r="I56" s="10"/>
      <c r="J56" s="2"/>
      <c r="L56" s="2" t="s">
        <v>62</v>
      </c>
      <c r="M56" t="s">
        <v>122</v>
      </c>
      <c r="N56" s="18">
        <v>0.09</v>
      </c>
      <c r="O56" s="18">
        <v>0.25700000000000001</v>
      </c>
      <c r="P56" s="18">
        <v>0.43</v>
      </c>
      <c r="Q56" s="18">
        <v>0.223</v>
      </c>
      <c r="R56" s="29">
        <f t="shared" si="6"/>
        <v>13.391999999999999</v>
      </c>
      <c r="S56" s="9"/>
      <c r="T56" s="9"/>
      <c r="U56" s="9"/>
      <c r="V56" s="9"/>
      <c r="W56" s="2"/>
      <c r="X56" t="s">
        <v>120</v>
      </c>
      <c r="Y56" s="18">
        <f t="shared" si="7"/>
        <v>0.8922558922558923</v>
      </c>
      <c r="Z56" s="18">
        <f t="shared" si="8"/>
        <v>0.91686460807600945</v>
      </c>
      <c r="AA56" s="18">
        <f t="shared" si="9"/>
        <v>1.0629770992366412</v>
      </c>
      <c r="AB56" s="18">
        <v>0.46562331354560171</v>
      </c>
      <c r="AC56" s="28">
        <f t="shared" si="5"/>
        <v>12.779028309545259</v>
      </c>
      <c r="AE56" s="14"/>
      <c r="AF56" t="s">
        <v>120</v>
      </c>
      <c r="AG56" s="19">
        <v>124</v>
      </c>
      <c r="AH56" s="19">
        <v>102</v>
      </c>
      <c r="AI56" s="19">
        <v>113</v>
      </c>
      <c r="AJ56" s="19">
        <v>105</v>
      </c>
      <c r="AK56" s="19">
        <v>102</v>
      </c>
      <c r="AL56" s="19">
        <v>108</v>
      </c>
      <c r="AM56" s="19">
        <v>119</v>
      </c>
      <c r="AN56" s="19">
        <v>116</v>
      </c>
      <c r="AO56" s="19">
        <v>151</v>
      </c>
      <c r="AP56" s="19">
        <v>132</v>
      </c>
      <c r="AQ56" s="19">
        <v>150</v>
      </c>
      <c r="AR56" s="19">
        <v>121</v>
      </c>
      <c r="AS56" s="19">
        <v>154</v>
      </c>
      <c r="AX56">
        <v>6109</v>
      </c>
      <c r="AY56" t="s">
        <v>228</v>
      </c>
      <c r="AZ56" s="11" t="s">
        <v>173</v>
      </c>
      <c r="BA56" s="15">
        <v>2240</v>
      </c>
    </row>
    <row r="57" spans="3:53">
      <c r="C57">
        <f t="shared" si="1"/>
        <v>0.83077946304702555</v>
      </c>
      <c r="I57" s="10"/>
      <c r="J57" s="2"/>
      <c r="L57" s="2" t="s">
        <v>63</v>
      </c>
      <c r="M57" t="s">
        <v>123</v>
      </c>
      <c r="N57" s="18">
        <v>0.14399999999999999</v>
      </c>
      <c r="O57" s="18">
        <v>0.19500000000000001</v>
      </c>
      <c r="P57" s="18">
        <v>0.32300000000000001</v>
      </c>
      <c r="Q57" s="18">
        <v>0.33900000000000002</v>
      </c>
      <c r="R57" s="29">
        <f t="shared" si="6"/>
        <v>13.437999999999999</v>
      </c>
      <c r="S57" s="9"/>
      <c r="T57" s="9"/>
      <c r="U57" s="9"/>
      <c r="V57" s="9"/>
      <c r="W57" s="2"/>
      <c r="X57" t="s">
        <v>121</v>
      </c>
      <c r="Y57" s="18">
        <f t="shared" si="7"/>
        <v>0.94951783992285443</v>
      </c>
      <c r="Z57" s="18">
        <f t="shared" si="8"/>
        <v>0.97414512093411176</v>
      </c>
      <c r="AA57" s="18">
        <f t="shared" si="9"/>
        <v>0.97034124862399751</v>
      </c>
      <c r="AB57" s="18">
        <v>0.6025640617640694</v>
      </c>
      <c r="AC57" s="28">
        <f t="shared" si="5"/>
        <v>13.046517680440735</v>
      </c>
      <c r="AE57" s="14"/>
      <c r="AF57" t="s">
        <v>121</v>
      </c>
      <c r="AG57" s="19">
        <v>9173</v>
      </c>
      <c r="AH57" s="19">
        <v>7863</v>
      </c>
      <c r="AI57" s="19">
        <v>7817</v>
      </c>
      <c r="AJ57" s="19">
        <v>8001</v>
      </c>
      <c r="AK57" s="19">
        <v>7776</v>
      </c>
      <c r="AL57" s="19">
        <v>7929</v>
      </c>
      <c r="AM57" s="19">
        <v>8080</v>
      </c>
      <c r="AN57" s="19">
        <v>8231</v>
      </c>
      <c r="AO57" s="19">
        <v>8217</v>
      </c>
      <c r="AP57" s="19">
        <v>7985</v>
      </c>
      <c r="AQ57" s="19">
        <v>7805</v>
      </c>
      <c r="AR57" s="19">
        <v>7504</v>
      </c>
      <c r="AS57" s="19">
        <v>7558</v>
      </c>
      <c r="AX57">
        <v>6111</v>
      </c>
      <c r="AY57" t="s">
        <v>229</v>
      </c>
      <c r="AZ57" s="11" t="s">
        <v>173</v>
      </c>
      <c r="BA57" s="15">
        <v>53910</v>
      </c>
    </row>
    <row r="58" spans="3:53">
      <c r="C58">
        <f t="shared" si="1"/>
        <v>0.83720363072927384</v>
      </c>
      <c r="I58" s="10"/>
      <c r="J58" s="2"/>
      <c r="L58" s="2" t="s">
        <v>64</v>
      </c>
      <c r="M58" t="s">
        <v>124</v>
      </c>
      <c r="N58" s="18">
        <v>0.125</v>
      </c>
      <c r="O58" s="18">
        <v>0.17599999999999999</v>
      </c>
      <c r="P58" s="18">
        <v>0.27200000000000002</v>
      </c>
      <c r="Q58" s="18">
        <v>0.42599999999999999</v>
      </c>
      <c r="R58" s="29">
        <f t="shared" si="6"/>
        <v>13.736000000000001</v>
      </c>
      <c r="S58" s="9"/>
      <c r="T58" s="9"/>
      <c r="U58" s="9"/>
      <c r="V58" s="9"/>
      <c r="W58" s="2"/>
      <c r="X58" t="s">
        <v>122</v>
      </c>
      <c r="Y58" s="18">
        <f t="shared" si="7"/>
        <v>0.97678571428571426</v>
      </c>
      <c r="Z58" s="18">
        <f t="shared" si="8"/>
        <v>0.91182233834095361</v>
      </c>
      <c r="AA58" s="18">
        <f t="shared" si="9"/>
        <v>0.96548371414681577</v>
      </c>
      <c r="AB58" s="18">
        <v>0.63280618723306015</v>
      </c>
      <c r="AC58" s="28">
        <f t="shared" si="5"/>
        <v>13.192942817504816</v>
      </c>
      <c r="AE58" s="14"/>
      <c r="AF58" t="s">
        <v>122</v>
      </c>
      <c r="AG58" s="19">
        <v>534</v>
      </c>
      <c r="AH58" s="19">
        <v>454</v>
      </c>
      <c r="AI58" s="19">
        <v>416</v>
      </c>
      <c r="AJ58" s="19">
        <v>428</v>
      </c>
      <c r="AK58" s="19">
        <v>443</v>
      </c>
      <c r="AL58" s="19">
        <v>447</v>
      </c>
      <c r="AM58" s="19">
        <v>442</v>
      </c>
      <c r="AN58" s="19">
        <v>496</v>
      </c>
      <c r="AO58" s="19">
        <v>458</v>
      </c>
      <c r="AP58" s="19">
        <v>464</v>
      </c>
      <c r="AQ58" s="19">
        <v>511</v>
      </c>
      <c r="AR58" s="19">
        <v>493</v>
      </c>
      <c r="AS58" s="19">
        <v>518</v>
      </c>
      <c r="AX58">
        <v>6113</v>
      </c>
      <c r="AY58" t="s">
        <v>230</v>
      </c>
      <c r="AZ58" s="11" t="s">
        <v>173</v>
      </c>
      <c r="BA58" s="15">
        <v>14147</v>
      </c>
    </row>
    <row r="59" spans="3:53">
      <c r="C59">
        <f t="shared" si="1"/>
        <v>0.78692350972064951</v>
      </c>
      <c r="I59" s="10"/>
      <c r="J59" s="2"/>
      <c r="L59" s="2" t="s">
        <v>65</v>
      </c>
      <c r="M59" t="s">
        <v>125</v>
      </c>
      <c r="N59" s="18">
        <v>0.17799999999999999</v>
      </c>
      <c r="O59" s="18">
        <v>0.23799999999999999</v>
      </c>
      <c r="P59" s="18">
        <v>0.40400000000000003</v>
      </c>
      <c r="Q59" s="18">
        <v>0.18</v>
      </c>
      <c r="R59" s="29">
        <f t="shared" si="6"/>
        <v>12.815999999999999</v>
      </c>
      <c r="T59" s="9"/>
      <c r="U59" s="9"/>
      <c r="V59" s="9"/>
      <c r="W59" s="2"/>
      <c r="X59" t="s">
        <v>123</v>
      </c>
      <c r="Y59" s="18">
        <f t="shared" si="7"/>
        <v>0.9039510294936004</v>
      </c>
      <c r="Z59" s="18">
        <f t="shared" si="8"/>
        <v>0.93745790999326561</v>
      </c>
      <c r="AA59" s="18">
        <f t="shared" si="9"/>
        <v>0.95886889460154245</v>
      </c>
      <c r="AB59" s="18">
        <v>0.75345586374139606</v>
      </c>
      <c r="AC59" s="28">
        <f t="shared" si="5"/>
        <v>13.352516183336762</v>
      </c>
      <c r="AE59" s="14"/>
      <c r="AF59" t="s">
        <v>123</v>
      </c>
      <c r="AG59" s="19">
        <v>10958</v>
      </c>
      <c r="AH59" s="19">
        <v>9394</v>
      </c>
      <c r="AI59" s="19">
        <v>9620</v>
      </c>
      <c r="AJ59" s="19">
        <v>9799</v>
      </c>
      <c r="AK59" s="19">
        <v>9889</v>
      </c>
      <c r="AL59" s="19">
        <v>10030</v>
      </c>
      <c r="AM59" s="19">
        <v>10353</v>
      </c>
      <c r="AN59" s="19">
        <v>11019</v>
      </c>
      <c r="AO59" s="19">
        <v>10645</v>
      </c>
      <c r="AP59" s="19">
        <v>11182</v>
      </c>
      <c r="AQ59" s="19">
        <v>11158</v>
      </c>
      <c r="AR59" s="19">
        <v>10924</v>
      </c>
      <c r="AS59" s="19">
        <v>10750</v>
      </c>
      <c r="AX59">
        <v>6115</v>
      </c>
      <c r="AY59" t="s">
        <v>231</v>
      </c>
      <c r="AZ59" s="11" t="s">
        <v>173</v>
      </c>
      <c r="BA59" s="15">
        <v>6024</v>
      </c>
    </row>
    <row r="60" spans="3:53" ht="16" customHeight="1">
      <c r="C60">
        <f t="shared" si="1"/>
        <v>0.79744812396705078</v>
      </c>
      <c r="Q60" s="10"/>
      <c r="U60" s="9"/>
      <c r="V60" s="9"/>
      <c r="W60" s="2"/>
      <c r="X60" t="s">
        <v>124</v>
      </c>
      <c r="Y60" s="18">
        <f t="shared" si="7"/>
        <v>0.79083904714780517</v>
      </c>
      <c r="Z60" s="18">
        <f t="shared" si="8"/>
        <v>0.796602439858625</v>
      </c>
      <c r="AA60" s="18">
        <f t="shared" si="9"/>
        <v>0.74059611093401334</v>
      </c>
      <c r="AB60" s="18">
        <v>0.64358265600491404</v>
      </c>
      <c r="AC60" s="28">
        <f t="shared" si="5"/>
        <v>11.445552311060782</v>
      </c>
      <c r="AE60" s="14"/>
      <c r="AF60" t="s">
        <v>124</v>
      </c>
      <c r="AG60" s="19">
        <v>2617</v>
      </c>
      <c r="AH60" s="19">
        <v>2131</v>
      </c>
      <c r="AI60" s="19">
        <v>2271</v>
      </c>
      <c r="AJ60" s="19">
        <v>2258</v>
      </c>
      <c r="AK60" s="19">
        <v>2273</v>
      </c>
      <c r="AL60" s="19">
        <v>2255</v>
      </c>
      <c r="AM60" s="19">
        <v>2221</v>
      </c>
      <c r="AN60" s="19">
        <v>2446</v>
      </c>
      <c r="AO60" s="19">
        <v>2320</v>
      </c>
      <c r="AP60" s="19">
        <v>2314</v>
      </c>
      <c r="AQ60" s="19">
        <v>2360</v>
      </c>
      <c r="AR60" s="19">
        <v>2320</v>
      </c>
      <c r="AS60" s="19">
        <v>2299</v>
      </c>
      <c r="AX60">
        <v>6001</v>
      </c>
      <c r="AY60" t="s">
        <v>174</v>
      </c>
      <c r="AZ60" s="27" t="s">
        <v>171</v>
      </c>
      <c r="BA60" s="15">
        <v>58473</v>
      </c>
    </row>
    <row r="61" spans="3:53">
      <c r="X61" t="s">
        <v>125</v>
      </c>
      <c r="Y61" s="18">
        <f t="shared" si="7"/>
        <v>0.9618193891102258</v>
      </c>
      <c r="Z61" s="18">
        <f t="shared" si="8"/>
        <v>0.96640755136035539</v>
      </c>
      <c r="AA61" s="18">
        <f t="shared" si="9"/>
        <v>0.88677179150240915</v>
      </c>
      <c r="AB61" s="18">
        <v>0.54346660065189589</v>
      </c>
      <c r="AC61" s="28">
        <f t="shared" si="5"/>
        <v>12.702339966945624</v>
      </c>
      <c r="AF61" t="s">
        <v>125</v>
      </c>
      <c r="AG61" s="19">
        <v>1431</v>
      </c>
      <c r="AH61" s="19">
        <v>1220</v>
      </c>
      <c r="AI61" s="19">
        <v>1213</v>
      </c>
      <c r="AJ61" s="19">
        <v>1166</v>
      </c>
      <c r="AK61" s="19">
        <v>1073</v>
      </c>
      <c r="AL61" s="19">
        <v>1122</v>
      </c>
      <c r="AM61" s="19">
        <v>1192</v>
      </c>
      <c r="AN61" s="19">
        <v>1130</v>
      </c>
      <c r="AO61" s="19">
        <v>1159</v>
      </c>
      <c r="AP61" s="19">
        <v>995</v>
      </c>
      <c r="AQ61" s="19">
        <v>1068</v>
      </c>
      <c r="AR61" s="19">
        <v>1009</v>
      </c>
      <c r="AS61" s="19">
        <v>977</v>
      </c>
      <c r="AX61">
        <v>6003</v>
      </c>
      <c r="AY61" t="s">
        <v>175</v>
      </c>
      <c r="AZ61" s="27" t="s">
        <v>171</v>
      </c>
      <c r="BA61">
        <v>48</v>
      </c>
    </row>
    <row r="62" spans="3:53">
      <c r="Y62" s="9"/>
      <c r="Z62" s="9"/>
      <c r="AA62" s="9"/>
      <c r="AC62" s="28"/>
      <c r="AG62" s="19"/>
      <c r="AH62" s="19"/>
      <c r="AI62" s="19"/>
      <c r="AJ62" s="19"/>
      <c r="AK62" s="19"/>
      <c r="AL62" s="19"/>
      <c r="AM62" s="19"/>
      <c r="AN62" s="19"/>
      <c r="AO62" s="19"/>
      <c r="AP62" s="19"/>
      <c r="AQ62" s="19"/>
      <c r="AR62" s="19"/>
      <c r="AS62" s="19"/>
      <c r="AX62">
        <v>6005</v>
      </c>
      <c r="AY62" t="s">
        <v>176</v>
      </c>
      <c r="AZ62" s="27" t="s">
        <v>171</v>
      </c>
      <c r="BA62">
        <v>954</v>
      </c>
    </row>
    <row r="63" spans="3:53">
      <c r="Y63" s="9"/>
      <c r="Z63" s="9"/>
      <c r="AA63" s="9"/>
      <c r="AX63">
        <v>6007</v>
      </c>
      <c r="AY63" t="s">
        <v>177</v>
      </c>
      <c r="AZ63" s="27" t="s">
        <v>171</v>
      </c>
      <c r="BA63" s="15">
        <v>7827</v>
      </c>
    </row>
    <row r="64" spans="3:53">
      <c r="Y64" s="9"/>
      <c r="Z64" s="9"/>
      <c r="AA64" s="9"/>
      <c r="AX64">
        <v>6009</v>
      </c>
      <c r="AY64" t="s">
        <v>178</v>
      </c>
      <c r="AZ64" s="27" t="s">
        <v>171</v>
      </c>
      <c r="BA64" s="15">
        <v>1310</v>
      </c>
    </row>
    <row r="65" spans="25:53">
      <c r="Y65" s="9"/>
      <c r="Z65" s="9"/>
      <c r="AA65" s="9"/>
      <c r="AX65">
        <v>6011</v>
      </c>
      <c r="AY65" t="s">
        <v>179</v>
      </c>
      <c r="AZ65" s="27" t="s">
        <v>171</v>
      </c>
      <c r="BA65" s="15">
        <v>1068</v>
      </c>
    </row>
    <row r="66" spans="25:53">
      <c r="Y66" s="9"/>
      <c r="Z66" s="9"/>
      <c r="AA66" s="9"/>
      <c r="AX66">
        <v>6013</v>
      </c>
      <c r="AY66" t="s">
        <v>180</v>
      </c>
      <c r="AZ66" s="27" t="s">
        <v>171</v>
      </c>
      <c r="BA66" s="15">
        <v>45330</v>
      </c>
    </row>
    <row r="67" spans="25:53">
      <c r="Y67" s="9"/>
      <c r="Z67" s="9"/>
      <c r="AA67" s="9"/>
      <c r="AF67" t="s">
        <v>146</v>
      </c>
      <c r="AG67" t="s">
        <v>173</v>
      </c>
      <c r="AH67" t="s">
        <v>171</v>
      </c>
      <c r="AI67" t="s">
        <v>172</v>
      </c>
      <c r="AX67">
        <v>6015</v>
      </c>
      <c r="AY67" t="s">
        <v>181</v>
      </c>
      <c r="AZ67" s="27" t="s">
        <v>171</v>
      </c>
      <c r="BA67">
        <v>964</v>
      </c>
    </row>
    <row r="68" spans="25:53" ht="16" customHeight="1">
      <c r="Y68" s="9"/>
      <c r="Z68" s="9"/>
      <c r="AA68" s="9"/>
      <c r="AF68" t="s">
        <v>68</v>
      </c>
      <c r="AG68" s="25">
        <f>SUM(AH4:AL4)</f>
        <v>86036</v>
      </c>
      <c r="AH68" s="25">
        <f>SUM(AM4:AO4)</f>
        <v>52185</v>
      </c>
      <c r="AI68" s="25">
        <f>SUM(AP4:AS4)</f>
        <v>70004</v>
      </c>
      <c r="AX68">
        <v>6017</v>
      </c>
      <c r="AY68" t="s">
        <v>182</v>
      </c>
      <c r="AZ68" s="27" t="s">
        <v>171</v>
      </c>
      <c r="BA68" s="15">
        <v>7295</v>
      </c>
    </row>
    <row r="69" spans="25:53">
      <c r="Y69" s="9"/>
      <c r="Z69" s="9"/>
      <c r="AA69" s="9"/>
      <c r="AF69" t="s">
        <v>69</v>
      </c>
      <c r="AG69" s="25">
        <f t="shared" ref="AG69:AG125" si="10">SUM(AH5:AL5)</f>
        <v>37</v>
      </c>
      <c r="AH69" s="25">
        <f t="shared" ref="AH69:AH125" si="11">SUM(AM5:AO5)</f>
        <v>32</v>
      </c>
      <c r="AI69" s="25">
        <f t="shared" ref="AI69:AI125" si="12">SUM(AP5:AS5)</f>
        <v>0</v>
      </c>
      <c r="AX69">
        <v>6019</v>
      </c>
      <c r="AY69" t="s">
        <v>183</v>
      </c>
      <c r="AZ69" s="27" t="s">
        <v>171</v>
      </c>
      <c r="BA69" s="15">
        <v>47407</v>
      </c>
    </row>
    <row r="70" spans="25:53">
      <c r="Y70" s="9"/>
      <c r="Z70" s="9"/>
      <c r="AA70" s="9"/>
      <c r="AF70" t="s">
        <v>70</v>
      </c>
      <c r="AG70" s="25">
        <f t="shared" si="10"/>
        <v>1535</v>
      </c>
      <c r="AH70" s="25">
        <f t="shared" si="11"/>
        <v>949</v>
      </c>
      <c r="AI70" s="25">
        <f t="shared" si="12"/>
        <v>1321</v>
      </c>
      <c r="AX70">
        <v>6021</v>
      </c>
      <c r="AY70" t="s">
        <v>184</v>
      </c>
      <c r="AZ70" s="27" t="s">
        <v>171</v>
      </c>
      <c r="BA70" s="15">
        <v>1283</v>
      </c>
    </row>
    <row r="71" spans="25:53">
      <c r="Y71" s="9"/>
      <c r="Z71" s="9"/>
      <c r="AA71" s="9"/>
      <c r="AF71" t="s">
        <v>71</v>
      </c>
      <c r="AG71" s="25">
        <f t="shared" si="10"/>
        <v>11885</v>
      </c>
      <c r="AH71" s="25">
        <f t="shared" si="11"/>
        <v>7338</v>
      </c>
      <c r="AI71" s="25">
        <f t="shared" si="12"/>
        <v>9875</v>
      </c>
      <c r="AX71">
        <v>6023</v>
      </c>
      <c r="AY71" t="s">
        <v>185</v>
      </c>
      <c r="AZ71" s="27" t="s">
        <v>171</v>
      </c>
      <c r="BA71" s="15">
        <v>4710</v>
      </c>
    </row>
    <row r="72" spans="25:53">
      <c r="Y72" s="9"/>
      <c r="Z72" s="9"/>
      <c r="AA72" s="9"/>
      <c r="AF72" t="s">
        <v>72</v>
      </c>
      <c r="AG72" s="25">
        <f t="shared" si="10"/>
        <v>1872</v>
      </c>
      <c r="AH72" s="25">
        <f t="shared" si="11"/>
        <v>1231</v>
      </c>
      <c r="AI72" s="25">
        <f t="shared" si="12"/>
        <v>1793</v>
      </c>
      <c r="AX72">
        <v>6025</v>
      </c>
      <c r="AY72" t="s">
        <v>186</v>
      </c>
      <c r="AZ72" s="27" t="s">
        <v>171</v>
      </c>
      <c r="BA72" s="15">
        <v>8502</v>
      </c>
    </row>
    <row r="73" spans="25:53">
      <c r="Y73" s="9"/>
      <c r="Z73" s="9"/>
      <c r="AA73" s="9"/>
      <c r="AF73" t="s">
        <v>73</v>
      </c>
      <c r="AG73" s="25">
        <f t="shared" si="10"/>
        <v>1760</v>
      </c>
      <c r="AH73" s="25">
        <f t="shared" si="11"/>
        <v>1133</v>
      </c>
      <c r="AI73" s="25">
        <f t="shared" si="12"/>
        <v>1410</v>
      </c>
      <c r="AX73">
        <v>6027</v>
      </c>
      <c r="AY73" t="s">
        <v>187</v>
      </c>
      <c r="AZ73" s="27" t="s">
        <v>171</v>
      </c>
      <c r="BA73">
        <v>679</v>
      </c>
    </row>
    <row r="74" spans="25:53">
      <c r="Y74" s="9"/>
      <c r="Z74" s="9"/>
      <c r="AA74" s="9"/>
      <c r="AF74" t="s">
        <v>74</v>
      </c>
      <c r="AG74" s="25">
        <f t="shared" si="10"/>
        <v>64497</v>
      </c>
      <c r="AH74" s="25">
        <f t="shared" si="11"/>
        <v>41358</v>
      </c>
      <c r="AI74" s="25">
        <f t="shared" si="12"/>
        <v>57572</v>
      </c>
      <c r="AX74">
        <v>6029</v>
      </c>
      <c r="AY74" t="s">
        <v>188</v>
      </c>
      <c r="AZ74" s="27" t="s">
        <v>171</v>
      </c>
      <c r="BA74" s="15">
        <v>43272</v>
      </c>
    </row>
    <row r="75" spans="25:53">
      <c r="Y75" s="9"/>
      <c r="Z75" s="9"/>
      <c r="AA75" s="9"/>
      <c r="AF75" t="s">
        <v>75</v>
      </c>
      <c r="AG75" s="25">
        <f t="shared" si="10"/>
        <v>1579</v>
      </c>
      <c r="AH75" s="25">
        <f t="shared" si="11"/>
        <v>1020</v>
      </c>
      <c r="AI75" s="25">
        <f t="shared" si="12"/>
        <v>1273</v>
      </c>
      <c r="AX75">
        <v>6031</v>
      </c>
      <c r="AY75" t="s">
        <v>189</v>
      </c>
      <c r="AZ75" s="27" t="s">
        <v>171</v>
      </c>
      <c r="BA75" s="15">
        <v>8261</v>
      </c>
    </row>
    <row r="76" spans="25:53" ht="16" customHeight="1">
      <c r="Y76" s="9"/>
      <c r="Z76" s="9"/>
      <c r="AA76" s="9"/>
      <c r="AF76" t="s">
        <v>76</v>
      </c>
      <c r="AG76" s="25">
        <f t="shared" si="10"/>
        <v>10004</v>
      </c>
      <c r="AH76" s="25">
        <f t="shared" si="11"/>
        <v>6794</v>
      </c>
      <c r="AI76" s="25">
        <f t="shared" si="12"/>
        <v>9029</v>
      </c>
      <c r="AX76">
        <v>6033</v>
      </c>
      <c r="AY76" t="s">
        <v>190</v>
      </c>
      <c r="AZ76" s="27" t="s">
        <v>171</v>
      </c>
      <c r="BA76" s="15">
        <v>2286</v>
      </c>
    </row>
    <row r="77" spans="25:53">
      <c r="Y77" s="9"/>
      <c r="Z77" s="9"/>
      <c r="AA77" s="9"/>
      <c r="AF77" t="s">
        <v>77</v>
      </c>
      <c r="AG77" s="25">
        <f t="shared" si="10"/>
        <v>78692</v>
      </c>
      <c r="AH77" s="25">
        <f t="shared" si="11"/>
        <v>47568</v>
      </c>
      <c r="AI77" s="25">
        <f t="shared" si="12"/>
        <v>61364</v>
      </c>
      <c r="AX77">
        <v>6035</v>
      </c>
      <c r="AY77" t="s">
        <v>191</v>
      </c>
      <c r="AZ77" s="27" t="s">
        <v>171</v>
      </c>
      <c r="BA77">
        <v>766</v>
      </c>
    </row>
    <row r="78" spans="25:53">
      <c r="Y78" s="9"/>
      <c r="Z78" s="9"/>
      <c r="AA78" s="9"/>
      <c r="AF78" t="s">
        <v>78</v>
      </c>
      <c r="AG78" s="25">
        <f t="shared" si="10"/>
        <v>2050</v>
      </c>
      <c r="AH78" s="25">
        <f t="shared" si="11"/>
        <v>1318</v>
      </c>
      <c r="AI78" s="25">
        <f t="shared" si="12"/>
        <v>1775</v>
      </c>
      <c r="AX78">
        <v>6037</v>
      </c>
      <c r="AY78" t="s">
        <v>192</v>
      </c>
      <c r="AZ78" s="27" t="s">
        <v>171</v>
      </c>
      <c r="BA78" s="15">
        <v>380712</v>
      </c>
    </row>
    <row r="79" spans="25:53">
      <c r="Y79" s="9"/>
      <c r="Z79" s="9"/>
      <c r="AA79" s="9"/>
      <c r="AF79" t="s">
        <v>79</v>
      </c>
      <c r="AG79" s="25">
        <f t="shared" si="10"/>
        <v>6955</v>
      </c>
      <c r="AH79" s="25">
        <f t="shared" si="11"/>
        <v>4171</v>
      </c>
      <c r="AI79" s="25">
        <f t="shared" si="12"/>
        <v>5335</v>
      </c>
      <c r="AX79">
        <v>6039</v>
      </c>
      <c r="AY79" t="s">
        <v>193</v>
      </c>
      <c r="AZ79" s="27" t="s">
        <v>171</v>
      </c>
      <c r="BA79" s="15">
        <v>7262</v>
      </c>
    </row>
    <row r="80" spans="25:53">
      <c r="Y80" s="9"/>
      <c r="Z80" s="9"/>
      <c r="AA80" s="9"/>
      <c r="AF80" t="s">
        <v>80</v>
      </c>
      <c r="AG80" s="25">
        <f t="shared" si="10"/>
        <v>13683</v>
      </c>
      <c r="AH80" s="25">
        <f t="shared" si="11"/>
        <v>8742</v>
      </c>
      <c r="AI80" s="25">
        <f t="shared" si="12"/>
        <v>12216</v>
      </c>
      <c r="AX80">
        <v>6041</v>
      </c>
      <c r="AY80" t="s">
        <v>194</v>
      </c>
      <c r="AZ80" s="27" t="s">
        <v>171</v>
      </c>
      <c r="BA80" s="15">
        <v>10388</v>
      </c>
    </row>
    <row r="81" spans="25:53">
      <c r="Y81" s="9"/>
      <c r="Z81" s="9"/>
      <c r="AA81" s="9"/>
      <c r="AF81" t="s">
        <v>81</v>
      </c>
      <c r="AG81" s="25">
        <f t="shared" si="10"/>
        <v>1005</v>
      </c>
      <c r="AH81" s="25">
        <f t="shared" si="11"/>
        <v>637</v>
      </c>
      <c r="AI81" s="25">
        <f t="shared" si="12"/>
        <v>2615</v>
      </c>
      <c r="AX81">
        <v>6043</v>
      </c>
      <c r="AY81" t="s">
        <v>195</v>
      </c>
      <c r="AZ81" s="27" t="s">
        <v>171</v>
      </c>
      <c r="BA81">
        <v>474</v>
      </c>
    </row>
    <row r="82" spans="25:53">
      <c r="Y82" s="9"/>
      <c r="Z82" s="9"/>
      <c r="AA82" s="9"/>
      <c r="AF82" t="s">
        <v>82</v>
      </c>
      <c r="AG82" s="25">
        <f t="shared" si="10"/>
        <v>73574</v>
      </c>
      <c r="AH82" s="25">
        <f t="shared" si="11"/>
        <v>44101</v>
      </c>
      <c r="AI82" s="25">
        <f t="shared" si="12"/>
        <v>57053</v>
      </c>
      <c r="AX82">
        <v>6045</v>
      </c>
      <c r="AY82" t="s">
        <v>196</v>
      </c>
      <c r="AZ82" s="27" t="s">
        <v>171</v>
      </c>
      <c r="BA82" s="15">
        <v>3187</v>
      </c>
    </row>
    <row r="83" spans="25:53">
      <c r="AF83" t="s">
        <v>83</v>
      </c>
      <c r="AG83" s="25">
        <f t="shared" si="10"/>
        <v>11258</v>
      </c>
      <c r="AH83" s="25">
        <f t="shared" si="11"/>
        <v>6805</v>
      </c>
      <c r="AI83" s="25">
        <f t="shared" si="12"/>
        <v>8908</v>
      </c>
      <c r="AX83">
        <v>6047</v>
      </c>
      <c r="AY83" t="s">
        <v>197</v>
      </c>
      <c r="AZ83" s="27" t="s">
        <v>171</v>
      </c>
      <c r="BA83" s="15">
        <v>14046</v>
      </c>
    </row>
    <row r="84" spans="25:53" ht="16" customHeight="1">
      <c r="AF84" t="s">
        <v>84</v>
      </c>
      <c r="AG84" s="25">
        <f t="shared" si="10"/>
        <v>3662</v>
      </c>
      <c r="AH84" s="25">
        <f t="shared" si="11"/>
        <v>2221</v>
      </c>
      <c r="AI84" s="25">
        <f t="shared" si="12"/>
        <v>2874</v>
      </c>
      <c r="AX84">
        <v>6049</v>
      </c>
      <c r="AY84" t="s">
        <v>198</v>
      </c>
      <c r="AZ84" s="27" t="s">
        <v>171</v>
      </c>
      <c r="BA84">
        <v>320</v>
      </c>
    </row>
    <row r="85" spans="25:53">
      <c r="AF85" t="s">
        <v>85</v>
      </c>
      <c r="AG85" s="25">
        <f t="shared" si="10"/>
        <v>1462</v>
      </c>
      <c r="AH85" s="25">
        <f t="shared" si="11"/>
        <v>862</v>
      </c>
      <c r="AI85" s="25">
        <f t="shared" si="12"/>
        <v>1161</v>
      </c>
      <c r="AX85">
        <v>6051</v>
      </c>
      <c r="AY85" t="s">
        <v>199</v>
      </c>
      <c r="AZ85" s="27" t="s">
        <v>171</v>
      </c>
      <c r="BA85">
        <v>525</v>
      </c>
    </row>
    <row r="86" spans="25:53">
      <c r="AF86" t="s">
        <v>86</v>
      </c>
      <c r="AG86" s="25">
        <f t="shared" si="10"/>
        <v>533852</v>
      </c>
      <c r="AH86" s="25">
        <f t="shared" si="11"/>
        <v>337202</v>
      </c>
      <c r="AI86" s="25">
        <f t="shared" si="12"/>
        <v>464970</v>
      </c>
      <c r="AX86">
        <v>6053</v>
      </c>
      <c r="AY86" t="s">
        <v>200</v>
      </c>
      <c r="AZ86" s="27" t="s">
        <v>171</v>
      </c>
      <c r="BA86" s="15">
        <v>19414</v>
      </c>
    </row>
    <row r="87" spans="25:53">
      <c r="AF87" t="s">
        <v>87</v>
      </c>
      <c r="AG87" s="25">
        <f t="shared" si="10"/>
        <v>12067</v>
      </c>
      <c r="AH87" s="25">
        <f t="shared" si="11"/>
        <v>7486</v>
      </c>
      <c r="AI87" s="25">
        <f t="shared" si="12"/>
        <v>9603</v>
      </c>
      <c r="AX87">
        <v>6055</v>
      </c>
      <c r="AY87" t="s">
        <v>201</v>
      </c>
      <c r="AZ87" s="27" t="s">
        <v>171</v>
      </c>
      <c r="BA87" s="15">
        <v>5204</v>
      </c>
    </row>
    <row r="88" spans="25:53">
      <c r="AF88" t="s">
        <v>88</v>
      </c>
      <c r="AG88" s="25">
        <f t="shared" si="10"/>
        <v>12284</v>
      </c>
      <c r="AH88" s="25">
        <f t="shared" si="11"/>
        <v>7748</v>
      </c>
      <c r="AI88" s="25">
        <f t="shared" si="12"/>
        <v>10691</v>
      </c>
      <c r="AX88">
        <v>6057</v>
      </c>
      <c r="AY88" t="s">
        <v>202</v>
      </c>
      <c r="AZ88" s="27" t="s">
        <v>171</v>
      </c>
      <c r="BA88" s="15">
        <v>2785</v>
      </c>
    </row>
    <row r="89" spans="25:53">
      <c r="AF89" t="s">
        <v>89</v>
      </c>
      <c r="AG89" s="25">
        <f t="shared" si="10"/>
        <v>722</v>
      </c>
      <c r="AH89" s="25">
        <f t="shared" si="11"/>
        <v>442</v>
      </c>
      <c r="AI89" s="25">
        <f t="shared" si="12"/>
        <v>556</v>
      </c>
      <c r="AX89">
        <v>6059</v>
      </c>
      <c r="AY89" t="s">
        <v>203</v>
      </c>
      <c r="AZ89" s="27" t="s">
        <v>171</v>
      </c>
      <c r="BA89" s="15">
        <v>124430</v>
      </c>
    </row>
    <row r="90" spans="25:53">
      <c r="AF90" t="s">
        <v>90</v>
      </c>
      <c r="AG90" s="25">
        <f t="shared" si="10"/>
        <v>4910</v>
      </c>
      <c r="AH90" s="25">
        <f t="shared" si="11"/>
        <v>3093</v>
      </c>
      <c r="AI90" s="25">
        <f t="shared" si="12"/>
        <v>4004</v>
      </c>
      <c r="AX90">
        <v>6061</v>
      </c>
      <c r="AY90" t="s">
        <v>204</v>
      </c>
      <c r="AZ90" s="27" t="s">
        <v>171</v>
      </c>
      <c r="BA90" s="15">
        <v>14023</v>
      </c>
    </row>
    <row r="91" spans="25:53">
      <c r="AF91" t="s">
        <v>91</v>
      </c>
      <c r="AG91" s="25">
        <f t="shared" si="10"/>
        <v>21957</v>
      </c>
      <c r="AH91" s="25">
        <f t="shared" si="11"/>
        <v>13860</v>
      </c>
      <c r="AI91" s="25">
        <f t="shared" si="12"/>
        <v>18034</v>
      </c>
      <c r="AX91">
        <v>6063</v>
      </c>
      <c r="AY91" t="s">
        <v>205</v>
      </c>
      <c r="AZ91" s="27" t="s">
        <v>171</v>
      </c>
      <c r="BA91">
        <v>539</v>
      </c>
    </row>
    <row r="92" spans="25:53" ht="16" customHeight="1">
      <c r="AF92" t="s">
        <v>92</v>
      </c>
      <c r="AG92" s="25">
        <f t="shared" si="10"/>
        <v>550</v>
      </c>
      <c r="AH92" s="25">
        <f t="shared" si="11"/>
        <v>310</v>
      </c>
      <c r="AI92" s="25">
        <f t="shared" si="12"/>
        <v>411</v>
      </c>
      <c r="AX92">
        <v>6065</v>
      </c>
      <c r="AY92" t="s">
        <v>206</v>
      </c>
      <c r="AZ92" s="27" t="s">
        <v>171</v>
      </c>
      <c r="BA92" s="15">
        <v>104737</v>
      </c>
    </row>
    <row r="93" spans="25:53">
      <c r="AF93" t="s">
        <v>93</v>
      </c>
      <c r="AG93" s="25">
        <f t="shared" si="10"/>
        <v>603</v>
      </c>
      <c r="AH93" s="25">
        <f t="shared" si="11"/>
        <v>392</v>
      </c>
      <c r="AI93" s="25">
        <f t="shared" si="12"/>
        <v>780</v>
      </c>
      <c r="AX93">
        <v>6067</v>
      </c>
      <c r="AY93" t="s">
        <v>207</v>
      </c>
      <c r="AZ93" s="27" t="s">
        <v>171</v>
      </c>
      <c r="BA93" s="15">
        <v>62776</v>
      </c>
    </row>
    <row r="94" spans="25:53">
      <c r="AF94" t="s">
        <v>94</v>
      </c>
      <c r="AG94" s="25">
        <f t="shared" si="10"/>
        <v>29854</v>
      </c>
      <c r="AH94" s="25">
        <f t="shared" si="11"/>
        <v>18444</v>
      </c>
      <c r="AI94" s="25">
        <f t="shared" si="12"/>
        <v>22809</v>
      </c>
      <c r="AX94">
        <v>6069</v>
      </c>
      <c r="AY94" t="s">
        <v>208</v>
      </c>
      <c r="AZ94" s="27" t="s">
        <v>171</v>
      </c>
      <c r="BA94" s="15">
        <v>2552</v>
      </c>
    </row>
    <row r="95" spans="25:53">
      <c r="AF95" t="s">
        <v>95</v>
      </c>
      <c r="AG95" s="25">
        <f t="shared" si="10"/>
        <v>7078</v>
      </c>
      <c r="AH95" s="25">
        <f t="shared" si="11"/>
        <v>4745</v>
      </c>
      <c r="AI95" s="25">
        <f t="shared" si="12"/>
        <v>6852</v>
      </c>
      <c r="AX95">
        <v>6071</v>
      </c>
      <c r="AY95" t="s">
        <v>209</v>
      </c>
      <c r="AZ95" s="27" t="s">
        <v>171</v>
      </c>
      <c r="BA95" s="15">
        <v>100983</v>
      </c>
    </row>
    <row r="96" spans="25:53">
      <c r="AF96" t="s">
        <v>96</v>
      </c>
      <c r="AG96" s="25">
        <f t="shared" si="10"/>
        <v>3655</v>
      </c>
      <c r="AH96" s="25">
        <f t="shared" si="11"/>
        <v>2312</v>
      </c>
      <c r="AI96" s="25">
        <f t="shared" si="12"/>
        <v>4394</v>
      </c>
      <c r="AX96">
        <v>6073</v>
      </c>
      <c r="AY96" t="s">
        <v>210</v>
      </c>
      <c r="AZ96" s="27" t="s">
        <v>171</v>
      </c>
      <c r="BA96" s="15">
        <v>131314</v>
      </c>
    </row>
    <row r="97" spans="32:53">
      <c r="AF97" t="s">
        <v>97</v>
      </c>
      <c r="AG97" s="25">
        <f t="shared" si="10"/>
        <v>168290</v>
      </c>
      <c r="AH97" s="25">
        <f t="shared" si="11"/>
        <v>111942</v>
      </c>
      <c r="AI97" s="25">
        <f t="shared" si="12"/>
        <v>160918</v>
      </c>
      <c r="AX97">
        <v>6075</v>
      </c>
      <c r="AY97" t="s">
        <v>211</v>
      </c>
      <c r="AZ97" s="27" t="s">
        <v>171</v>
      </c>
      <c r="BA97" s="15">
        <v>18378</v>
      </c>
    </row>
    <row r="98" spans="32:53">
      <c r="AF98" t="s">
        <v>98</v>
      </c>
      <c r="AG98" s="25">
        <f t="shared" si="10"/>
        <v>26925</v>
      </c>
      <c r="AH98" s="25">
        <f t="shared" si="11"/>
        <v>17587</v>
      </c>
      <c r="AI98" s="25">
        <f t="shared" si="12"/>
        <v>24069</v>
      </c>
      <c r="AX98">
        <v>6077</v>
      </c>
      <c r="AY98" t="s">
        <v>212</v>
      </c>
      <c r="AZ98" s="27" t="s">
        <v>171</v>
      </c>
      <c r="BA98" s="15">
        <v>35335</v>
      </c>
    </row>
    <row r="99" spans="32:53">
      <c r="AF99" t="s">
        <v>99</v>
      </c>
      <c r="AG99" s="25">
        <f t="shared" si="10"/>
        <v>819</v>
      </c>
      <c r="AH99" s="25">
        <f t="shared" si="11"/>
        <v>518</v>
      </c>
      <c r="AI99" s="25">
        <f t="shared" si="12"/>
        <v>671</v>
      </c>
      <c r="AX99">
        <v>6079</v>
      </c>
      <c r="AY99" t="s">
        <v>213</v>
      </c>
      <c r="AZ99" s="27" t="s">
        <v>171</v>
      </c>
      <c r="BA99" s="15">
        <v>8624</v>
      </c>
    </row>
    <row r="100" spans="32:53" ht="16" customHeight="1">
      <c r="AF100" t="s">
        <v>100</v>
      </c>
      <c r="AG100" s="25">
        <f t="shared" si="10"/>
        <v>155899</v>
      </c>
      <c r="AH100" s="25">
        <f t="shared" si="11"/>
        <v>101497</v>
      </c>
      <c r="AI100" s="25">
        <f t="shared" si="12"/>
        <v>135881</v>
      </c>
      <c r="AX100">
        <v>6081</v>
      </c>
      <c r="AY100" t="s">
        <v>214</v>
      </c>
      <c r="AZ100" s="27" t="s">
        <v>171</v>
      </c>
      <c r="BA100" s="15">
        <v>28208</v>
      </c>
    </row>
    <row r="101" spans="32:53">
      <c r="AF101" t="s">
        <v>101</v>
      </c>
      <c r="AG101" s="25">
        <f t="shared" si="10"/>
        <v>93592</v>
      </c>
      <c r="AH101" s="25">
        <f t="shared" si="11"/>
        <v>57322</v>
      </c>
      <c r="AI101" s="25">
        <f t="shared" si="12"/>
        <v>75663</v>
      </c>
      <c r="AX101">
        <v>6083</v>
      </c>
      <c r="AY101" t="s">
        <v>215</v>
      </c>
      <c r="AZ101" s="27" t="s">
        <v>171</v>
      </c>
      <c r="BA101" s="15">
        <v>16493</v>
      </c>
    </row>
    <row r="102" spans="32:53">
      <c r="AF102" t="s">
        <v>102</v>
      </c>
      <c r="AG102" s="25">
        <f t="shared" si="10"/>
        <v>4155</v>
      </c>
      <c r="AH102" s="25">
        <f t="shared" si="11"/>
        <v>2785</v>
      </c>
      <c r="AI102" s="25">
        <f t="shared" si="12"/>
        <v>3473</v>
      </c>
      <c r="AX102">
        <v>6085</v>
      </c>
      <c r="AY102" t="s">
        <v>216</v>
      </c>
      <c r="AZ102" s="27" t="s">
        <v>171</v>
      </c>
      <c r="BA102" s="15">
        <v>77568</v>
      </c>
    </row>
    <row r="103" spans="32:53">
      <c r="AF103" t="s">
        <v>103</v>
      </c>
      <c r="AG103" s="25">
        <f t="shared" si="10"/>
        <v>150280</v>
      </c>
      <c r="AH103" s="25">
        <f t="shared" si="11"/>
        <v>96010</v>
      </c>
      <c r="AI103" s="25">
        <f t="shared" si="12"/>
        <v>126728</v>
      </c>
      <c r="AX103">
        <v>6087</v>
      </c>
      <c r="AY103" t="s">
        <v>217</v>
      </c>
      <c r="AZ103" s="27" t="s">
        <v>171</v>
      </c>
      <c r="BA103" s="15">
        <v>9464</v>
      </c>
    </row>
    <row r="104" spans="32:53">
      <c r="AF104" t="s">
        <v>104</v>
      </c>
      <c r="AG104" s="25">
        <f t="shared" si="10"/>
        <v>185343</v>
      </c>
      <c r="AH104" s="25">
        <f t="shared" si="11"/>
        <v>116579</v>
      </c>
      <c r="AI104" s="25">
        <f t="shared" si="12"/>
        <v>160417</v>
      </c>
      <c r="AX104">
        <v>6089</v>
      </c>
      <c r="AY104" t="s">
        <v>218</v>
      </c>
      <c r="AZ104" s="27" t="s">
        <v>171</v>
      </c>
      <c r="BA104" s="15">
        <v>6454</v>
      </c>
    </row>
    <row r="105" spans="32:53">
      <c r="AF105" t="s">
        <v>105</v>
      </c>
      <c r="AG105" s="25">
        <f t="shared" si="10"/>
        <v>22309</v>
      </c>
      <c r="AH105" s="25">
        <f t="shared" si="11"/>
        <v>12269</v>
      </c>
      <c r="AI105" s="25">
        <f t="shared" si="12"/>
        <v>21434</v>
      </c>
      <c r="AX105">
        <v>6091</v>
      </c>
      <c r="AY105" t="s">
        <v>219</v>
      </c>
      <c r="AZ105" s="27" t="s">
        <v>171</v>
      </c>
      <c r="BA105">
        <v>74</v>
      </c>
    </row>
    <row r="106" spans="32:53">
      <c r="AF106" t="s">
        <v>106</v>
      </c>
      <c r="AG106" s="25">
        <f t="shared" si="10"/>
        <v>55743</v>
      </c>
      <c r="AH106" s="25">
        <f t="shared" si="11"/>
        <v>35913</v>
      </c>
      <c r="AI106" s="25">
        <f t="shared" si="12"/>
        <v>47092</v>
      </c>
      <c r="AX106">
        <v>6093</v>
      </c>
      <c r="AY106" t="s">
        <v>220</v>
      </c>
      <c r="AZ106" s="27" t="s">
        <v>171</v>
      </c>
      <c r="BA106" s="15">
        <v>1493</v>
      </c>
    </row>
    <row r="107" spans="32:53">
      <c r="AF107" t="s">
        <v>107</v>
      </c>
      <c r="AG107" s="25">
        <f t="shared" si="10"/>
        <v>12464</v>
      </c>
      <c r="AH107" s="25">
        <f t="shared" si="11"/>
        <v>8039</v>
      </c>
      <c r="AI107" s="25">
        <f t="shared" si="12"/>
        <v>11168</v>
      </c>
      <c r="AX107">
        <v>6095</v>
      </c>
      <c r="AY107" t="s">
        <v>221</v>
      </c>
      <c r="AZ107" s="27" t="s">
        <v>171</v>
      </c>
      <c r="BA107" s="15">
        <v>17185</v>
      </c>
    </row>
    <row r="108" spans="32:53">
      <c r="AF108" t="s">
        <v>108</v>
      </c>
      <c r="AG108" s="25">
        <f t="shared" si="10"/>
        <v>35498</v>
      </c>
      <c r="AH108" s="25">
        <f t="shared" si="11"/>
        <v>21530</v>
      </c>
      <c r="AI108" s="25">
        <f t="shared" si="12"/>
        <v>29150</v>
      </c>
      <c r="AX108">
        <v>6097</v>
      </c>
      <c r="AY108" t="s">
        <v>222</v>
      </c>
      <c r="AZ108" s="27" t="s">
        <v>171</v>
      </c>
      <c r="BA108" s="15">
        <v>16935</v>
      </c>
    </row>
    <row r="109" spans="32:53">
      <c r="AF109" t="s">
        <v>109</v>
      </c>
      <c r="AG109" s="25">
        <f t="shared" si="10"/>
        <v>26214</v>
      </c>
      <c r="AH109" s="25">
        <f t="shared" si="11"/>
        <v>16127</v>
      </c>
      <c r="AI109" s="25">
        <f t="shared" si="12"/>
        <v>20996</v>
      </c>
      <c r="AX109">
        <v>6099</v>
      </c>
      <c r="AY109" t="s">
        <v>223</v>
      </c>
      <c r="AZ109" s="27" t="s">
        <v>171</v>
      </c>
      <c r="BA109" s="15">
        <v>25114</v>
      </c>
    </row>
    <row r="110" spans="32:53">
      <c r="AF110" t="s">
        <v>110</v>
      </c>
      <c r="AG110" s="25">
        <f t="shared" si="10"/>
        <v>98595</v>
      </c>
      <c r="AH110" s="25">
        <f t="shared" si="11"/>
        <v>62019</v>
      </c>
      <c r="AI110" s="25">
        <f t="shared" si="12"/>
        <v>84701</v>
      </c>
      <c r="AX110">
        <v>6101</v>
      </c>
      <c r="AY110" t="s">
        <v>224</v>
      </c>
      <c r="AZ110" s="27" t="s">
        <v>171</v>
      </c>
      <c r="BA110" s="15">
        <v>4539</v>
      </c>
    </row>
    <row r="111" spans="32:53">
      <c r="AF111" t="s">
        <v>111</v>
      </c>
      <c r="AG111" s="25">
        <f t="shared" si="10"/>
        <v>14858</v>
      </c>
      <c r="AH111" s="25">
        <f t="shared" si="11"/>
        <v>9484</v>
      </c>
      <c r="AI111" s="25">
        <f t="shared" si="12"/>
        <v>12706</v>
      </c>
      <c r="AX111">
        <v>6103</v>
      </c>
      <c r="AY111" t="s">
        <v>225</v>
      </c>
      <c r="AZ111" s="27" t="s">
        <v>171</v>
      </c>
      <c r="BA111" s="15">
        <v>2667</v>
      </c>
    </row>
    <row r="112" spans="32:53">
      <c r="AF112" t="s">
        <v>112</v>
      </c>
      <c r="AG112" s="25">
        <f t="shared" si="10"/>
        <v>9938</v>
      </c>
      <c r="AH112" s="25">
        <f t="shared" si="11"/>
        <v>6036</v>
      </c>
      <c r="AI112" s="25">
        <f t="shared" si="12"/>
        <v>8572</v>
      </c>
      <c r="AX112">
        <v>6105</v>
      </c>
      <c r="AY112" t="s">
        <v>226</v>
      </c>
      <c r="AZ112" s="27" t="s">
        <v>171</v>
      </c>
      <c r="BA112">
        <v>421</v>
      </c>
    </row>
    <row r="113" spans="32:53">
      <c r="AF113" t="s">
        <v>113</v>
      </c>
      <c r="AG113" s="25">
        <f t="shared" si="10"/>
        <v>156</v>
      </c>
      <c r="AH113" s="25">
        <f t="shared" si="11"/>
        <v>98</v>
      </c>
      <c r="AI113" s="25">
        <f t="shared" si="12"/>
        <v>125</v>
      </c>
      <c r="AX113">
        <v>6107</v>
      </c>
      <c r="AY113" t="s">
        <v>227</v>
      </c>
      <c r="AZ113" s="27" t="s">
        <v>171</v>
      </c>
      <c r="BA113" s="15">
        <v>25179</v>
      </c>
    </row>
    <row r="114" spans="32:53">
      <c r="AF114" t="s">
        <v>114</v>
      </c>
      <c r="AG114" s="25">
        <f t="shared" si="10"/>
        <v>2265</v>
      </c>
      <c r="AH114" s="25">
        <f t="shared" si="11"/>
        <v>1455</v>
      </c>
      <c r="AI114" s="25">
        <f t="shared" si="12"/>
        <v>1835</v>
      </c>
      <c r="AX114">
        <v>6109</v>
      </c>
      <c r="AY114" t="s">
        <v>228</v>
      </c>
      <c r="AZ114" s="27" t="s">
        <v>171</v>
      </c>
      <c r="BA114" s="15">
        <v>1531</v>
      </c>
    </row>
    <row r="115" spans="32:53">
      <c r="AF115" t="s">
        <v>115</v>
      </c>
      <c r="AG115" s="25">
        <f t="shared" si="10"/>
        <v>23254</v>
      </c>
      <c r="AH115" s="25">
        <f t="shared" si="11"/>
        <v>14708</v>
      </c>
      <c r="AI115" s="25">
        <f t="shared" si="12"/>
        <v>19607</v>
      </c>
      <c r="AX115">
        <v>6111</v>
      </c>
      <c r="AY115" t="s">
        <v>229</v>
      </c>
      <c r="AZ115" s="27" t="s">
        <v>171</v>
      </c>
      <c r="BA115" s="15">
        <v>34153</v>
      </c>
    </row>
    <row r="116" spans="32:53" ht="16" customHeight="1">
      <c r="AF116" t="s">
        <v>116</v>
      </c>
      <c r="AG116" s="25">
        <f t="shared" si="10"/>
        <v>25607</v>
      </c>
      <c r="AH116" s="25">
        <f t="shared" si="11"/>
        <v>16023</v>
      </c>
      <c r="AI116" s="25">
        <f t="shared" si="12"/>
        <v>21829</v>
      </c>
      <c r="AX116">
        <v>6113</v>
      </c>
      <c r="AY116" t="s">
        <v>230</v>
      </c>
      <c r="AZ116" s="27" t="s">
        <v>171</v>
      </c>
      <c r="BA116" s="15">
        <v>8771</v>
      </c>
    </row>
    <row r="117" spans="32:53">
      <c r="AF117" t="s">
        <v>117</v>
      </c>
      <c r="AG117" s="25">
        <f t="shared" si="10"/>
        <v>40969</v>
      </c>
      <c r="AH117" s="25">
        <f t="shared" si="11"/>
        <v>26012</v>
      </c>
      <c r="AI117" s="25">
        <f t="shared" si="12"/>
        <v>34173</v>
      </c>
      <c r="AX117">
        <v>6115</v>
      </c>
      <c r="AY117" t="s">
        <v>231</v>
      </c>
      <c r="AZ117" s="27" t="s">
        <v>171</v>
      </c>
      <c r="BA117" s="15">
        <v>3602</v>
      </c>
    </row>
    <row r="118" spans="32:53">
      <c r="AF118" t="s">
        <v>118</v>
      </c>
      <c r="AG118" s="25">
        <f t="shared" si="10"/>
        <v>9207</v>
      </c>
      <c r="AH118" s="25">
        <f t="shared" si="11"/>
        <v>5979</v>
      </c>
      <c r="AI118" s="25">
        <f t="shared" si="12"/>
        <v>7433</v>
      </c>
      <c r="AX118">
        <v>6001</v>
      </c>
      <c r="AY118" t="s">
        <v>174</v>
      </c>
      <c r="AZ118" s="24" t="s">
        <v>172</v>
      </c>
      <c r="BA118" s="15">
        <v>79678</v>
      </c>
    </row>
    <row r="119" spans="32:53">
      <c r="AF119" t="s">
        <v>119</v>
      </c>
      <c r="AG119" s="25">
        <f t="shared" si="10"/>
        <v>4288</v>
      </c>
      <c r="AH119" s="25">
        <f t="shared" si="11"/>
        <v>2644</v>
      </c>
      <c r="AI119" s="25">
        <f t="shared" si="12"/>
        <v>3012</v>
      </c>
      <c r="AX119">
        <v>6003</v>
      </c>
      <c r="AY119" t="s">
        <v>175</v>
      </c>
      <c r="AZ119" s="24" t="s">
        <v>172</v>
      </c>
      <c r="BA119">
        <v>63</v>
      </c>
    </row>
    <row r="120" spans="32:53">
      <c r="AF120" t="s">
        <v>120</v>
      </c>
      <c r="AG120" s="25">
        <f t="shared" si="10"/>
        <v>530</v>
      </c>
      <c r="AH120" s="25">
        <f t="shared" si="11"/>
        <v>386</v>
      </c>
      <c r="AI120" s="25">
        <f t="shared" si="12"/>
        <v>557</v>
      </c>
      <c r="AX120">
        <v>6005</v>
      </c>
      <c r="AY120" t="s">
        <v>176</v>
      </c>
      <c r="AZ120" s="24" t="s">
        <v>172</v>
      </c>
      <c r="BA120" s="15">
        <v>1465</v>
      </c>
    </row>
    <row r="121" spans="32:53">
      <c r="AF121" t="s">
        <v>121</v>
      </c>
      <c r="AG121" s="25">
        <f t="shared" si="10"/>
        <v>39386</v>
      </c>
      <c r="AH121" s="25">
        <f t="shared" si="11"/>
        <v>24528</v>
      </c>
      <c r="AI121" s="25">
        <f t="shared" si="12"/>
        <v>30852</v>
      </c>
      <c r="AX121">
        <v>6007</v>
      </c>
      <c r="AY121" t="s">
        <v>177</v>
      </c>
      <c r="AZ121" s="24" t="s">
        <v>172</v>
      </c>
      <c r="BA121" s="15">
        <v>11447</v>
      </c>
    </row>
    <row r="122" spans="32:53">
      <c r="AF122" t="s">
        <v>122</v>
      </c>
      <c r="AG122" s="25">
        <f t="shared" si="10"/>
        <v>2188</v>
      </c>
      <c r="AH122" s="25">
        <f t="shared" si="11"/>
        <v>1396</v>
      </c>
      <c r="AI122" s="25">
        <f t="shared" si="12"/>
        <v>1986</v>
      </c>
      <c r="AX122">
        <v>6009</v>
      </c>
      <c r="AY122" t="s">
        <v>178</v>
      </c>
      <c r="AZ122" s="24" t="s">
        <v>172</v>
      </c>
      <c r="BA122" s="15">
        <v>1911</v>
      </c>
    </row>
    <row r="123" spans="32:53">
      <c r="AF123" t="s">
        <v>123</v>
      </c>
      <c r="AG123" s="25">
        <f t="shared" si="10"/>
        <v>48732</v>
      </c>
      <c r="AH123" s="25">
        <f t="shared" si="11"/>
        <v>32017</v>
      </c>
      <c r="AI123" s="25">
        <f t="shared" si="12"/>
        <v>44014</v>
      </c>
      <c r="AX123">
        <v>6011</v>
      </c>
      <c r="AY123" t="s">
        <v>179</v>
      </c>
      <c r="AZ123" s="24" t="s">
        <v>172</v>
      </c>
      <c r="BA123" s="15">
        <v>1395</v>
      </c>
    </row>
    <row r="124" spans="32:53" ht="16" customHeight="1">
      <c r="AF124" t="s">
        <v>124</v>
      </c>
      <c r="AG124" s="25">
        <f>SUM(AH60:AL60)</f>
        <v>11188</v>
      </c>
      <c r="AH124" s="25">
        <f t="shared" si="11"/>
        <v>6987</v>
      </c>
      <c r="AI124" s="25">
        <f t="shared" si="12"/>
        <v>9293</v>
      </c>
      <c r="AX124">
        <v>6013</v>
      </c>
      <c r="AY124" t="s">
        <v>180</v>
      </c>
      <c r="AZ124" s="24" t="s">
        <v>172</v>
      </c>
      <c r="BA124" s="15">
        <v>59993</v>
      </c>
    </row>
    <row r="125" spans="32:53">
      <c r="AF125" t="s">
        <v>125</v>
      </c>
      <c r="AG125" s="25">
        <f t="shared" si="10"/>
        <v>5794</v>
      </c>
      <c r="AH125" s="25">
        <f t="shared" si="11"/>
        <v>3481</v>
      </c>
      <c r="AI125" s="25">
        <f t="shared" si="12"/>
        <v>4049</v>
      </c>
      <c r="AX125">
        <v>6015</v>
      </c>
      <c r="AY125" t="s">
        <v>181</v>
      </c>
      <c r="AZ125" s="24" t="s">
        <v>172</v>
      </c>
      <c r="BA125" s="15">
        <v>1280</v>
      </c>
    </row>
    <row r="126" spans="32:53">
      <c r="AX126">
        <v>6017</v>
      </c>
      <c r="AY126" t="s">
        <v>182</v>
      </c>
      <c r="AZ126" s="24" t="s">
        <v>172</v>
      </c>
      <c r="BA126" s="15">
        <v>10453</v>
      </c>
    </row>
    <row r="127" spans="32:53">
      <c r="AX127">
        <v>6019</v>
      </c>
      <c r="AY127" t="s">
        <v>183</v>
      </c>
      <c r="AZ127" s="24" t="s">
        <v>172</v>
      </c>
      <c r="BA127" s="15">
        <v>61043</v>
      </c>
    </row>
    <row r="128" spans="32:53">
      <c r="AX128">
        <v>6021</v>
      </c>
      <c r="AY128" t="s">
        <v>184</v>
      </c>
      <c r="AZ128" s="24" t="s">
        <v>172</v>
      </c>
      <c r="BA128" s="15">
        <v>1703</v>
      </c>
    </row>
    <row r="129" spans="50:53">
      <c r="AX129">
        <v>6023</v>
      </c>
      <c r="AY129" t="s">
        <v>185</v>
      </c>
      <c r="AZ129" s="24" t="s">
        <v>172</v>
      </c>
      <c r="BA129" s="15">
        <v>6538</v>
      </c>
    </row>
    <row r="130" spans="50:53">
      <c r="AX130">
        <v>6025</v>
      </c>
      <c r="AY130" t="s">
        <v>186</v>
      </c>
      <c r="AZ130" s="24" t="s">
        <v>172</v>
      </c>
      <c r="BA130" s="15">
        <v>11386</v>
      </c>
    </row>
    <row r="131" spans="50:53">
      <c r="AX131">
        <v>6027</v>
      </c>
      <c r="AY131" t="s">
        <v>187</v>
      </c>
      <c r="AZ131" s="24" t="s">
        <v>172</v>
      </c>
      <c r="BA131">
        <v>838</v>
      </c>
    </row>
    <row r="132" spans="50:53" ht="16" customHeight="1">
      <c r="AX132">
        <v>6029</v>
      </c>
      <c r="AY132" t="s">
        <v>188</v>
      </c>
      <c r="AZ132" s="24" t="s">
        <v>172</v>
      </c>
      <c r="BA132" s="15">
        <v>55408</v>
      </c>
    </row>
    <row r="133" spans="50:53">
      <c r="AX133">
        <v>6031</v>
      </c>
      <c r="AY133" t="s">
        <v>189</v>
      </c>
      <c r="AZ133" s="24" t="s">
        <v>172</v>
      </c>
      <c r="BA133" s="15">
        <v>9914</v>
      </c>
    </row>
    <row r="134" spans="50:53">
      <c r="AX134">
        <v>6033</v>
      </c>
      <c r="AY134" t="s">
        <v>190</v>
      </c>
      <c r="AZ134" s="24" t="s">
        <v>172</v>
      </c>
      <c r="BA134" s="15">
        <v>2942</v>
      </c>
    </row>
    <row r="135" spans="50:53">
      <c r="AX135">
        <v>6035</v>
      </c>
      <c r="AY135" t="s">
        <v>191</v>
      </c>
      <c r="AZ135" s="24" t="s">
        <v>172</v>
      </c>
      <c r="BA135" s="15">
        <v>1108</v>
      </c>
    </row>
    <row r="136" spans="50:53">
      <c r="AX136">
        <v>6037</v>
      </c>
      <c r="AY136" t="s">
        <v>192</v>
      </c>
      <c r="AZ136" s="24" t="s">
        <v>172</v>
      </c>
      <c r="BA136" s="15">
        <v>516756</v>
      </c>
    </row>
    <row r="137" spans="50:53">
      <c r="AX137">
        <v>6039</v>
      </c>
      <c r="AY137" t="s">
        <v>193</v>
      </c>
      <c r="AZ137" s="24" t="s">
        <v>172</v>
      </c>
      <c r="BA137" s="15">
        <v>9450</v>
      </c>
    </row>
    <row r="138" spans="50:53">
      <c r="AX138">
        <v>6041</v>
      </c>
      <c r="AY138" t="s">
        <v>194</v>
      </c>
      <c r="AZ138" s="24" t="s">
        <v>172</v>
      </c>
      <c r="BA138" s="15">
        <v>13341</v>
      </c>
    </row>
    <row r="139" spans="50:53">
      <c r="AX139">
        <v>6043</v>
      </c>
      <c r="AY139" t="s">
        <v>195</v>
      </c>
      <c r="AZ139" s="24" t="s">
        <v>172</v>
      </c>
      <c r="BA139">
        <v>661</v>
      </c>
    </row>
    <row r="140" spans="50:53" ht="16" customHeight="1">
      <c r="AX140">
        <v>6045</v>
      </c>
      <c r="AY140" t="s">
        <v>196</v>
      </c>
      <c r="AZ140" s="24" t="s">
        <v>172</v>
      </c>
      <c r="BA140" s="15">
        <v>4257</v>
      </c>
    </row>
    <row r="141" spans="50:53">
      <c r="AX141">
        <v>6047</v>
      </c>
      <c r="AY141" t="s">
        <v>197</v>
      </c>
      <c r="AZ141" s="24" t="s">
        <v>172</v>
      </c>
      <c r="BA141" s="15">
        <v>18862</v>
      </c>
    </row>
    <row r="142" spans="50:53">
      <c r="AX142">
        <v>6049</v>
      </c>
      <c r="AY142" t="s">
        <v>198</v>
      </c>
      <c r="AZ142" s="24" t="s">
        <v>172</v>
      </c>
      <c r="BA142">
        <v>462</v>
      </c>
    </row>
    <row r="143" spans="50:53">
      <c r="AX143">
        <v>6051</v>
      </c>
      <c r="AY143" t="s">
        <v>199</v>
      </c>
      <c r="AZ143" s="24" t="s">
        <v>172</v>
      </c>
      <c r="BA143">
        <v>647</v>
      </c>
    </row>
    <row r="144" spans="50:53">
      <c r="AX144">
        <v>6053</v>
      </c>
      <c r="AY144" t="s">
        <v>200</v>
      </c>
      <c r="AZ144" s="24" t="s">
        <v>172</v>
      </c>
      <c r="BA144" s="15">
        <v>25317</v>
      </c>
    </row>
    <row r="145" spans="50:53">
      <c r="AX145">
        <v>6055</v>
      </c>
      <c r="AY145" t="s">
        <v>201</v>
      </c>
      <c r="AZ145" s="24" t="s">
        <v>172</v>
      </c>
      <c r="BA145" s="15">
        <v>7321</v>
      </c>
    </row>
    <row r="146" spans="50:53">
      <c r="AX146">
        <v>6057</v>
      </c>
      <c r="AY146" t="s">
        <v>202</v>
      </c>
      <c r="AZ146" s="24" t="s">
        <v>172</v>
      </c>
      <c r="BA146" s="15">
        <v>4019</v>
      </c>
    </row>
    <row r="147" spans="50:53">
      <c r="AX147">
        <v>6059</v>
      </c>
      <c r="AY147" t="s">
        <v>203</v>
      </c>
      <c r="AZ147" s="24" t="s">
        <v>172</v>
      </c>
      <c r="BA147" s="15">
        <v>169582</v>
      </c>
    </row>
    <row r="148" spans="50:53" ht="16" customHeight="1">
      <c r="AX148">
        <v>6061</v>
      </c>
      <c r="AY148" t="s">
        <v>204</v>
      </c>
      <c r="AZ148" s="24" t="s">
        <v>172</v>
      </c>
      <c r="BA148" s="15">
        <v>20108</v>
      </c>
    </row>
    <row r="149" spans="50:53">
      <c r="AX149">
        <v>6063</v>
      </c>
      <c r="AY149" t="s">
        <v>205</v>
      </c>
      <c r="AZ149" s="24" t="s">
        <v>172</v>
      </c>
      <c r="BA149">
        <v>751</v>
      </c>
    </row>
    <row r="150" spans="50:53">
      <c r="AX150">
        <v>6065</v>
      </c>
      <c r="AY150" t="s">
        <v>206</v>
      </c>
      <c r="AZ150" s="24" t="s">
        <v>172</v>
      </c>
      <c r="BA150" s="15">
        <v>141568</v>
      </c>
    </row>
    <row r="151" spans="50:53">
      <c r="AX151">
        <v>6067</v>
      </c>
      <c r="AY151" t="s">
        <v>207</v>
      </c>
      <c r="AZ151" s="24" t="s">
        <v>172</v>
      </c>
      <c r="BA151" s="15">
        <v>82065</v>
      </c>
    </row>
    <row r="152" spans="50:53">
      <c r="AX152">
        <v>6069</v>
      </c>
      <c r="AY152" t="s">
        <v>208</v>
      </c>
      <c r="AZ152" s="24" t="s">
        <v>172</v>
      </c>
      <c r="BA152" s="15">
        <v>3466</v>
      </c>
    </row>
    <row r="153" spans="50:53">
      <c r="AX153">
        <v>6071</v>
      </c>
      <c r="AY153" t="s">
        <v>209</v>
      </c>
      <c r="AZ153" s="24" t="s">
        <v>172</v>
      </c>
      <c r="BA153" s="15">
        <v>131115</v>
      </c>
    </row>
    <row r="154" spans="50:53">
      <c r="AX154">
        <v>6073</v>
      </c>
      <c r="AY154" t="s">
        <v>210</v>
      </c>
      <c r="AZ154" s="24" t="s">
        <v>172</v>
      </c>
      <c r="BA154" s="15">
        <v>173660</v>
      </c>
    </row>
    <row r="155" spans="50:53">
      <c r="AX155">
        <v>6075</v>
      </c>
      <c r="AY155" t="s">
        <v>211</v>
      </c>
      <c r="AZ155" s="24" t="s">
        <v>172</v>
      </c>
      <c r="BA155" s="15">
        <v>24038</v>
      </c>
    </row>
    <row r="156" spans="50:53" ht="16" customHeight="1">
      <c r="AX156">
        <v>6077</v>
      </c>
      <c r="AY156" t="s">
        <v>212</v>
      </c>
      <c r="AZ156" s="24" t="s">
        <v>172</v>
      </c>
      <c r="BA156" s="15">
        <v>46979</v>
      </c>
    </row>
    <row r="157" spans="50:53">
      <c r="AX157">
        <v>6079</v>
      </c>
      <c r="AY157" t="s">
        <v>213</v>
      </c>
      <c r="AZ157" s="24" t="s">
        <v>172</v>
      </c>
      <c r="BA157" s="15">
        <v>13837</v>
      </c>
    </row>
    <row r="158" spans="50:53">
      <c r="AX158">
        <v>6081</v>
      </c>
      <c r="AY158" t="s">
        <v>214</v>
      </c>
      <c r="AZ158" s="24" t="s">
        <v>172</v>
      </c>
      <c r="BA158" s="15">
        <v>34490</v>
      </c>
    </row>
    <row r="159" spans="50:53">
      <c r="AX159">
        <v>6083</v>
      </c>
      <c r="AY159" t="s">
        <v>215</v>
      </c>
      <c r="AZ159" s="24" t="s">
        <v>172</v>
      </c>
      <c r="BA159" s="15">
        <v>24067</v>
      </c>
    </row>
    <row r="160" spans="50:53">
      <c r="AX160">
        <v>6085</v>
      </c>
      <c r="AY160" t="s">
        <v>216</v>
      </c>
      <c r="AZ160" s="24" t="s">
        <v>172</v>
      </c>
      <c r="BA160" s="15">
        <v>99726</v>
      </c>
    </row>
    <row r="161" spans="50:53">
      <c r="AX161">
        <v>6087</v>
      </c>
      <c r="AY161" t="s">
        <v>217</v>
      </c>
      <c r="AZ161" s="24" t="s">
        <v>172</v>
      </c>
      <c r="BA161" s="15">
        <v>14668</v>
      </c>
    </row>
    <row r="162" spans="50:53">
      <c r="AX162">
        <v>6089</v>
      </c>
      <c r="AY162" t="s">
        <v>218</v>
      </c>
      <c r="AZ162" s="24" t="s">
        <v>172</v>
      </c>
      <c r="BA162" s="15">
        <v>8861</v>
      </c>
    </row>
    <row r="163" spans="50:53">
      <c r="AX163">
        <v>6091</v>
      </c>
      <c r="AY163" t="s">
        <v>219</v>
      </c>
      <c r="AZ163" s="24" t="s">
        <v>172</v>
      </c>
      <c r="BA163">
        <v>106</v>
      </c>
    </row>
    <row r="164" spans="50:53" ht="16" customHeight="1">
      <c r="AX164">
        <v>6093</v>
      </c>
      <c r="AY164" t="s">
        <v>220</v>
      </c>
      <c r="AZ164" s="24" t="s">
        <v>172</v>
      </c>
      <c r="BA164" s="15">
        <v>1962</v>
      </c>
    </row>
    <row r="165" spans="50:53">
      <c r="AX165">
        <v>6095</v>
      </c>
      <c r="AY165" t="s">
        <v>221</v>
      </c>
      <c r="AZ165" s="24" t="s">
        <v>172</v>
      </c>
      <c r="BA165" s="15">
        <v>24228</v>
      </c>
    </row>
    <row r="166" spans="50:53">
      <c r="AX166">
        <v>6097</v>
      </c>
      <c r="AY166" t="s">
        <v>222</v>
      </c>
      <c r="AZ166" s="24" t="s">
        <v>172</v>
      </c>
      <c r="BA166" s="15">
        <v>24025</v>
      </c>
    </row>
    <row r="167" spans="50:53">
      <c r="AX167">
        <v>6099</v>
      </c>
      <c r="AY167" t="s">
        <v>223</v>
      </c>
      <c r="AZ167" s="24" t="s">
        <v>172</v>
      </c>
      <c r="BA167" s="15">
        <v>32876</v>
      </c>
    </row>
    <row r="168" spans="50:53">
      <c r="AX168">
        <v>6101</v>
      </c>
      <c r="AY168" t="s">
        <v>224</v>
      </c>
      <c r="AZ168" s="24" t="s">
        <v>172</v>
      </c>
      <c r="BA168" s="15">
        <v>5921</v>
      </c>
    </row>
    <row r="169" spans="50:53">
      <c r="AX169">
        <v>6103</v>
      </c>
      <c r="AY169" t="s">
        <v>225</v>
      </c>
      <c r="AZ169" s="24" t="s">
        <v>172</v>
      </c>
      <c r="BA169" s="15">
        <v>3526</v>
      </c>
    </row>
    <row r="170" spans="50:53">
      <c r="AX170">
        <v>6105</v>
      </c>
      <c r="AY170" t="s">
        <v>226</v>
      </c>
      <c r="AZ170" s="24" t="s">
        <v>172</v>
      </c>
      <c r="BA170">
        <v>524</v>
      </c>
    </row>
    <row r="171" spans="50:53">
      <c r="AX171">
        <v>6107</v>
      </c>
      <c r="AY171" t="s">
        <v>227</v>
      </c>
      <c r="AZ171" s="24" t="s">
        <v>172</v>
      </c>
      <c r="BA171" s="15">
        <v>31795</v>
      </c>
    </row>
    <row r="172" spans="50:53" ht="16" customHeight="1">
      <c r="AX172">
        <v>6109</v>
      </c>
      <c r="AY172" t="s">
        <v>228</v>
      </c>
      <c r="AZ172" s="24" t="s">
        <v>172</v>
      </c>
      <c r="BA172" s="15">
        <v>2057</v>
      </c>
    </row>
    <row r="173" spans="50:53">
      <c r="AX173">
        <v>6111</v>
      </c>
      <c r="AY173" t="s">
        <v>229</v>
      </c>
      <c r="AZ173" s="24" t="s">
        <v>172</v>
      </c>
      <c r="BA173" s="15">
        <v>45902</v>
      </c>
    </row>
    <row r="174" spans="50:53">
      <c r="AX174">
        <v>6113</v>
      </c>
      <c r="AY174" t="s">
        <v>230</v>
      </c>
      <c r="AZ174" s="24" t="s">
        <v>172</v>
      </c>
      <c r="BA174" s="15">
        <v>12548</v>
      </c>
    </row>
    <row r="175" spans="50:53">
      <c r="AX175">
        <v>6115</v>
      </c>
      <c r="AY175" t="s">
        <v>231</v>
      </c>
      <c r="AZ175" s="24" t="s">
        <v>172</v>
      </c>
      <c r="BA175" s="15">
        <v>4566</v>
      </c>
    </row>
    <row r="178" spans="66:66">
      <c r="BN178" s="20"/>
    </row>
    <row r="179" spans="66:66">
      <c r="BN179" s="20"/>
    </row>
    <row r="180" spans="66:66">
      <c r="BN180" s="20"/>
    </row>
    <row r="181" spans="66:66">
      <c r="BN181" s="20"/>
    </row>
    <row r="182" spans="66:66">
      <c r="BN182" s="20"/>
    </row>
    <row r="183" spans="66:66">
      <c r="BN183" s="20"/>
    </row>
    <row r="184" spans="66:66">
      <c r="BN184" s="20"/>
    </row>
    <row r="185" spans="66:66">
      <c r="BN185" s="20"/>
    </row>
    <row r="186" spans="66:66">
      <c r="BN186" s="20"/>
    </row>
    <row r="187" spans="66:66">
      <c r="BN187" s="20"/>
    </row>
    <row r="188" spans="66:66">
      <c r="BN188" s="20"/>
    </row>
    <row r="189" spans="66:66">
      <c r="BN189" s="20"/>
    </row>
    <row r="190" spans="66:66">
      <c r="BN190" s="20"/>
    </row>
    <row r="191" spans="66:66">
      <c r="BN191" s="20"/>
    </row>
    <row r="192" spans="66:66">
      <c r="BN192" s="20"/>
    </row>
    <row r="193" spans="66:66">
      <c r="BN193" s="20"/>
    </row>
    <row r="194" spans="66:66">
      <c r="BN194" s="20"/>
    </row>
    <row r="195" spans="66:66">
      <c r="BN195" s="20"/>
    </row>
    <row r="196" spans="66:66">
      <c r="BN196" s="20"/>
    </row>
    <row r="197" spans="66:66">
      <c r="BN197" s="20"/>
    </row>
    <row r="198" spans="66:66">
      <c r="BN198" s="20"/>
    </row>
    <row r="199" spans="66:66">
      <c r="BN199" s="20"/>
    </row>
    <row r="200" spans="66:66">
      <c r="BN200" s="20"/>
    </row>
    <row r="201" spans="66:66">
      <c r="BN201" s="20"/>
    </row>
    <row r="202" spans="66:66">
      <c r="BN202" s="20"/>
    </row>
    <row r="203" spans="66:66">
      <c r="BN203" s="20"/>
    </row>
    <row r="204" spans="66:66">
      <c r="BN204" s="20"/>
    </row>
    <row r="205" spans="66:66">
      <c r="BN205" s="20"/>
    </row>
    <row r="206" spans="66:66">
      <c r="BN206" s="20"/>
    </row>
    <row r="207" spans="66:66">
      <c r="BN207" s="20"/>
    </row>
    <row r="208" spans="66:66">
      <c r="BN208" s="20"/>
    </row>
    <row r="209" spans="66:66">
      <c r="BN209" s="20"/>
    </row>
    <row r="210" spans="66:66">
      <c r="BN210" s="20"/>
    </row>
    <row r="211" spans="66:66">
      <c r="BN211" s="20"/>
    </row>
    <row r="212" spans="66:66">
      <c r="BN212" s="20"/>
    </row>
    <row r="213" spans="66:66">
      <c r="BN213" s="20"/>
    </row>
    <row r="214" spans="66:66">
      <c r="BN214" s="20"/>
    </row>
    <row r="215" spans="66:66">
      <c r="BN215" s="20"/>
    </row>
    <row r="216" spans="66:66">
      <c r="BN216" s="20"/>
    </row>
    <row r="217" spans="66:66">
      <c r="BN217" s="20"/>
    </row>
    <row r="218" spans="66:66">
      <c r="BN218" s="20"/>
    </row>
    <row r="219" spans="66:66">
      <c r="BN219" s="20"/>
    </row>
    <row r="220" spans="66:66">
      <c r="BN220" s="20"/>
    </row>
    <row r="221" spans="66:66">
      <c r="BN221" s="20"/>
    </row>
    <row r="222" spans="66:66">
      <c r="BN222" s="20"/>
    </row>
    <row r="223" spans="66:66">
      <c r="BN223" s="20"/>
    </row>
    <row r="224" spans="66:66">
      <c r="BN224" s="20"/>
    </row>
    <row r="225" spans="66:66">
      <c r="BN225" s="20"/>
    </row>
    <row r="226" spans="66:66">
      <c r="BN226" s="20"/>
    </row>
    <row r="227" spans="66:66">
      <c r="BN227" s="20"/>
    </row>
    <row r="228" spans="66:66">
      <c r="BN228" s="20"/>
    </row>
    <row r="229" spans="66:66">
      <c r="BN229" s="20"/>
    </row>
    <row r="230" spans="66:66">
      <c r="BN230" s="20"/>
    </row>
    <row r="231" spans="66:66">
      <c r="BN231" s="20"/>
    </row>
    <row r="232" spans="66:66">
      <c r="BN232" s="20"/>
    </row>
    <row r="233" spans="66:66">
      <c r="BN233" s="20"/>
    </row>
    <row r="234" spans="66:66">
      <c r="BN234" s="20"/>
    </row>
    <row r="235" spans="66:66">
      <c r="BN235" s="20"/>
    </row>
    <row r="236" spans="66:66">
      <c r="BN236" s="20"/>
    </row>
    <row r="237" spans="66:66">
      <c r="BN237" s="20"/>
    </row>
    <row r="238" spans="66:66">
      <c r="BN238" s="20"/>
    </row>
    <row r="239" spans="66:66">
      <c r="BN239" s="20"/>
    </row>
    <row r="240" spans="66:66">
      <c r="BN240" s="20"/>
    </row>
    <row r="241" spans="66:66">
      <c r="BN241" s="20"/>
    </row>
    <row r="242" spans="66:66">
      <c r="BN242" s="20"/>
    </row>
    <row r="243" spans="66:66">
      <c r="BN243" s="20"/>
    </row>
    <row r="244" spans="66:66">
      <c r="BN244" s="20"/>
    </row>
    <row r="245" spans="66:66">
      <c r="BN245" s="20"/>
    </row>
    <row r="246" spans="66:66">
      <c r="BN246" s="20"/>
    </row>
    <row r="247" spans="66:66">
      <c r="BN247" s="20"/>
    </row>
    <row r="248" spans="66:66">
      <c r="BN248" s="20"/>
    </row>
    <row r="249" spans="66:66">
      <c r="BN249" s="20"/>
    </row>
    <row r="250" spans="66:66">
      <c r="BN250" s="20"/>
    </row>
    <row r="251" spans="66:66">
      <c r="BN251" s="20"/>
    </row>
    <row r="252" spans="66:66">
      <c r="BN252" s="20"/>
    </row>
    <row r="253" spans="66:66">
      <c r="BN253" s="20"/>
    </row>
    <row r="254" spans="66:66">
      <c r="BN254" s="20"/>
    </row>
    <row r="255" spans="66:66">
      <c r="BN255" s="20"/>
    </row>
    <row r="256" spans="66:66">
      <c r="BN256" s="20"/>
    </row>
    <row r="257" spans="66:66">
      <c r="BN257" s="20"/>
    </row>
    <row r="258" spans="66:66">
      <c r="BN258" s="20"/>
    </row>
    <row r="259" spans="66:66">
      <c r="BN259" s="20"/>
    </row>
    <row r="260" spans="66:66">
      <c r="BN260" s="20"/>
    </row>
    <row r="261" spans="66:66">
      <c r="BN261" s="20"/>
    </row>
    <row r="262" spans="66:66">
      <c r="BN262" s="20"/>
    </row>
    <row r="263" spans="66:66">
      <c r="BN263" s="20"/>
    </row>
    <row r="264" spans="66:66">
      <c r="BN264" s="20"/>
    </row>
    <row r="265" spans="66:66">
      <c r="BN265" s="20"/>
    </row>
    <row r="266" spans="66:66">
      <c r="BN266" s="20"/>
    </row>
    <row r="267" spans="66:66">
      <c r="BN267" s="20"/>
    </row>
    <row r="268" spans="66:66">
      <c r="BN268" s="20"/>
    </row>
    <row r="269" spans="66:66">
      <c r="BN269" s="20"/>
    </row>
    <row r="270" spans="66:66">
      <c r="BN270" s="20"/>
    </row>
    <row r="271" spans="66:66">
      <c r="BN271" s="20"/>
    </row>
    <row r="272" spans="66:66">
      <c r="BN272" s="20"/>
    </row>
    <row r="273" spans="66:66">
      <c r="BN273" s="20"/>
    </row>
    <row r="274" spans="66:66">
      <c r="BN274" s="20"/>
    </row>
    <row r="275" spans="66:66">
      <c r="BN275" s="20"/>
    </row>
    <row r="276" spans="66:66">
      <c r="BN276" s="20"/>
    </row>
    <row r="277" spans="66:66">
      <c r="BN277" s="20"/>
    </row>
    <row r="278" spans="66:66">
      <c r="BN278" s="20"/>
    </row>
    <row r="279" spans="66:66">
      <c r="BN279" s="20"/>
    </row>
    <row r="280" spans="66:66">
      <c r="BN280" s="20"/>
    </row>
    <row r="281" spans="66:66">
      <c r="BN281" s="20"/>
    </row>
    <row r="282" spans="66:66">
      <c r="BN282" s="20"/>
    </row>
    <row r="283" spans="66:66">
      <c r="BN283" s="20"/>
    </row>
    <row r="284" spans="66:66">
      <c r="BN284" s="20"/>
    </row>
    <row r="285" spans="66:66">
      <c r="BN285" s="20"/>
    </row>
    <row r="286" spans="66:66">
      <c r="BN286" s="20"/>
    </row>
    <row r="287" spans="66:66">
      <c r="BN287" s="20"/>
    </row>
    <row r="288" spans="66:66">
      <c r="BN288" s="20"/>
    </row>
    <row r="289" spans="66:66">
      <c r="BN289" s="20"/>
    </row>
    <row r="290" spans="66:66">
      <c r="BN290" s="20"/>
    </row>
    <row r="291" spans="66:66">
      <c r="BN291" s="20"/>
    </row>
    <row r="292" spans="66:66">
      <c r="BN292" s="20"/>
    </row>
    <row r="293" spans="66:66">
      <c r="BN293" s="20"/>
    </row>
    <row r="294" spans="66:66">
      <c r="BN294" s="20"/>
    </row>
    <row r="295" spans="66:66">
      <c r="BN295" s="20"/>
    </row>
    <row r="296" spans="66:66">
      <c r="BN296" s="20"/>
    </row>
    <row r="297" spans="66:66">
      <c r="BN297" s="20"/>
    </row>
    <row r="298" spans="66:66">
      <c r="BN298" s="20"/>
    </row>
    <row r="299" spans="66:66">
      <c r="BN299" s="20"/>
    </row>
    <row r="300" spans="66:66">
      <c r="BN300" s="20"/>
    </row>
    <row r="301" spans="66:66">
      <c r="BN301" s="20"/>
    </row>
    <row r="302" spans="66:66">
      <c r="BN302" s="20"/>
    </row>
    <row r="303" spans="66:66">
      <c r="BN303" s="20"/>
    </row>
    <row r="304" spans="66:66">
      <c r="BN304" s="20"/>
    </row>
    <row r="305" spans="66:66">
      <c r="BN305" s="20"/>
    </row>
    <row r="306" spans="66:66">
      <c r="BN306" s="20"/>
    </row>
    <row r="307" spans="66:66">
      <c r="BN307" s="20"/>
    </row>
    <row r="308" spans="66:66">
      <c r="BN308" s="20"/>
    </row>
    <row r="309" spans="66:66">
      <c r="BN309" s="20"/>
    </row>
    <row r="310" spans="66:66">
      <c r="BN310" s="20"/>
    </row>
    <row r="311" spans="66:66">
      <c r="BN311" s="20"/>
    </row>
    <row r="312" spans="66:66">
      <c r="BN312" s="20"/>
    </row>
    <row r="313" spans="66:66">
      <c r="BN313" s="20"/>
    </row>
    <row r="314" spans="66:66">
      <c r="BN314" s="20"/>
    </row>
    <row r="315" spans="66:66">
      <c r="BN315" s="20"/>
    </row>
    <row r="316" spans="66:66">
      <c r="BN316" s="20"/>
    </row>
    <row r="317" spans="66:66">
      <c r="BN317" s="20"/>
    </row>
    <row r="318" spans="66:66">
      <c r="BN318" s="20"/>
    </row>
    <row r="319" spans="66:66">
      <c r="BN319" s="20"/>
    </row>
    <row r="320" spans="66:66">
      <c r="BN320" s="20"/>
    </row>
    <row r="321" spans="66:66">
      <c r="BN321" s="20"/>
    </row>
    <row r="322" spans="66:66">
      <c r="BN322" s="20"/>
    </row>
    <row r="323" spans="66:66">
      <c r="BN323" s="20"/>
    </row>
    <row r="324" spans="66:66">
      <c r="BN324" s="20"/>
    </row>
    <row r="325" spans="66:66">
      <c r="BN325" s="20"/>
    </row>
    <row r="326" spans="66:66">
      <c r="BN326" s="20"/>
    </row>
    <row r="327" spans="66:66">
      <c r="BN327" s="20"/>
    </row>
    <row r="328" spans="66:66">
      <c r="BN328" s="20"/>
    </row>
    <row r="329" spans="66:66">
      <c r="BN329" s="20"/>
    </row>
    <row r="330" spans="66:66">
      <c r="BN330" s="20"/>
    </row>
    <row r="331" spans="66:66">
      <c r="BN331" s="20"/>
    </row>
    <row r="332" spans="66:66">
      <c r="BN332" s="20"/>
    </row>
    <row r="333" spans="66:66">
      <c r="BN333" s="20"/>
    </row>
    <row r="334" spans="66:66">
      <c r="BN334" s="20"/>
    </row>
    <row r="335" spans="66:66">
      <c r="BN335" s="20"/>
    </row>
    <row r="336" spans="66:66">
      <c r="BN336" s="20"/>
    </row>
    <row r="337" spans="66:66">
      <c r="BN337" s="20"/>
    </row>
    <row r="338" spans="66:66">
      <c r="BN338" s="20"/>
    </row>
    <row r="339" spans="66:66">
      <c r="BN339" s="20"/>
    </row>
    <row r="340" spans="66:66">
      <c r="BN340" s="20"/>
    </row>
    <row r="341" spans="66:66">
      <c r="BN341" s="20"/>
    </row>
    <row r="342" spans="66:66">
      <c r="BN342" s="20"/>
    </row>
    <row r="343" spans="66:66">
      <c r="BN343" s="20"/>
    </row>
    <row r="344" spans="66:66">
      <c r="BN344" s="20"/>
    </row>
    <row r="345" spans="66:66">
      <c r="BN345" s="20"/>
    </row>
    <row r="346" spans="66:66">
      <c r="BN346" s="20"/>
    </row>
    <row r="347" spans="66:66">
      <c r="BN347" s="20"/>
    </row>
    <row r="348" spans="66:66">
      <c r="BN348" s="20"/>
    </row>
    <row r="349" spans="66:66">
      <c r="BN349" s="20"/>
    </row>
    <row r="350" spans="66:66">
      <c r="BN350" s="20"/>
    </row>
    <row r="351" spans="66:66">
      <c r="BN351" s="20"/>
    </row>
    <row r="352" spans="66:66">
      <c r="BN352" s="20"/>
    </row>
    <row r="353" spans="66:66">
      <c r="BN353" s="20"/>
    </row>
    <row r="354" spans="66:66">
      <c r="BN354" s="20"/>
    </row>
    <row r="355" spans="66:66">
      <c r="BN355" s="20"/>
    </row>
    <row r="356" spans="66:66">
      <c r="BN356" s="20"/>
    </row>
    <row r="357" spans="66:66">
      <c r="BN357" s="20"/>
    </row>
    <row r="358" spans="66:66">
      <c r="BN358" s="20"/>
    </row>
    <row r="359" spans="66:66">
      <c r="BN359" s="20"/>
    </row>
    <row r="360" spans="66:66">
      <c r="BN360" s="20"/>
    </row>
    <row r="361" spans="66:66">
      <c r="BN361" s="20"/>
    </row>
    <row r="362" spans="66:66">
      <c r="BN362" s="20"/>
    </row>
    <row r="363" spans="66:66">
      <c r="BN363" s="20"/>
    </row>
    <row r="364" spans="66:66">
      <c r="BN364" s="20"/>
    </row>
    <row r="365" spans="66:66">
      <c r="BN365" s="20"/>
    </row>
    <row r="366" spans="66:66">
      <c r="BN366" s="20"/>
    </row>
    <row r="367" spans="66:66">
      <c r="BN367" s="20"/>
    </row>
    <row r="368" spans="66:66">
      <c r="BN368" s="20"/>
    </row>
    <row r="369" spans="66:66">
      <c r="BN369" s="20"/>
    </row>
    <row r="370" spans="66:66">
      <c r="BN370" s="20"/>
    </row>
    <row r="371" spans="66:66">
      <c r="BN371" s="20"/>
    </row>
    <row r="372" spans="66:66">
      <c r="BN372" s="20"/>
    </row>
    <row r="373" spans="66:66">
      <c r="BN373" s="20"/>
    </row>
    <row r="374" spans="66:66">
      <c r="BN374" s="20"/>
    </row>
    <row r="375" spans="66:66">
      <c r="BN375" s="20"/>
    </row>
    <row r="376" spans="66:66">
      <c r="BN376" s="20"/>
    </row>
    <row r="377" spans="66:66">
      <c r="BN377" s="20"/>
    </row>
    <row r="378" spans="66:66">
      <c r="BN378" s="20"/>
    </row>
    <row r="379" spans="66:66">
      <c r="BN379" s="20"/>
    </row>
    <row r="380" spans="66:66">
      <c r="BN380" s="20"/>
    </row>
    <row r="381" spans="66:66">
      <c r="BN381" s="20"/>
    </row>
    <row r="382" spans="66:66">
      <c r="BN382" s="20"/>
    </row>
    <row r="383" spans="66:66">
      <c r="BN383" s="20"/>
    </row>
    <row r="384" spans="66:66">
      <c r="BN384" s="20"/>
    </row>
    <row r="385" spans="66:66">
      <c r="BN385" s="20"/>
    </row>
    <row r="386" spans="66:66">
      <c r="BN386" s="20"/>
    </row>
    <row r="387" spans="66:66">
      <c r="BN387" s="20"/>
    </row>
    <row r="388" spans="66:66">
      <c r="BN388" s="20"/>
    </row>
    <row r="389" spans="66:66">
      <c r="BN389" s="20"/>
    </row>
    <row r="390" spans="66:66">
      <c r="BN390" s="20"/>
    </row>
    <row r="391" spans="66:66">
      <c r="BN391" s="20"/>
    </row>
    <row r="392" spans="66:66">
      <c r="BN392" s="20"/>
    </row>
    <row r="393" spans="66:66">
      <c r="BN393" s="20"/>
    </row>
    <row r="394" spans="66:66">
      <c r="BN394" s="20"/>
    </row>
    <row r="395" spans="66:66">
      <c r="BN395" s="20"/>
    </row>
    <row r="396" spans="66:66">
      <c r="BN396" s="20"/>
    </row>
    <row r="397" spans="66:66">
      <c r="BN397" s="20"/>
    </row>
    <row r="398" spans="66:66">
      <c r="BN398" s="20"/>
    </row>
    <row r="399" spans="66:66">
      <c r="BN399" s="20"/>
    </row>
    <row r="400" spans="66:66">
      <c r="BN400" s="20"/>
    </row>
    <row r="401" spans="66:66">
      <c r="BN401" s="20"/>
    </row>
    <row r="402" spans="66:66">
      <c r="BN402" s="20"/>
    </row>
    <row r="403" spans="66:66">
      <c r="BN403" s="20"/>
    </row>
    <row r="404" spans="66:66">
      <c r="BN404" s="20"/>
    </row>
    <row r="405" spans="66:66">
      <c r="BN405" s="20"/>
    </row>
    <row r="406" spans="66:66">
      <c r="BN406" s="20"/>
    </row>
    <row r="407" spans="66:66">
      <c r="BN407" s="20"/>
    </row>
    <row r="408" spans="66:66">
      <c r="BN408" s="20"/>
    </row>
    <row r="409" spans="66:66">
      <c r="BN409" s="20"/>
    </row>
    <row r="410" spans="66:66">
      <c r="BN410" s="20"/>
    </row>
    <row r="411" spans="66:66">
      <c r="BN411" s="20"/>
    </row>
    <row r="412" spans="66:66">
      <c r="BN412" s="20"/>
    </row>
    <row r="413" spans="66:66">
      <c r="BN413" s="20"/>
    </row>
    <row r="414" spans="66:66">
      <c r="BN414" s="20"/>
    </row>
    <row r="415" spans="66:66">
      <c r="BN415" s="20"/>
    </row>
    <row r="416" spans="66:66">
      <c r="BN416" s="20"/>
    </row>
    <row r="417" spans="66:66">
      <c r="BN417" s="20"/>
    </row>
    <row r="418" spans="66:66">
      <c r="BN418" s="20"/>
    </row>
    <row r="419" spans="66:66">
      <c r="BN419" s="20"/>
    </row>
    <row r="420" spans="66:66">
      <c r="BN420" s="20"/>
    </row>
    <row r="421" spans="66:66">
      <c r="BN421" s="20"/>
    </row>
    <row r="422" spans="66:66">
      <c r="BN422" s="20"/>
    </row>
    <row r="423" spans="66:66">
      <c r="BN423" s="20"/>
    </row>
    <row r="424" spans="66:66">
      <c r="BN424" s="20"/>
    </row>
    <row r="425" spans="66:66">
      <c r="BN425" s="20"/>
    </row>
    <row r="426" spans="66:66">
      <c r="BN426" s="20"/>
    </row>
    <row r="427" spans="66:66">
      <c r="BN427" s="20"/>
    </row>
    <row r="428" spans="66:66">
      <c r="BN428" s="20"/>
    </row>
    <row r="429" spans="66:66">
      <c r="BN429" s="20"/>
    </row>
    <row r="430" spans="66:66">
      <c r="BN430" s="20"/>
    </row>
    <row r="431" spans="66:66">
      <c r="BN431" s="20"/>
    </row>
    <row r="432" spans="66:66">
      <c r="BN432" s="20"/>
    </row>
    <row r="433" spans="66:66">
      <c r="BN433" s="20"/>
    </row>
    <row r="434" spans="66:66">
      <c r="BN434" s="20"/>
    </row>
    <row r="435" spans="66:66">
      <c r="BN435" s="20"/>
    </row>
    <row r="436" spans="66:66">
      <c r="BN436" s="20"/>
    </row>
    <row r="437" spans="66:66">
      <c r="BN437" s="20"/>
    </row>
    <row r="438" spans="66:66">
      <c r="BN438" s="20"/>
    </row>
    <row r="439" spans="66:66">
      <c r="BN439" s="20"/>
    </row>
    <row r="440" spans="66:66">
      <c r="BN440" s="20"/>
    </row>
    <row r="441" spans="66:66">
      <c r="BN441" s="20"/>
    </row>
    <row r="442" spans="66:66">
      <c r="BN442" s="20"/>
    </row>
    <row r="443" spans="66:66">
      <c r="BN443" s="20"/>
    </row>
    <row r="444" spans="66:66">
      <c r="BN444" s="20"/>
    </row>
    <row r="445" spans="66:66">
      <c r="BN445" s="20"/>
    </row>
    <row r="446" spans="66:66">
      <c r="BN446" s="20"/>
    </row>
    <row r="447" spans="66:66">
      <c r="BN447" s="20"/>
    </row>
    <row r="448" spans="66:66">
      <c r="BN448" s="20"/>
    </row>
    <row r="449" spans="66:66">
      <c r="BN449" s="20"/>
    </row>
    <row r="450" spans="66:66">
      <c r="BN450" s="20"/>
    </row>
    <row r="451" spans="66:66">
      <c r="BN451" s="20"/>
    </row>
    <row r="452" spans="66:66">
      <c r="BN452" s="20"/>
    </row>
    <row r="453" spans="66:66">
      <c r="BN453" s="20"/>
    </row>
    <row r="454" spans="66:66">
      <c r="BN454" s="20"/>
    </row>
    <row r="455" spans="66:66">
      <c r="BN455" s="20"/>
    </row>
    <row r="456" spans="66:66">
      <c r="BN456" s="20"/>
    </row>
    <row r="457" spans="66:66">
      <c r="BN457" s="20"/>
    </row>
    <row r="458" spans="66:66">
      <c r="BN458" s="20"/>
    </row>
    <row r="459" spans="66:66">
      <c r="BN459" s="20"/>
    </row>
    <row r="460" spans="66:66">
      <c r="BN460" s="20"/>
    </row>
    <row r="461" spans="66:66">
      <c r="BN461" s="20"/>
    </row>
    <row r="462" spans="66:66">
      <c r="BN462" s="20"/>
    </row>
    <row r="463" spans="66:66">
      <c r="BN463" s="20"/>
    </row>
    <row r="464" spans="66:66">
      <c r="BN464" s="20"/>
    </row>
    <row r="465" spans="66:66">
      <c r="BN465" s="20"/>
    </row>
    <row r="466" spans="66:66">
      <c r="BN466" s="20"/>
    </row>
    <row r="467" spans="66:66">
      <c r="BN467" s="20"/>
    </row>
  </sheetData>
  <sortState xmlns:xlrd2="http://schemas.microsoft.com/office/spreadsheetml/2017/richdata2" ref="BK2:BN469">
    <sortCondition ref="BM2:BM469"/>
    <sortCondition ref="BL2:BL469"/>
  </sortState>
  <conditionalFormatting sqref="Y4:AB61">
    <cfRule type="cellIs" dxfId="1" priority="1" operator="greaterThan">
      <formula>1</formula>
    </cfRule>
    <cfRule type="cellIs" dxfId="0" priority="2" operator="greaterThan">
      <formula>100</formula>
    </cfRule>
  </conditionalFormatting>
  <hyperlinks>
    <hyperlink ref="AJ1" r:id="rId1" xr:uid="{BC23B025-98AA-DC4C-BA1F-94A20A5FAB7C}"/>
  </hyperlink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A27A4-C6AF-7547-B0FB-4B570AE41F46}">
  <dimension ref="A2:C60"/>
  <sheetViews>
    <sheetView workbookViewId="0">
      <pane xSplit="2" ySplit="2" topLeftCell="C3" activePane="bottomRight" state="frozen"/>
      <selection pane="topRight" activeCell="C1" sqref="C1"/>
      <selection pane="bottomLeft" activeCell="A2" sqref="A2"/>
      <selection pane="bottomRight" activeCell="D2" sqref="D2"/>
    </sheetView>
  </sheetViews>
  <sheetFormatPr baseColWidth="10" defaultRowHeight="16"/>
  <sheetData>
    <row r="2" spans="1:3">
      <c r="A2" t="s">
        <v>67</v>
      </c>
      <c r="B2" t="s">
        <v>246</v>
      </c>
      <c r="C2" t="s">
        <v>260</v>
      </c>
    </row>
    <row r="3" spans="1:3">
      <c r="A3" s="2" t="s">
        <v>9</v>
      </c>
      <c r="B3" t="s">
        <v>68</v>
      </c>
      <c r="C3">
        <v>0.95092537167129132</v>
      </c>
    </row>
    <row r="4" spans="1:3">
      <c r="A4" s="2" t="s">
        <v>10</v>
      </c>
      <c r="B4" t="s">
        <v>69</v>
      </c>
    </row>
    <row r="5" spans="1:3">
      <c r="A5" s="2" t="s">
        <v>11</v>
      </c>
      <c r="B5" t="s">
        <v>70</v>
      </c>
      <c r="C5">
        <v>0.7645906847861702</v>
      </c>
    </row>
    <row r="6" spans="1:3">
      <c r="A6" s="2" t="s">
        <v>12</v>
      </c>
      <c r="B6" t="s">
        <v>71</v>
      </c>
      <c r="C6">
        <v>0.72911969138188981</v>
      </c>
    </row>
    <row r="7" spans="1:3">
      <c r="A7" s="2" t="s">
        <v>8</v>
      </c>
      <c r="B7" t="s">
        <v>72</v>
      </c>
      <c r="C7">
        <v>0.64180141981364436</v>
      </c>
    </row>
    <row r="8" spans="1:3">
      <c r="A8" s="2" t="s">
        <v>13</v>
      </c>
      <c r="B8" t="s">
        <v>73</v>
      </c>
      <c r="C8">
        <v>0.85622707894788985</v>
      </c>
    </row>
    <row r="9" spans="1:3">
      <c r="A9" s="2" t="s">
        <v>14</v>
      </c>
      <c r="B9" t="s">
        <v>74</v>
      </c>
      <c r="C9">
        <v>0.89923050494405465</v>
      </c>
    </row>
    <row r="10" spans="1:3">
      <c r="A10" s="2" t="s">
        <v>15</v>
      </c>
      <c r="B10" t="s">
        <v>75</v>
      </c>
      <c r="C10">
        <v>0.64177477407310113</v>
      </c>
    </row>
    <row r="11" spans="1:3">
      <c r="A11" s="2" t="s">
        <v>16</v>
      </c>
      <c r="B11" t="s">
        <v>76</v>
      </c>
      <c r="C11">
        <v>0.76465468291588345</v>
      </c>
    </row>
    <row r="12" spans="1:3">
      <c r="A12" s="2" t="s">
        <v>17</v>
      </c>
      <c r="B12" t="s">
        <v>77</v>
      </c>
      <c r="C12">
        <v>0.7307314122477957</v>
      </c>
    </row>
    <row r="13" spans="1:3">
      <c r="A13" s="2" t="s">
        <v>18</v>
      </c>
      <c r="B13" t="s">
        <v>78</v>
      </c>
      <c r="C13">
        <v>0.75078695081533564</v>
      </c>
    </row>
    <row r="14" spans="1:3">
      <c r="A14" s="2" t="s">
        <v>19</v>
      </c>
      <c r="B14" t="s">
        <v>79</v>
      </c>
      <c r="C14">
        <v>0.76234960418857611</v>
      </c>
    </row>
    <row r="15" spans="1:3">
      <c r="A15" s="2" t="s">
        <v>20</v>
      </c>
      <c r="B15" t="s">
        <v>80</v>
      </c>
      <c r="C15">
        <v>0.71969822291885455</v>
      </c>
    </row>
    <row r="16" spans="1:3">
      <c r="A16" s="2" t="s">
        <v>21</v>
      </c>
      <c r="B16" t="s">
        <v>81</v>
      </c>
      <c r="C16">
        <v>0.87414867511279493</v>
      </c>
    </row>
    <row r="17" spans="1:3">
      <c r="A17" s="2" t="s">
        <v>22</v>
      </c>
      <c r="B17" t="s">
        <v>82</v>
      </c>
      <c r="C17">
        <v>0.76464885822454431</v>
      </c>
    </row>
    <row r="18" spans="1:3">
      <c r="A18" s="2" t="s">
        <v>23</v>
      </c>
      <c r="B18" t="s">
        <v>83</v>
      </c>
      <c r="C18">
        <v>0.67064693272518272</v>
      </c>
    </row>
    <row r="19" spans="1:3">
      <c r="A19" s="2" t="s">
        <v>24</v>
      </c>
      <c r="B19" t="s">
        <v>84</v>
      </c>
      <c r="C19">
        <v>0.63249382159904943</v>
      </c>
    </row>
    <row r="20" spans="1:3">
      <c r="A20" s="2" t="s">
        <v>25</v>
      </c>
      <c r="B20" t="s">
        <v>85</v>
      </c>
      <c r="C20">
        <v>0.73250470423735825</v>
      </c>
    </row>
    <row r="21" spans="1:3">
      <c r="A21" s="2" t="s">
        <v>30</v>
      </c>
      <c r="B21" t="s">
        <v>86</v>
      </c>
      <c r="C21">
        <v>0.8905793106572566</v>
      </c>
    </row>
    <row r="22" spans="1:3">
      <c r="A22" s="2" t="s">
        <v>26</v>
      </c>
      <c r="B22" t="s">
        <v>87</v>
      </c>
      <c r="C22">
        <v>0.7076137077301351</v>
      </c>
    </row>
    <row r="23" spans="1:3">
      <c r="A23" s="2" t="s">
        <v>27</v>
      </c>
      <c r="B23" t="s">
        <v>88</v>
      </c>
      <c r="C23">
        <v>0.99146852356815929</v>
      </c>
    </row>
    <row r="24" spans="1:3">
      <c r="A24" s="2" t="s">
        <v>29</v>
      </c>
      <c r="B24" t="s">
        <v>89</v>
      </c>
      <c r="C24">
        <v>0.77729918295603606</v>
      </c>
    </row>
    <row r="25" spans="1:3">
      <c r="A25" s="2" t="s">
        <v>28</v>
      </c>
      <c r="B25" t="s">
        <v>90</v>
      </c>
      <c r="C25">
        <v>0.7346771977411144</v>
      </c>
    </row>
    <row r="26" spans="1:3">
      <c r="A26" s="2" t="s">
        <v>31</v>
      </c>
      <c r="B26" t="s">
        <v>91</v>
      </c>
      <c r="C26">
        <v>0.60853955739327559</v>
      </c>
    </row>
    <row r="27" spans="1:3">
      <c r="A27" s="2" t="s">
        <v>32</v>
      </c>
      <c r="B27" t="s">
        <v>92</v>
      </c>
      <c r="C27">
        <v>0.7457938516453072</v>
      </c>
    </row>
    <row r="28" spans="1:3">
      <c r="A28" s="2" t="s">
        <v>33</v>
      </c>
      <c r="B28" t="s">
        <v>93</v>
      </c>
      <c r="C28">
        <v>0.9519385034933846</v>
      </c>
    </row>
    <row r="29" spans="1:3">
      <c r="A29" s="2" t="s">
        <v>34</v>
      </c>
      <c r="B29" t="s">
        <v>94</v>
      </c>
      <c r="C29">
        <v>0.82083599839827448</v>
      </c>
    </row>
    <row r="30" spans="1:3">
      <c r="A30" s="2" t="s">
        <v>35</v>
      </c>
      <c r="B30" t="s">
        <v>95</v>
      </c>
      <c r="C30">
        <v>0.90817412683662091</v>
      </c>
    </row>
    <row r="31" spans="1:3">
      <c r="A31" s="2" t="s">
        <v>36</v>
      </c>
      <c r="B31" t="s">
        <v>96</v>
      </c>
      <c r="C31">
        <v>0.77642855117588894</v>
      </c>
    </row>
    <row r="32" spans="1:3">
      <c r="A32" s="2" t="s">
        <v>37</v>
      </c>
      <c r="B32" t="s">
        <v>97</v>
      </c>
      <c r="C32">
        <v>0.92648219871010862</v>
      </c>
    </row>
    <row r="33" spans="1:3">
      <c r="A33" s="2" t="s">
        <v>38</v>
      </c>
      <c r="B33" t="s">
        <v>98</v>
      </c>
      <c r="C33">
        <v>0.87388320259890107</v>
      </c>
    </row>
    <row r="34" spans="1:3">
      <c r="A34" s="2" t="s">
        <v>39</v>
      </c>
      <c r="B34" t="s">
        <v>99</v>
      </c>
      <c r="C34">
        <v>0.84448218356021476</v>
      </c>
    </row>
    <row r="35" spans="1:3">
      <c r="A35" s="2" t="s">
        <v>40</v>
      </c>
      <c r="B35" t="s">
        <v>100</v>
      </c>
      <c r="C35">
        <v>0.65800516219685712</v>
      </c>
    </row>
    <row r="36" spans="1:3">
      <c r="A36" s="2" t="s">
        <v>41</v>
      </c>
      <c r="B36" t="s">
        <v>101</v>
      </c>
      <c r="C36">
        <v>0.83959847983220781</v>
      </c>
    </row>
    <row r="37" spans="1:3">
      <c r="A37" s="2" t="s">
        <v>42</v>
      </c>
      <c r="B37" t="s">
        <v>102</v>
      </c>
      <c r="C37">
        <v>0.73083287311360479</v>
      </c>
    </row>
    <row r="38" spans="1:3">
      <c r="A38" s="2" t="s">
        <v>43</v>
      </c>
      <c r="B38" t="s">
        <v>103</v>
      </c>
      <c r="C38">
        <v>0.71391620702928948</v>
      </c>
    </row>
    <row r="39" spans="1:3">
      <c r="A39" s="2" t="s">
        <v>44</v>
      </c>
      <c r="B39" t="s">
        <v>104</v>
      </c>
      <c r="C39">
        <v>0.89947731376607287</v>
      </c>
    </row>
    <row r="40" spans="1:3">
      <c r="A40" s="2" t="s">
        <v>45</v>
      </c>
      <c r="B40" t="s">
        <v>105</v>
      </c>
      <c r="C40">
        <v>1.1386718665673969</v>
      </c>
    </row>
    <row r="41" spans="1:3">
      <c r="A41" s="2" t="s">
        <v>46</v>
      </c>
      <c r="B41" t="s">
        <v>106</v>
      </c>
      <c r="C41">
        <v>0.6988134384696203</v>
      </c>
    </row>
    <row r="42" spans="1:3">
      <c r="A42" s="2" t="s">
        <v>47</v>
      </c>
      <c r="B42" t="s">
        <v>107</v>
      </c>
      <c r="C42">
        <v>0.86733644377549857</v>
      </c>
    </row>
    <row r="43" spans="1:3">
      <c r="A43" s="2" t="s">
        <v>48</v>
      </c>
      <c r="B43" t="s">
        <v>108</v>
      </c>
      <c r="C43">
        <v>1.0788934044136114</v>
      </c>
    </row>
    <row r="44" spans="1:3">
      <c r="A44" s="2" t="s">
        <v>49</v>
      </c>
      <c r="B44" t="s">
        <v>109</v>
      </c>
      <c r="C44">
        <v>0.86248414215326308</v>
      </c>
    </row>
    <row r="45" spans="1:3">
      <c r="A45" s="2" t="s">
        <v>50</v>
      </c>
      <c r="B45" t="s">
        <v>110</v>
      </c>
      <c r="C45">
        <v>1.103847437787254</v>
      </c>
    </row>
    <row r="46" spans="1:3">
      <c r="A46" s="2" t="s">
        <v>51</v>
      </c>
      <c r="B46" t="s">
        <v>111</v>
      </c>
      <c r="C46">
        <v>0.82172923286140964</v>
      </c>
    </row>
    <row r="47" spans="1:3">
      <c r="A47" s="2" t="s">
        <v>52</v>
      </c>
      <c r="B47" t="s">
        <v>112</v>
      </c>
      <c r="C47">
        <v>0.74546345310389173</v>
      </c>
    </row>
    <row r="48" spans="1:3">
      <c r="A48" s="2" t="s">
        <v>53</v>
      </c>
      <c r="B48" t="s">
        <v>113</v>
      </c>
      <c r="C48">
        <v>0.90058662452841498</v>
      </c>
    </row>
    <row r="49" spans="1:3">
      <c r="A49" s="2" t="s">
        <v>54</v>
      </c>
      <c r="B49" t="s">
        <v>114</v>
      </c>
      <c r="C49">
        <v>0.71375445954402938</v>
      </c>
    </row>
    <row r="50" spans="1:3">
      <c r="A50" s="2" t="s">
        <v>55</v>
      </c>
      <c r="B50" t="s">
        <v>115</v>
      </c>
      <c r="C50">
        <v>0.8242006117500611</v>
      </c>
    </row>
    <row r="51" spans="1:3">
      <c r="A51" s="2" t="s">
        <v>56</v>
      </c>
      <c r="B51" t="s">
        <v>116</v>
      </c>
      <c r="C51">
        <v>0.85500421392150794</v>
      </c>
    </row>
    <row r="52" spans="1:3">
      <c r="A52" s="2" t="s">
        <v>57</v>
      </c>
      <c r="B52" t="s">
        <v>117</v>
      </c>
      <c r="C52">
        <v>0.7149256390230847</v>
      </c>
    </row>
    <row r="53" spans="1:3">
      <c r="A53" s="2" t="s">
        <v>58</v>
      </c>
      <c r="B53" t="s">
        <v>118</v>
      </c>
      <c r="C53">
        <v>0.66110929206593572</v>
      </c>
    </row>
    <row r="54" spans="1:3">
      <c r="A54" s="2" t="s">
        <v>59</v>
      </c>
      <c r="B54" t="s">
        <v>119</v>
      </c>
      <c r="C54">
        <v>0.64532669978712398</v>
      </c>
    </row>
    <row r="55" spans="1:3">
      <c r="A55" s="2" t="s">
        <v>60</v>
      </c>
      <c r="B55" t="s">
        <v>120</v>
      </c>
      <c r="C55">
        <v>0.70977287430983127</v>
      </c>
    </row>
    <row r="56" spans="1:3">
      <c r="A56" s="2" t="s">
        <v>61</v>
      </c>
      <c r="B56" t="s">
        <v>121</v>
      </c>
      <c r="C56">
        <v>0.66241394376905749</v>
      </c>
    </row>
    <row r="57" spans="1:3">
      <c r="A57" s="2" t="s">
        <v>62</v>
      </c>
      <c r="B57" t="s">
        <v>122</v>
      </c>
      <c r="C57">
        <v>0.76981330697013939</v>
      </c>
    </row>
    <row r="58" spans="1:3">
      <c r="A58" s="2" t="s">
        <v>63</v>
      </c>
      <c r="B58" t="s">
        <v>123</v>
      </c>
      <c r="C58">
        <v>0.87613619598741688</v>
      </c>
    </row>
    <row r="59" spans="1:3">
      <c r="A59" s="2" t="s">
        <v>64</v>
      </c>
      <c r="B59" t="s">
        <v>124</v>
      </c>
      <c r="C59">
        <v>0.88943090118305101</v>
      </c>
    </row>
    <row r="60" spans="1:3">
      <c r="A60" s="2" t="s">
        <v>65</v>
      </c>
      <c r="B60" t="s">
        <v>125</v>
      </c>
      <c r="C60">
        <v>0.69981597780307192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8EE8-C31E-724F-ACEE-9757A667EB18}">
  <sheetPr>
    <tabColor rgb="FF92D050"/>
  </sheetPr>
  <dimension ref="A1:AG68"/>
  <sheetViews>
    <sheetView tabSelected="1" zoomScale="107" zoomScaleNormal="90" workbookViewId="0">
      <pane xSplit="2" ySplit="9" topLeftCell="H10" activePane="bottomRight" state="frozen"/>
      <selection pane="topRight" activeCell="C1" sqref="C1"/>
      <selection pane="bottomLeft" activeCell="A10" sqref="A10"/>
      <selection pane="bottomRight" activeCell="Z27" sqref="Z27"/>
    </sheetView>
  </sheetViews>
  <sheetFormatPr baseColWidth="10" defaultRowHeight="16"/>
  <sheetData>
    <row r="1" spans="1:33" ht="18" customHeight="1" thickBot="1">
      <c r="A1" s="186" t="s">
        <v>1484</v>
      </c>
      <c r="B1" s="314">
        <f>COUNTA(11:11)-2</f>
        <v>28</v>
      </c>
      <c r="C1" s="323" t="s">
        <v>1596</v>
      </c>
      <c r="D1" s="323"/>
      <c r="E1" s="323"/>
      <c r="F1" s="323"/>
      <c r="G1" s="323"/>
      <c r="H1" s="323"/>
      <c r="I1" s="323"/>
      <c r="J1" s="323"/>
      <c r="K1" s="323"/>
      <c r="L1" s="323"/>
      <c r="M1" s="323"/>
      <c r="N1" s="323"/>
      <c r="O1" s="323"/>
      <c r="P1" s="323"/>
      <c r="Q1" s="323"/>
      <c r="R1" s="323"/>
      <c r="S1" s="323"/>
      <c r="T1" s="323"/>
      <c r="U1" s="323"/>
      <c r="V1" s="323"/>
      <c r="W1" s="323"/>
      <c r="X1" s="323"/>
      <c r="Y1" s="323"/>
      <c r="Z1" s="323"/>
      <c r="AA1" s="323"/>
      <c r="AB1" s="323"/>
      <c r="AC1" s="323"/>
      <c r="AD1" s="323"/>
      <c r="AE1" s="323"/>
      <c r="AF1" s="323"/>
    </row>
    <row r="2" spans="1:33" ht="38" customHeight="1" thickBot="1">
      <c r="A2" s="82"/>
      <c r="B2" s="83" t="s">
        <v>1601</v>
      </c>
      <c r="C2" s="315" t="s">
        <v>1378</v>
      </c>
      <c r="D2" s="316"/>
      <c r="E2" s="316"/>
      <c r="F2" s="316"/>
      <c r="G2" s="316"/>
      <c r="H2" s="316"/>
      <c r="I2" s="316"/>
      <c r="J2" s="316"/>
      <c r="K2" s="316"/>
      <c r="L2" s="316"/>
      <c r="M2" s="316"/>
      <c r="N2" s="316"/>
      <c r="O2" s="316"/>
      <c r="P2" s="316"/>
      <c r="Q2" s="316"/>
      <c r="R2" s="316"/>
      <c r="S2" s="316"/>
      <c r="T2" s="316"/>
      <c r="U2" s="316"/>
      <c r="V2" s="317"/>
      <c r="W2" s="315" t="s">
        <v>1494</v>
      </c>
      <c r="X2" s="316"/>
      <c r="Y2" s="316"/>
      <c r="Z2" s="316"/>
      <c r="AA2" s="316"/>
      <c r="AB2" s="316"/>
      <c r="AC2" s="316"/>
      <c r="AD2" s="316"/>
      <c r="AE2" s="316"/>
      <c r="AF2" s="317"/>
    </row>
    <row r="3" spans="1:33" ht="32" customHeight="1" thickTop="1" thickBot="1">
      <c r="A3" s="158"/>
      <c r="B3" s="268"/>
      <c r="C3" s="318" t="s">
        <v>1380</v>
      </c>
      <c r="D3" s="319"/>
      <c r="E3" s="321" t="s">
        <v>1379</v>
      </c>
      <c r="F3" s="319"/>
      <c r="G3" s="319"/>
      <c r="H3" s="319"/>
      <c r="I3" s="320"/>
      <c r="J3" s="321" t="s">
        <v>1381</v>
      </c>
      <c r="K3" s="319"/>
      <c r="L3" s="319"/>
      <c r="M3" s="319"/>
      <c r="N3" s="319"/>
      <c r="O3" s="319"/>
      <c r="P3" s="319"/>
      <c r="Q3" s="319"/>
      <c r="R3" s="320"/>
      <c r="S3" s="319" t="s">
        <v>1382</v>
      </c>
      <c r="T3" s="319"/>
      <c r="U3" s="319"/>
      <c r="V3" s="322"/>
      <c r="W3" s="318" t="s">
        <v>1495</v>
      </c>
      <c r="X3" s="319"/>
      <c r="Y3" s="319"/>
      <c r="Z3" s="320"/>
      <c r="AA3" s="321" t="s">
        <v>1509</v>
      </c>
      <c r="AB3" s="319"/>
      <c r="AC3" s="320"/>
      <c r="AD3" s="319" t="s">
        <v>1518</v>
      </c>
      <c r="AE3" s="319"/>
      <c r="AF3" s="322"/>
    </row>
    <row r="4" spans="1:33" ht="16" customHeight="1" thickTop="1">
      <c r="A4" s="159"/>
      <c r="B4" s="85" t="s">
        <v>279</v>
      </c>
      <c r="C4" s="236" t="s">
        <v>511</v>
      </c>
      <c r="D4" s="160" t="s">
        <v>511</v>
      </c>
      <c r="E4" s="88" t="s">
        <v>511</v>
      </c>
      <c r="F4" s="37" t="s">
        <v>511</v>
      </c>
      <c r="G4" s="37" t="s">
        <v>511</v>
      </c>
      <c r="H4" s="37" t="s">
        <v>511</v>
      </c>
      <c r="I4" s="160" t="s">
        <v>511</v>
      </c>
      <c r="J4" s="88" t="s">
        <v>511</v>
      </c>
      <c r="K4" s="37" t="s">
        <v>1386</v>
      </c>
      <c r="L4" s="37" t="s">
        <v>1386</v>
      </c>
      <c r="M4" s="37" t="s">
        <v>468</v>
      </c>
      <c r="N4" s="37" t="s">
        <v>1390</v>
      </c>
      <c r="O4" s="37" t="s">
        <v>1391</v>
      </c>
      <c r="P4" s="72"/>
      <c r="Q4" s="37" t="s">
        <v>468</v>
      </c>
      <c r="R4" s="160" t="s">
        <v>511</v>
      </c>
      <c r="S4" s="36" t="s">
        <v>1395</v>
      </c>
      <c r="T4" s="36" t="s">
        <v>1397</v>
      </c>
      <c r="U4" s="36" t="s">
        <v>511</v>
      </c>
      <c r="V4" s="215" t="s">
        <v>511</v>
      </c>
      <c r="W4" s="121" t="s">
        <v>1498</v>
      </c>
      <c r="X4" s="36" t="s">
        <v>1496</v>
      </c>
      <c r="Y4" s="152" t="s">
        <v>1465</v>
      </c>
      <c r="Z4" s="90" t="s">
        <v>1394</v>
      </c>
      <c r="AA4" s="36" t="s">
        <v>1499</v>
      </c>
      <c r="AB4" s="36"/>
      <c r="AC4" s="160" t="s">
        <v>1504</v>
      </c>
      <c r="AD4" s="36" t="s">
        <v>1517</v>
      </c>
      <c r="AE4" s="36" t="s">
        <v>1519</v>
      </c>
      <c r="AF4" s="147"/>
    </row>
    <row r="5" spans="1:33" s="33" customFormat="1">
      <c r="A5" s="159"/>
      <c r="B5" s="85" t="s">
        <v>390</v>
      </c>
      <c r="C5" s="109"/>
      <c r="D5" s="39"/>
      <c r="E5" s="38"/>
      <c r="I5" s="39"/>
      <c r="J5" s="38"/>
      <c r="R5" s="39"/>
      <c r="V5" s="129"/>
      <c r="W5" s="109"/>
      <c r="Z5" s="39"/>
      <c r="AC5" s="39"/>
      <c r="AF5" s="129"/>
    </row>
    <row r="6" spans="1:33" s="33" customFormat="1" ht="17" customHeight="1">
      <c r="A6" s="159"/>
      <c r="B6" s="85" t="s">
        <v>286</v>
      </c>
      <c r="C6" s="109" t="s">
        <v>1373</v>
      </c>
      <c r="D6" s="39"/>
      <c r="E6" s="38"/>
      <c r="I6" s="39"/>
      <c r="J6" s="38"/>
      <c r="M6" s="33" t="s">
        <v>532</v>
      </c>
      <c r="N6" s="33" t="s">
        <v>1624</v>
      </c>
      <c r="R6" s="39"/>
      <c r="V6" s="129"/>
      <c r="W6" s="109"/>
      <c r="Z6" s="39"/>
      <c r="AC6" s="39"/>
      <c r="AF6" s="129"/>
    </row>
    <row r="7" spans="1:33" s="28" customFormat="1">
      <c r="A7" s="54"/>
      <c r="B7" s="85" t="s">
        <v>258</v>
      </c>
      <c r="C7" s="260"/>
      <c r="D7" s="259"/>
      <c r="E7" s="261"/>
      <c r="F7" s="262"/>
      <c r="G7" s="262"/>
      <c r="H7" s="262"/>
      <c r="I7" s="259"/>
      <c r="J7" s="261"/>
      <c r="K7" s="262"/>
      <c r="L7" s="262"/>
      <c r="M7" s="262"/>
      <c r="N7" s="262"/>
      <c r="O7" s="262"/>
      <c r="P7" s="262"/>
      <c r="Q7" s="262"/>
      <c r="R7" s="259"/>
      <c r="S7" s="262"/>
      <c r="T7" s="262"/>
      <c r="U7" s="262"/>
      <c r="V7" s="263"/>
      <c r="W7" s="260"/>
      <c r="X7" s="262"/>
      <c r="Y7" s="262"/>
      <c r="Z7" s="259"/>
      <c r="AA7" s="262" t="s">
        <v>1510</v>
      </c>
      <c r="AB7" s="262"/>
      <c r="AC7" s="259"/>
      <c r="AD7" s="262"/>
      <c r="AE7" s="262"/>
      <c r="AF7" s="263"/>
    </row>
    <row r="8" spans="1:33">
      <c r="A8" s="34"/>
      <c r="B8" s="85" t="s">
        <v>259</v>
      </c>
      <c r="C8" s="167"/>
      <c r="D8" s="168"/>
      <c r="E8" s="264"/>
      <c r="F8" s="144"/>
      <c r="G8" s="144" t="s">
        <v>1389</v>
      </c>
      <c r="H8" s="144"/>
      <c r="I8" s="168"/>
      <c r="J8" s="264"/>
      <c r="K8" s="144" t="s">
        <v>1399</v>
      </c>
      <c r="L8" s="144" t="s">
        <v>1400</v>
      </c>
      <c r="M8" s="144" t="s">
        <v>531</v>
      </c>
      <c r="N8" s="144" t="s">
        <v>1623</v>
      </c>
      <c r="O8" s="144" t="s">
        <v>1392</v>
      </c>
      <c r="P8" s="144"/>
      <c r="Q8" s="144" t="s">
        <v>1398</v>
      </c>
      <c r="R8" s="168"/>
      <c r="S8" s="144" t="s">
        <v>1393</v>
      </c>
      <c r="T8" s="168" t="s">
        <v>1396</v>
      </c>
      <c r="U8" s="144"/>
      <c r="V8" s="169"/>
      <c r="W8" s="167" t="s">
        <v>1486</v>
      </c>
      <c r="X8" s="144" t="s">
        <v>1487</v>
      </c>
      <c r="Y8" s="144" t="s">
        <v>1470</v>
      </c>
      <c r="Z8" s="168" t="s">
        <v>1402</v>
      </c>
      <c r="AA8" s="144"/>
      <c r="AB8" s="144"/>
      <c r="AC8" s="168" t="s">
        <v>1505</v>
      </c>
      <c r="AD8" s="144"/>
      <c r="AE8" s="144"/>
      <c r="AF8" s="169"/>
    </row>
    <row r="9" spans="1:33" ht="108" customHeight="1" thickBot="1">
      <c r="A9" s="41"/>
      <c r="B9" s="95" t="s">
        <v>394</v>
      </c>
      <c r="C9" s="237" t="s">
        <v>1285</v>
      </c>
      <c r="D9" s="165" t="s">
        <v>1284</v>
      </c>
      <c r="E9" s="166" t="s">
        <v>316</v>
      </c>
      <c r="F9" s="164" t="s">
        <v>1403</v>
      </c>
      <c r="G9" s="164" t="s">
        <v>1388</v>
      </c>
      <c r="H9" s="164" t="s">
        <v>507</v>
      </c>
      <c r="I9" s="165" t="s">
        <v>510</v>
      </c>
      <c r="J9" s="166" t="s">
        <v>1401</v>
      </c>
      <c r="K9" s="164" t="s">
        <v>1383</v>
      </c>
      <c r="L9" s="164" t="s">
        <v>565</v>
      </c>
      <c r="M9" s="164" t="s">
        <v>558</v>
      </c>
      <c r="N9" s="164" t="s">
        <v>567</v>
      </c>
      <c r="O9" s="164" t="s">
        <v>568</v>
      </c>
      <c r="P9" s="164" t="s">
        <v>571</v>
      </c>
      <c r="Q9" s="164" t="s">
        <v>566</v>
      </c>
      <c r="R9" s="165" t="s">
        <v>1283</v>
      </c>
      <c r="S9" s="164" t="s">
        <v>570</v>
      </c>
      <c r="T9" s="164" t="s">
        <v>569</v>
      </c>
      <c r="U9" s="164" t="s">
        <v>1286</v>
      </c>
      <c r="V9" s="238" t="s">
        <v>1287</v>
      </c>
      <c r="W9" s="250" t="s">
        <v>1492</v>
      </c>
      <c r="X9" s="251" t="s">
        <v>1493</v>
      </c>
      <c r="Y9" s="251" t="s">
        <v>1471</v>
      </c>
      <c r="Z9" s="252" t="s">
        <v>1622</v>
      </c>
      <c r="AA9" s="254" t="s">
        <v>1268</v>
      </c>
      <c r="AB9" s="251" t="s">
        <v>1500</v>
      </c>
      <c r="AC9" s="252" t="s">
        <v>1503</v>
      </c>
      <c r="AD9" s="254" t="s">
        <v>1514</v>
      </c>
      <c r="AE9" s="251" t="s">
        <v>1271</v>
      </c>
      <c r="AF9" s="288"/>
    </row>
    <row r="10" spans="1:33" ht="18" customHeight="1" thickTop="1">
      <c r="A10" t="s">
        <v>67</v>
      </c>
      <c r="B10" t="s">
        <v>246</v>
      </c>
      <c r="C10" s="133" t="s">
        <v>1584</v>
      </c>
      <c r="D10" s="148" t="s">
        <v>251</v>
      </c>
      <c r="E10" s="128" t="s">
        <v>1279</v>
      </c>
      <c r="F10" t="s">
        <v>126</v>
      </c>
      <c r="G10" s="72" t="s">
        <v>1387</v>
      </c>
      <c r="H10" s="72" t="s">
        <v>508</v>
      </c>
      <c r="I10" s="148" t="s">
        <v>1602</v>
      </c>
      <c r="J10" s="128" t="s">
        <v>1371</v>
      </c>
      <c r="K10" s="72" t="s">
        <v>1384</v>
      </c>
      <c r="L10" s="72" t="s">
        <v>1385</v>
      </c>
      <c r="M10" s="72" t="s">
        <v>559</v>
      </c>
      <c r="N10" s="72" t="s">
        <v>1374</v>
      </c>
      <c r="O10" s="72" t="s">
        <v>1375</v>
      </c>
      <c r="P10" s="171" t="s">
        <v>1376</v>
      </c>
      <c r="Q10" s="72" t="s">
        <v>1377</v>
      </c>
      <c r="R10" s="148" t="s">
        <v>1372</v>
      </c>
      <c r="S10" s="72" t="s">
        <v>1600</v>
      </c>
      <c r="T10" s="72" t="s">
        <v>1617</v>
      </c>
      <c r="U10" s="72" t="s">
        <v>1603</v>
      </c>
      <c r="V10" s="239" t="s">
        <v>1604</v>
      </c>
      <c r="W10" s="267" t="s">
        <v>1488</v>
      </c>
      <c r="X10" s="20" t="s">
        <v>1489</v>
      </c>
      <c r="Y10" s="20" t="s">
        <v>1490</v>
      </c>
      <c r="Z10" s="253" t="s">
        <v>1491</v>
      </c>
      <c r="AA10" t="s">
        <v>1501</v>
      </c>
      <c r="AB10" s="20" t="s">
        <v>1502</v>
      </c>
      <c r="AC10" s="40" t="s">
        <v>1515</v>
      </c>
      <c r="AD10" t="s">
        <v>1516</v>
      </c>
      <c r="AE10" t="s">
        <v>1605</v>
      </c>
      <c r="AF10" s="257" t="s">
        <v>1269</v>
      </c>
    </row>
    <row r="11" spans="1:33">
      <c r="A11" s="2" t="s">
        <v>9</v>
      </c>
      <c r="B11" t="s">
        <v>68</v>
      </c>
      <c r="C11" s="240">
        <v>0</v>
      </c>
      <c r="D11" s="161">
        <v>9</v>
      </c>
      <c r="E11" s="150">
        <v>5.0999999999999996</v>
      </c>
      <c r="F11" s="3">
        <v>82.661738048000004</v>
      </c>
      <c r="G11" s="68">
        <v>4660.0793548000001</v>
      </c>
      <c r="H11" s="25">
        <v>1.0025394993000001</v>
      </c>
      <c r="I11" s="40">
        <v>14.3</v>
      </c>
      <c r="J11" s="162">
        <v>24</v>
      </c>
      <c r="K11">
        <v>50.1</v>
      </c>
      <c r="L11">
        <v>34.1</v>
      </c>
      <c r="M11">
        <v>7.74</v>
      </c>
      <c r="N11" s="68">
        <v>39.405000912575289</v>
      </c>
      <c r="O11" s="25">
        <v>1.38338330633508</v>
      </c>
      <c r="Q11" s="241">
        <v>4.8</v>
      </c>
      <c r="R11" s="163">
        <v>720</v>
      </c>
      <c r="S11" s="25">
        <v>9.5686630474627741</v>
      </c>
      <c r="T11">
        <v>33.4</v>
      </c>
      <c r="U11" s="5">
        <v>63</v>
      </c>
      <c r="V11" s="242">
        <v>44.4</v>
      </c>
      <c r="W11" s="233">
        <v>0.97828070815842316</v>
      </c>
      <c r="X11" s="203">
        <v>0.48661581905677381</v>
      </c>
      <c r="Y11" s="119">
        <v>0.33299999999999996</v>
      </c>
      <c r="Z11" s="172">
        <v>12.619267896730497</v>
      </c>
      <c r="AA11">
        <v>1</v>
      </c>
      <c r="AB11">
        <f>AA11+1</f>
        <v>2</v>
      </c>
      <c r="AC11" s="69">
        <v>0.24213664293970921</v>
      </c>
      <c r="AD11" s="265">
        <f>'Place extras'!C6/demographic!G3*1000</f>
        <v>5.9891177730064474E-3</v>
      </c>
      <c r="AE11">
        <v>1</v>
      </c>
      <c r="AF11" s="147"/>
      <c r="AG11" s="68"/>
    </row>
    <row r="12" spans="1:33">
      <c r="A12" s="2" t="s">
        <v>10</v>
      </c>
      <c r="B12" t="s">
        <v>69</v>
      </c>
      <c r="C12" s="240">
        <v>1</v>
      </c>
      <c r="D12" s="161">
        <v>4.9000000000000004</v>
      </c>
      <c r="E12" s="150">
        <v>10.3</v>
      </c>
      <c r="F12" s="3"/>
      <c r="G12" s="68"/>
      <c r="H12" s="25">
        <v>12.474816880000001</v>
      </c>
      <c r="I12" s="40">
        <v>16</v>
      </c>
      <c r="J12" s="162">
        <v>25</v>
      </c>
      <c r="K12">
        <v>18.399999999999999</v>
      </c>
      <c r="L12">
        <v>65.2</v>
      </c>
      <c r="M12">
        <v>5.73</v>
      </c>
      <c r="N12" s="68">
        <v>681.60597572362269</v>
      </c>
      <c r="O12" s="25">
        <v>6.1068702290076304</v>
      </c>
      <c r="Q12" s="241">
        <v>82.7</v>
      </c>
      <c r="R12" s="163">
        <v>530</v>
      </c>
      <c r="S12" s="25">
        <v>6.0200668896321075</v>
      </c>
      <c r="T12">
        <v>21.6</v>
      </c>
      <c r="U12" s="5">
        <v>63</v>
      </c>
      <c r="V12" s="242">
        <v>44.2</v>
      </c>
      <c r="W12" s="123"/>
      <c r="X12" s="203"/>
      <c r="Y12" s="119">
        <v>0.23599999999999999</v>
      </c>
      <c r="Z12" s="172">
        <v>15.050167224080269</v>
      </c>
      <c r="AA12">
        <v>0</v>
      </c>
      <c r="AB12">
        <f t="shared" ref="AB12:AB19" si="0">AA12</f>
        <v>0</v>
      </c>
      <c r="AC12" s="69">
        <v>0</v>
      </c>
      <c r="AD12" s="265">
        <f>'Place extras'!C7/demographic!G4*1000</f>
        <v>0</v>
      </c>
      <c r="AE12">
        <v>0</v>
      </c>
      <c r="AF12" s="147"/>
      <c r="AG12" s="68"/>
    </row>
    <row r="13" spans="1:33">
      <c r="A13" s="2" t="s">
        <v>11</v>
      </c>
      <c r="B13" t="s">
        <v>70</v>
      </c>
      <c r="C13" s="240">
        <v>1</v>
      </c>
      <c r="D13" s="161">
        <v>7.9</v>
      </c>
      <c r="E13" s="150">
        <v>4.2</v>
      </c>
      <c r="F13" s="3">
        <v>80.384110495000002</v>
      </c>
      <c r="G13" s="68">
        <v>6213.5108185999998</v>
      </c>
      <c r="H13" s="25">
        <v>3.5713585721999999</v>
      </c>
      <c r="I13" s="40">
        <v>14</v>
      </c>
      <c r="J13" s="162">
        <v>21</v>
      </c>
      <c r="K13">
        <v>59.599999999999994</v>
      </c>
      <c r="L13">
        <v>36.9</v>
      </c>
      <c r="M13">
        <v>5</v>
      </c>
      <c r="N13" s="68">
        <v>27.293875069391206</v>
      </c>
      <c r="O13" s="25">
        <v>2.0014295925661201</v>
      </c>
      <c r="Q13" s="241">
        <v>22.9</v>
      </c>
      <c r="R13" s="163">
        <v>279</v>
      </c>
      <c r="S13" s="25">
        <v>5.4861603974449968</v>
      </c>
      <c r="T13">
        <v>31.6</v>
      </c>
      <c r="U13" s="5">
        <v>80</v>
      </c>
      <c r="V13" s="242">
        <v>39.200000000000003</v>
      </c>
      <c r="W13" s="233">
        <v>1.1895635623463481</v>
      </c>
      <c r="X13" s="203">
        <v>0.64265385439299816</v>
      </c>
      <c r="Y13" s="119">
        <v>0.23599999999999999</v>
      </c>
      <c r="Z13" s="172">
        <v>17.984386089425126</v>
      </c>
      <c r="AA13">
        <v>0</v>
      </c>
      <c r="AB13">
        <f t="shared" si="0"/>
        <v>0</v>
      </c>
      <c r="AC13" s="69">
        <v>0</v>
      </c>
      <c r="AD13" s="265">
        <f>'Place extras'!C8/demographic!G5*1000</f>
        <v>0</v>
      </c>
      <c r="AE13">
        <v>0</v>
      </c>
      <c r="AF13" s="147"/>
      <c r="AG13" s="68"/>
    </row>
    <row r="14" spans="1:33">
      <c r="A14" s="2" t="s">
        <v>12</v>
      </c>
      <c r="B14" t="s">
        <v>71</v>
      </c>
      <c r="C14" s="240">
        <v>0</v>
      </c>
      <c r="D14" s="161">
        <v>8.1</v>
      </c>
      <c r="E14" s="150">
        <v>7.4</v>
      </c>
      <c r="F14" s="3">
        <v>77.823566815000007</v>
      </c>
      <c r="G14" s="68">
        <v>7285.5304554000004</v>
      </c>
      <c r="H14" s="25">
        <v>7.4378920032</v>
      </c>
      <c r="I14" s="40">
        <v>17.899999999999999</v>
      </c>
      <c r="J14" s="162">
        <v>23</v>
      </c>
      <c r="K14">
        <v>62</v>
      </c>
      <c r="L14">
        <v>35</v>
      </c>
      <c r="M14">
        <v>5.17</v>
      </c>
      <c r="N14" s="68">
        <v>65.396895298910053</v>
      </c>
      <c r="O14" s="25">
        <v>1.6188575704664501</v>
      </c>
      <c r="Q14" s="241">
        <v>12.1</v>
      </c>
      <c r="R14" s="163">
        <v>299</v>
      </c>
      <c r="S14" s="25">
        <v>7.1799716580066137</v>
      </c>
      <c r="T14">
        <v>21</v>
      </c>
      <c r="U14" s="5">
        <v>75</v>
      </c>
      <c r="V14" s="242">
        <v>22.8</v>
      </c>
      <c r="W14" s="233">
        <v>1.3299570626445008</v>
      </c>
      <c r="X14" s="203">
        <v>0.76065180360184692</v>
      </c>
      <c r="Y14" s="119">
        <v>0.24399999999999999</v>
      </c>
      <c r="Z14" s="172">
        <v>16.622694332753436</v>
      </c>
      <c r="AA14">
        <v>0</v>
      </c>
      <c r="AB14">
        <f t="shared" si="0"/>
        <v>0</v>
      </c>
      <c r="AC14" s="69">
        <v>2.201915666629968E-2</v>
      </c>
      <c r="AD14" s="265">
        <f>'Place extras'!C9/demographic!G6*1000</f>
        <v>1.6070108526799583E-2</v>
      </c>
      <c r="AE14">
        <v>1</v>
      </c>
      <c r="AF14" s="147"/>
      <c r="AG14" s="68"/>
    </row>
    <row r="15" spans="1:33">
      <c r="A15" s="2" t="s">
        <v>8</v>
      </c>
      <c r="B15" t="s">
        <v>72</v>
      </c>
      <c r="C15" s="240">
        <v>1</v>
      </c>
      <c r="D15" s="161">
        <v>7.8</v>
      </c>
      <c r="E15" s="150">
        <v>5.2</v>
      </c>
      <c r="F15" s="3">
        <v>79.755991656000006</v>
      </c>
      <c r="G15" s="68">
        <v>7306.2014147999998</v>
      </c>
      <c r="H15" s="25">
        <v>2.7477156635000002</v>
      </c>
      <c r="I15" s="40">
        <v>13.8</v>
      </c>
      <c r="J15" s="162">
        <v>20</v>
      </c>
      <c r="K15">
        <v>60.7</v>
      </c>
      <c r="L15">
        <v>46.199999999999996</v>
      </c>
      <c r="M15">
        <v>5.0599999999999996</v>
      </c>
      <c r="N15" s="68">
        <v>22.825245937879959</v>
      </c>
      <c r="O15" s="25">
        <v>2.42811501597444</v>
      </c>
      <c r="Q15" s="241">
        <v>37.799999999999997</v>
      </c>
      <c r="R15" s="163">
        <v>256</v>
      </c>
      <c r="S15" s="25">
        <v>2.474593787678705</v>
      </c>
      <c r="T15">
        <v>37.9</v>
      </c>
      <c r="U15" s="5">
        <v>78</v>
      </c>
      <c r="V15" s="242">
        <v>56.2</v>
      </c>
      <c r="W15" s="233">
        <v>0.72952359898308827</v>
      </c>
      <c r="X15" s="203">
        <v>0.38905459732849174</v>
      </c>
      <c r="Y15" s="119">
        <v>0.23599999999999999</v>
      </c>
      <c r="Z15" s="172">
        <v>20.663719354653498</v>
      </c>
      <c r="AA15">
        <v>0</v>
      </c>
      <c r="AB15">
        <f t="shared" si="0"/>
        <v>0</v>
      </c>
      <c r="AC15" s="69">
        <v>0</v>
      </c>
      <c r="AD15" s="265">
        <f>'Place extras'!C10/demographic!G7*1000</f>
        <v>7.7810919465698347E-2</v>
      </c>
      <c r="AE15">
        <v>0</v>
      </c>
      <c r="AF15" s="147"/>
      <c r="AG15" s="68"/>
    </row>
    <row r="16" spans="1:33">
      <c r="A16" s="2" t="s">
        <v>13</v>
      </c>
      <c r="B16" t="s">
        <v>73</v>
      </c>
      <c r="C16" s="240">
        <v>0</v>
      </c>
      <c r="D16" s="161">
        <v>7.1</v>
      </c>
      <c r="E16" s="150">
        <v>10.3</v>
      </c>
      <c r="F16" s="3">
        <v>79.982774011000004</v>
      </c>
      <c r="G16" s="68">
        <v>5746.5299587</v>
      </c>
      <c r="H16" s="25">
        <v>2.9514419336</v>
      </c>
      <c r="I16" s="40">
        <v>11.7</v>
      </c>
      <c r="J16" s="162">
        <v>20</v>
      </c>
      <c r="K16">
        <v>44.5</v>
      </c>
      <c r="L16">
        <v>33.199999999999996</v>
      </c>
      <c r="M16">
        <v>4.46</v>
      </c>
      <c r="N16" s="68">
        <v>55.441669772642562</v>
      </c>
      <c r="O16" s="25">
        <v>1.44404332129964</v>
      </c>
      <c r="Q16" s="241">
        <v>11.1</v>
      </c>
      <c r="R16" s="163">
        <v>200</v>
      </c>
      <c r="S16" s="25">
        <v>5.4266835371854354</v>
      </c>
      <c r="T16">
        <v>25.1</v>
      </c>
      <c r="U16" s="5">
        <v>77</v>
      </c>
      <c r="V16" s="242">
        <v>32</v>
      </c>
      <c r="W16" s="233">
        <v>0.93179276928811028</v>
      </c>
      <c r="X16" s="203">
        <v>0.61618091071538605</v>
      </c>
      <c r="Y16" s="119">
        <v>0.30600000000000005</v>
      </c>
      <c r="Z16" s="172">
        <v>22.606495149725855</v>
      </c>
      <c r="AA16">
        <v>0</v>
      </c>
      <c r="AB16">
        <f t="shared" si="0"/>
        <v>0</v>
      </c>
      <c r="AC16" s="69">
        <v>0</v>
      </c>
      <c r="AD16" s="265">
        <f>'Place extras'!C11/demographic!G8*1000</f>
        <v>0.12323618214307722</v>
      </c>
      <c r="AE16">
        <v>0</v>
      </c>
      <c r="AF16" s="147"/>
      <c r="AG16" s="68"/>
    </row>
    <row r="17" spans="1:33">
      <c r="A17" s="2" t="s">
        <v>14</v>
      </c>
      <c r="B17" t="s">
        <v>74</v>
      </c>
      <c r="C17" s="240">
        <v>1</v>
      </c>
      <c r="D17" s="161">
        <v>7.7</v>
      </c>
      <c r="E17" s="150">
        <v>5.7</v>
      </c>
      <c r="F17" s="3">
        <v>82.165360075999999</v>
      </c>
      <c r="G17" s="68">
        <v>4702.7530912000002</v>
      </c>
      <c r="H17" s="25">
        <v>2.9685104702</v>
      </c>
      <c r="I17" s="40">
        <v>12</v>
      </c>
      <c r="J17" s="162">
        <v>22</v>
      </c>
      <c r="K17">
        <v>52.599999999999994</v>
      </c>
      <c r="L17">
        <v>36.4</v>
      </c>
      <c r="M17">
        <v>6.28</v>
      </c>
      <c r="N17" s="68">
        <v>48.153668176487564</v>
      </c>
      <c r="O17" s="25">
        <v>2.0018651802176999</v>
      </c>
      <c r="Q17" s="241">
        <v>4.5999999999999996</v>
      </c>
      <c r="R17" s="163">
        <v>366</v>
      </c>
      <c r="S17" s="25">
        <v>5.4650157924119949</v>
      </c>
      <c r="T17">
        <v>38</v>
      </c>
      <c r="U17" s="5">
        <v>68</v>
      </c>
      <c r="V17" s="242">
        <v>48.7</v>
      </c>
      <c r="W17" s="233">
        <v>1.5504122225781316</v>
      </c>
      <c r="X17" s="203">
        <v>0.65724067532864805</v>
      </c>
      <c r="Y17" s="119">
        <v>0.28100000000000003</v>
      </c>
      <c r="Z17" s="172">
        <v>10.024803901324828</v>
      </c>
      <c r="AA17">
        <v>0</v>
      </c>
      <c r="AB17">
        <f t="shared" si="0"/>
        <v>0</v>
      </c>
      <c r="AC17" s="69">
        <v>8.2947495118010459E-2</v>
      </c>
      <c r="AD17" s="265">
        <f>'Place extras'!C12/demographic!G9*1000</f>
        <v>3.3249949847992313E-3</v>
      </c>
      <c r="AE17">
        <v>0</v>
      </c>
      <c r="AF17" s="147"/>
      <c r="AG17" s="68"/>
    </row>
    <row r="18" spans="1:33">
      <c r="A18" s="2" t="s">
        <v>15</v>
      </c>
      <c r="B18" t="s">
        <v>75</v>
      </c>
      <c r="C18" s="240">
        <v>1</v>
      </c>
      <c r="D18" s="161">
        <v>5.8</v>
      </c>
      <c r="E18" s="150">
        <v>6.3</v>
      </c>
      <c r="F18" s="3">
        <v>76.048838549999999</v>
      </c>
      <c r="G18" s="68">
        <v>8127.8842667999998</v>
      </c>
      <c r="H18" s="25">
        <v>14.001309659</v>
      </c>
      <c r="I18" s="40">
        <v>17.8</v>
      </c>
      <c r="J18" s="162">
        <v>25</v>
      </c>
      <c r="K18">
        <v>52.1</v>
      </c>
      <c r="L18">
        <v>36.700000000000003</v>
      </c>
      <c r="M18">
        <v>4.83</v>
      </c>
      <c r="N18" s="68">
        <v>31.932405400900148</v>
      </c>
      <c r="O18" s="25">
        <v>2.5960539979231601</v>
      </c>
      <c r="Q18" s="241">
        <v>13.8</v>
      </c>
      <c r="R18" s="163">
        <v>582</v>
      </c>
      <c r="S18" s="25">
        <v>9.6132258393713634</v>
      </c>
      <c r="T18">
        <v>14.6</v>
      </c>
      <c r="U18" s="5">
        <v>74</v>
      </c>
      <c r="V18" s="242">
        <v>9.4</v>
      </c>
      <c r="W18" s="233">
        <v>0.65635939323220538</v>
      </c>
      <c r="X18" s="203">
        <v>0.36355373778686662</v>
      </c>
      <c r="Y18" s="119">
        <v>0.27300000000000002</v>
      </c>
      <c r="Z18" s="172">
        <v>23.257475252576793</v>
      </c>
      <c r="AA18">
        <v>0</v>
      </c>
      <c r="AB18">
        <f t="shared" si="0"/>
        <v>0</v>
      </c>
      <c r="AC18" s="69">
        <v>0</v>
      </c>
      <c r="AD18" s="265">
        <f>'Place extras'!C13/demographic!G10*1000</f>
        <v>4.5444217223358327E-2</v>
      </c>
      <c r="AE18">
        <v>0</v>
      </c>
      <c r="AF18" s="147"/>
      <c r="AG18" s="68"/>
    </row>
    <row r="19" spans="1:33">
      <c r="A19" s="2" t="s">
        <v>16</v>
      </c>
      <c r="B19" t="s">
        <v>76</v>
      </c>
      <c r="C19" s="240">
        <v>0</v>
      </c>
      <c r="D19" s="161">
        <v>8.1</v>
      </c>
      <c r="E19" s="150">
        <v>5.2</v>
      </c>
      <c r="F19" s="3">
        <v>81.498488025</v>
      </c>
      <c r="G19" s="68">
        <v>5119.9236959</v>
      </c>
      <c r="H19" s="25">
        <v>6.0570052178999996</v>
      </c>
      <c r="I19" s="40">
        <v>12.8</v>
      </c>
      <c r="J19" s="162">
        <v>22</v>
      </c>
      <c r="K19">
        <v>50.699999999999996</v>
      </c>
      <c r="L19">
        <v>38</v>
      </c>
      <c r="M19">
        <v>5.53</v>
      </c>
      <c r="N19" s="68">
        <v>13.661128998558885</v>
      </c>
      <c r="O19" s="25">
        <v>2.0364215158466399</v>
      </c>
      <c r="Q19" s="241">
        <v>22.9</v>
      </c>
      <c r="R19" s="163">
        <v>228</v>
      </c>
      <c r="S19" s="25">
        <v>4.1201642283004682</v>
      </c>
      <c r="T19">
        <v>29.3</v>
      </c>
      <c r="U19" s="5">
        <v>77</v>
      </c>
      <c r="V19" s="242">
        <v>39.5</v>
      </c>
      <c r="W19" s="233">
        <v>1.2268229571254841</v>
      </c>
      <c r="X19" s="203">
        <v>0.58608249436709603</v>
      </c>
      <c r="Y19" s="119">
        <v>0.26600000000000001</v>
      </c>
      <c r="Z19" s="172">
        <v>13.869773896952525</v>
      </c>
      <c r="AA19">
        <v>0</v>
      </c>
      <c r="AB19">
        <f t="shared" si="0"/>
        <v>0</v>
      </c>
      <c r="AC19" s="69">
        <v>4.2858443917047483E-2</v>
      </c>
      <c r="AD19" s="265">
        <f>'Place extras'!C14/demographic!G11*1000</f>
        <v>3.9072166291139736E-2</v>
      </c>
      <c r="AE19">
        <v>0</v>
      </c>
      <c r="AF19" s="147"/>
      <c r="AG19" s="68"/>
    </row>
    <row r="20" spans="1:33">
      <c r="A20" s="2" t="s">
        <v>17</v>
      </c>
      <c r="B20" t="s">
        <v>77</v>
      </c>
      <c r="C20" s="240">
        <v>1</v>
      </c>
      <c r="D20" s="161">
        <v>14.3</v>
      </c>
      <c r="E20" s="150">
        <v>9.5</v>
      </c>
      <c r="F20" s="3">
        <v>79.038610274000007</v>
      </c>
      <c r="G20" s="68">
        <v>6961.0063713999998</v>
      </c>
      <c r="H20" s="25">
        <v>4.1619960533000002</v>
      </c>
      <c r="I20" s="40">
        <v>14.4</v>
      </c>
      <c r="J20" s="162">
        <v>29</v>
      </c>
      <c r="K20">
        <v>57.2</v>
      </c>
      <c r="L20">
        <v>32.799999999999997</v>
      </c>
      <c r="M20">
        <v>4.72</v>
      </c>
      <c r="N20" s="68">
        <v>10.785887356486356</v>
      </c>
      <c r="O20" s="25">
        <v>2.8908579230404898</v>
      </c>
      <c r="Q20" s="241">
        <v>7.3</v>
      </c>
      <c r="R20" s="163">
        <v>507</v>
      </c>
      <c r="S20" s="25">
        <v>8.4710987972057357</v>
      </c>
      <c r="T20">
        <v>22.6</v>
      </c>
      <c r="U20" s="5">
        <v>77</v>
      </c>
      <c r="V20" s="242">
        <v>21.8</v>
      </c>
      <c r="W20" s="233">
        <v>1.0560968378436404</v>
      </c>
      <c r="X20" s="203">
        <v>0.53913619928234369</v>
      </c>
      <c r="Y20" s="119">
        <v>0.18200000000000005</v>
      </c>
      <c r="Z20" s="172">
        <v>22.441107726246127</v>
      </c>
      <c r="AA20">
        <v>0</v>
      </c>
      <c r="AB20">
        <v>1</v>
      </c>
      <c r="AC20" s="69">
        <v>1.4313025875906066E-2</v>
      </c>
      <c r="AD20" s="265">
        <f>'Place extras'!C15/demographic!G12*1000</f>
        <v>8.2520846828930145E-3</v>
      </c>
      <c r="AE20">
        <v>1</v>
      </c>
      <c r="AF20" s="147"/>
      <c r="AG20" s="68"/>
    </row>
    <row r="21" spans="1:33">
      <c r="A21" s="2" t="s">
        <v>18</v>
      </c>
      <c r="B21" t="s">
        <v>78</v>
      </c>
      <c r="C21" s="240">
        <v>0</v>
      </c>
      <c r="D21" s="161">
        <v>7.2</v>
      </c>
      <c r="E21" s="150">
        <v>9.6</v>
      </c>
      <c r="F21" s="3">
        <v>78.117924943999995</v>
      </c>
      <c r="G21" s="68">
        <v>7335.7779208000002</v>
      </c>
      <c r="H21" s="25">
        <v>3.5679583202999998</v>
      </c>
      <c r="I21" s="40">
        <v>13.3</v>
      </c>
      <c r="J21" s="162">
        <v>21</v>
      </c>
      <c r="K21">
        <v>47.3</v>
      </c>
      <c r="L21">
        <v>35.799999999999997</v>
      </c>
      <c r="M21">
        <v>4.7</v>
      </c>
      <c r="N21" s="68">
        <v>42.656916514320535</v>
      </c>
      <c r="O21" s="25">
        <v>1.65636588380717</v>
      </c>
      <c r="Q21" s="241">
        <v>8.6999999999999993</v>
      </c>
      <c r="R21" s="163">
        <v>419</v>
      </c>
      <c r="S21" s="25">
        <v>4.8317859638614351</v>
      </c>
      <c r="T21">
        <v>21.8</v>
      </c>
      <c r="U21" s="5">
        <v>77</v>
      </c>
      <c r="V21" s="242">
        <v>31.6</v>
      </c>
      <c r="W21" s="233">
        <v>1.0036921532781302</v>
      </c>
      <c r="X21" s="203">
        <v>0.60887077888623486</v>
      </c>
      <c r="Y21" s="119">
        <v>0.30600000000000005</v>
      </c>
      <c r="Z21" s="172">
        <v>29.749425975841071</v>
      </c>
      <c r="AA21">
        <v>0</v>
      </c>
      <c r="AB21">
        <f t="shared" ref="AB21:AB28" si="1">AA21</f>
        <v>0</v>
      </c>
      <c r="AC21" s="69">
        <v>0</v>
      </c>
      <c r="AD21" s="265">
        <f>'Place extras'!C16/demographic!G13*1000</f>
        <v>0.14050864128143881</v>
      </c>
      <c r="AE21">
        <v>0</v>
      </c>
      <c r="AF21" s="147"/>
      <c r="AG21" s="68"/>
    </row>
    <row r="22" spans="1:33">
      <c r="A22" s="2" t="s">
        <v>19</v>
      </c>
      <c r="B22" t="s">
        <v>79</v>
      </c>
      <c r="C22" s="240">
        <v>1</v>
      </c>
      <c r="D22" s="161">
        <v>6</v>
      </c>
      <c r="E22" s="150">
        <v>9.6999999999999993</v>
      </c>
      <c r="F22" s="3">
        <v>76.929637287000006</v>
      </c>
      <c r="G22" s="68">
        <v>8952.8219231000003</v>
      </c>
      <c r="H22" s="25">
        <v>6.1924808289</v>
      </c>
      <c r="I22" s="40">
        <v>18.2</v>
      </c>
      <c r="J22" s="162">
        <v>26</v>
      </c>
      <c r="K22">
        <v>62</v>
      </c>
      <c r="L22">
        <v>46.3</v>
      </c>
      <c r="M22">
        <v>6.52</v>
      </c>
      <c r="N22" s="68">
        <v>65.773967356078018</v>
      </c>
      <c r="O22" s="25">
        <v>1.50553505535055</v>
      </c>
      <c r="Q22" s="241">
        <v>13.6</v>
      </c>
      <c r="R22" s="163">
        <v>332</v>
      </c>
      <c r="S22" s="25">
        <v>7.616046584480439</v>
      </c>
      <c r="T22">
        <v>18.100000000000001</v>
      </c>
      <c r="U22" s="5">
        <v>72</v>
      </c>
      <c r="V22" s="242">
        <v>16.5</v>
      </c>
      <c r="W22" s="233">
        <v>1.1195568911672855</v>
      </c>
      <c r="X22" s="203">
        <v>0.62384143733067166</v>
      </c>
      <c r="Y22" s="119">
        <v>0.19599999999999995</v>
      </c>
      <c r="Z22" s="172">
        <v>19.055779755652608</v>
      </c>
      <c r="AA22">
        <v>0</v>
      </c>
      <c r="AB22">
        <f t="shared" si="1"/>
        <v>0</v>
      </c>
      <c r="AC22" s="69">
        <v>5.1558541040598663E-2</v>
      </c>
      <c r="AD22" s="265">
        <f>'Place extras'!C17/demographic!G14*1000</f>
        <v>1.7824041066590617E-2</v>
      </c>
      <c r="AE22">
        <v>1</v>
      </c>
      <c r="AF22" s="147"/>
      <c r="AG22" s="68"/>
    </row>
    <row r="23" spans="1:33">
      <c r="A23" s="2" t="s">
        <v>20</v>
      </c>
      <c r="B23" t="s">
        <v>80</v>
      </c>
      <c r="C23" s="240">
        <v>1</v>
      </c>
      <c r="D23" s="161">
        <v>10.3</v>
      </c>
      <c r="E23" s="150">
        <v>9.3000000000000007</v>
      </c>
      <c r="F23" s="3">
        <v>82.025233622000002</v>
      </c>
      <c r="G23" s="68">
        <v>5655.2385912</v>
      </c>
      <c r="H23" s="25">
        <v>9.2047670666000005</v>
      </c>
      <c r="I23" s="40">
        <v>14.5</v>
      </c>
      <c r="J23" s="162">
        <v>28</v>
      </c>
      <c r="K23">
        <v>55.6</v>
      </c>
      <c r="L23">
        <v>36.6</v>
      </c>
      <c r="M23">
        <v>4.1100000000000003</v>
      </c>
      <c r="N23" s="68">
        <v>47.886980068362412</v>
      </c>
      <c r="O23" s="25">
        <v>1.8198591076819901</v>
      </c>
      <c r="Q23" s="241">
        <v>23.3</v>
      </c>
      <c r="R23" s="163">
        <v>311</v>
      </c>
      <c r="S23" s="25">
        <v>7.3586490228567545</v>
      </c>
      <c r="T23">
        <v>22</v>
      </c>
      <c r="U23" s="5">
        <v>81</v>
      </c>
      <c r="V23" s="242">
        <v>20.7</v>
      </c>
      <c r="W23" s="233">
        <v>0.74910107870555331</v>
      </c>
      <c r="X23" s="203">
        <v>0.47776525302895706</v>
      </c>
      <c r="Y23" s="119">
        <v>0.29300000000000004</v>
      </c>
      <c r="Z23" s="172">
        <v>26.336337017954015</v>
      </c>
      <c r="AA23">
        <v>0</v>
      </c>
      <c r="AB23">
        <f t="shared" si="1"/>
        <v>0</v>
      </c>
      <c r="AC23" s="69">
        <v>2.7744484396501977E-2</v>
      </c>
      <c r="AD23" s="265">
        <f>'Place extras'!C18/demographic!G15*1000</f>
        <v>7.4650820785774541E-3</v>
      </c>
      <c r="AE23">
        <v>0</v>
      </c>
      <c r="AF23" s="147"/>
      <c r="AG23" s="68"/>
    </row>
    <row r="24" spans="1:33">
      <c r="A24" s="2" t="s">
        <v>21</v>
      </c>
      <c r="B24" t="s">
        <v>81</v>
      </c>
      <c r="C24" s="240">
        <v>1</v>
      </c>
      <c r="D24" s="161">
        <v>5.8</v>
      </c>
      <c r="E24" s="150">
        <v>6.4</v>
      </c>
      <c r="F24" s="3">
        <v>78.678207736999994</v>
      </c>
      <c r="G24" s="68">
        <v>6345.4262707999997</v>
      </c>
      <c r="H24" s="25">
        <v>12.191861939000001</v>
      </c>
      <c r="I24" s="40">
        <v>13</v>
      </c>
      <c r="J24" s="162">
        <v>20</v>
      </c>
      <c r="K24">
        <v>50.5</v>
      </c>
      <c r="L24">
        <v>37.6</v>
      </c>
      <c r="M24">
        <v>4.7</v>
      </c>
      <c r="N24" s="68">
        <v>40.364943323196023</v>
      </c>
      <c r="O24" s="25">
        <v>0.89285714285714302</v>
      </c>
      <c r="Q24" s="241">
        <v>15.3</v>
      </c>
      <c r="R24" s="163">
        <v>474</v>
      </c>
      <c r="S24" s="25">
        <v>6.829147593715204</v>
      </c>
      <c r="T24">
        <v>16.3</v>
      </c>
      <c r="U24" s="5">
        <v>69</v>
      </c>
      <c r="V24" s="242">
        <v>12.9</v>
      </c>
      <c r="W24" s="233">
        <v>0.71882775781034014</v>
      </c>
      <c r="X24" s="203">
        <v>0.60544904137235112</v>
      </c>
      <c r="Y24" s="119">
        <v>0.23599999999999999</v>
      </c>
      <c r="Z24" s="172">
        <v>22.21947296795744</v>
      </c>
      <c r="AA24">
        <v>0</v>
      </c>
      <c r="AB24">
        <f t="shared" si="1"/>
        <v>0</v>
      </c>
      <c r="AC24" s="69">
        <v>0</v>
      </c>
      <c r="AD24" s="265">
        <f>'Place extras'!C19/demographic!G16*1000</f>
        <v>0.20181634712411706</v>
      </c>
      <c r="AE24">
        <v>0</v>
      </c>
      <c r="AF24" s="147"/>
      <c r="AG24" s="68"/>
    </row>
    <row r="25" spans="1:33">
      <c r="A25" s="2" t="s">
        <v>22</v>
      </c>
      <c r="B25" t="s">
        <v>82</v>
      </c>
      <c r="C25" s="240">
        <v>1</v>
      </c>
      <c r="D25" s="161">
        <v>13.9</v>
      </c>
      <c r="E25" s="150">
        <v>9</v>
      </c>
      <c r="F25" s="3">
        <v>77.567703438999999</v>
      </c>
      <c r="G25" s="68">
        <v>7592.5480459999999</v>
      </c>
      <c r="H25" s="25">
        <v>5.3756534862000001</v>
      </c>
      <c r="I25" s="40">
        <v>13.4</v>
      </c>
      <c r="J25" s="162">
        <v>26</v>
      </c>
      <c r="K25">
        <v>54.1</v>
      </c>
      <c r="L25">
        <v>34.299999999999997</v>
      </c>
      <c r="M25">
        <v>4.01</v>
      </c>
      <c r="N25" s="68">
        <v>54.651306320232194</v>
      </c>
      <c r="O25" s="25">
        <v>3.99141593612344</v>
      </c>
      <c r="Q25" s="241">
        <v>9.4</v>
      </c>
      <c r="R25" s="163">
        <v>555</v>
      </c>
      <c r="S25" s="25">
        <v>6.8234837428568227</v>
      </c>
      <c r="T25">
        <v>23.3</v>
      </c>
      <c r="U25" s="5">
        <v>79</v>
      </c>
      <c r="V25" s="242">
        <v>24.3</v>
      </c>
      <c r="W25" s="233">
        <v>0.71909613579252885</v>
      </c>
      <c r="X25" s="203">
        <v>0.41962818492432141</v>
      </c>
      <c r="Y25" s="119">
        <v>0.18300000000000005</v>
      </c>
      <c r="Z25" s="172">
        <v>23.468439381440991</v>
      </c>
      <c r="AA25">
        <v>0</v>
      </c>
      <c r="AB25">
        <f t="shared" si="1"/>
        <v>0</v>
      </c>
      <c r="AC25" s="69">
        <v>1.6986522892736902E-2</v>
      </c>
      <c r="AD25" s="265">
        <f>'Place extras'!C20/demographic!G17*1000</f>
        <v>7.6574486300058659E-3</v>
      </c>
      <c r="AE25">
        <v>1</v>
      </c>
      <c r="AF25" s="147"/>
      <c r="AG25" s="68"/>
    </row>
    <row r="26" spans="1:33">
      <c r="A26" s="2" t="s">
        <v>23</v>
      </c>
      <c r="B26" t="s">
        <v>83</v>
      </c>
      <c r="C26" s="240">
        <v>1</v>
      </c>
      <c r="D26" s="161">
        <v>13.5</v>
      </c>
      <c r="E26" s="150">
        <v>8.1999999999999993</v>
      </c>
      <c r="F26" s="3">
        <v>79.852829928999995</v>
      </c>
      <c r="G26" s="68">
        <v>5966.7521692</v>
      </c>
      <c r="H26" s="25">
        <v>4.8646786614000002</v>
      </c>
      <c r="I26" s="40">
        <v>13.8</v>
      </c>
      <c r="J26" s="162">
        <v>25</v>
      </c>
      <c r="K26">
        <v>49</v>
      </c>
      <c r="L26">
        <v>29.799999999999997</v>
      </c>
      <c r="M26">
        <v>3.73</v>
      </c>
      <c r="N26" s="68">
        <v>101.48259203731467</v>
      </c>
      <c r="O26" s="25">
        <v>2.3237610684408798</v>
      </c>
      <c r="Q26" s="241">
        <v>6.7</v>
      </c>
      <c r="R26" s="163">
        <v>478</v>
      </c>
      <c r="S26" s="25">
        <v>6.3882063882063882</v>
      </c>
      <c r="T26">
        <v>22.9</v>
      </c>
      <c r="U26" s="5">
        <v>76</v>
      </c>
      <c r="V26" s="242">
        <v>23.6</v>
      </c>
      <c r="W26" s="233">
        <v>0.51974012993503249</v>
      </c>
      <c r="X26" s="203">
        <v>0.3613130645516634</v>
      </c>
      <c r="Y26" s="119">
        <v>0.21399999999999997</v>
      </c>
      <c r="Z26" s="172">
        <v>22.878202878202877</v>
      </c>
      <c r="AA26">
        <v>0</v>
      </c>
      <c r="AB26">
        <f t="shared" si="1"/>
        <v>0</v>
      </c>
      <c r="AC26" s="69">
        <v>0</v>
      </c>
      <c r="AD26" s="265">
        <f>'Place extras'!C21/demographic!G18*1000</f>
        <v>5.2875082617316591E-2</v>
      </c>
      <c r="AE26">
        <v>0</v>
      </c>
      <c r="AF26" s="147"/>
      <c r="AG26" s="68"/>
    </row>
    <row r="27" spans="1:33">
      <c r="A27" s="2" t="s">
        <v>24</v>
      </c>
      <c r="B27" t="s">
        <v>84</v>
      </c>
      <c r="C27" s="240">
        <v>1</v>
      </c>
      <c r="D27" s="161">
        <v>5.5</v>
      </c>
      <c r="E27" s="150">
        <v>9.5</v>
      </c>
      <c r="F27" s="3">
        <v>74.542812920000003</v>
      </c>
      <c r="G27" s="68">
        <v>11667.0154</v>
      </c>
      <c r="H27" s="25">
        <v>8.8417960189000002</v>
      </c>
      <c r="I27" s="40">
        <v>17.899999999999999</v>
      </c>
      <c r="J27" s="162">
        <v>27</v>
      </c>
      <c r="K27">
        <v>59.3</v>
      </c>
      <c r="L27">
        <v>45.2</v>
      </c>
      <c r="M27">
        <v>4.66</v>
      </c>
      <c r="N27" s="68">
        <v>14.341834507700941</v>
      </c>
      <c r="O27" s="25">
        <v>2.6493401833383698</v>
      </c>
      <c r="Q27" s="241">
        <v>26</v>
      </c>
      <c r="R27" s="163">
        <v>539</v>
      </c>
      <c r="S27" s="25">
        <v>6.8589694215512589</v>
      </c>
      <c r="T27">
        <v>30.4</v>
      </c>
      <c r="U27" s="5">
        <v>73</v>
      </c>
      <c r="V27" s="242">
        <v>38.799999999999997</v>
      </c>
      <c r="W27" s="233">
        <v>0.76385857704059368</v>
      </c>
      <c r="X27" s="203">
        <v>0.42040090959469534</v>
      </c>
      <c r="Y27" s="119">
        <v>0.25</v>
      </c>
      <c r="Z27" s="172">
        <v>27.528306246630208</v>
      </c>
      <c r="AA27">
        <v>0</v>
      </c>
      <c r="AB27">
        <f t="shared" si="1"/>
        <v>0</v>
      </c>
      <c r="AC27" s="69">
        <v>0</v>
      </c>
      <c r="AD27" s="265">
        <f>'Place extras'!C22/demographic!G19*1000</f>
        <v>5.7327396762912999E-2</v>
      </c>
      <c r="AE27">
        <v>0</v>
      </c>
      <c r="AF27" s="147"/>
      <c r="AG27" s="68"/>
    </row>
    <row r="28" spans="1:33">
      <c r="A28" s="2" t="s">
        <v>25</v>
      </c>
      <c r="B28" t="s">
        <v>85</v>
      </c>
      <c r="C28" s="240">
        <v>0</v>
      </c>
      <c r="D28" s="161">
        <v>7.1</v>
      </c>
      <c r="E28" s="150">
        <v>5.7</v>
      </c>
      <c r="F28" s="3">
        <v>78.568887750000002</v>
      </c>
      <c r="G28" s="68">
        <v>6416.0018743000001</v>
      </c>
      <c r="H28" s="25">
        <v>7.2981715139999999</v>
      </c>
      <c r="I28" s="40">
        <v>16.100000000000001</v>
      </c>
      <c r="J28" s="162">
        <v>18</v>
      </c>
      <c r="K28">
        <v>49.1</v>
      </c>
      <c r="L28">
        <v>25.3</v>
      </c>
      <c r="M28">
        <v>3.6</v>
      </c>
      <c r="N28" s="68">
        <v>28.081266176504272</v>
      </c>
      <c r="O28" s="25">
        <v>2.3268546400218999</v>
      </c>
      <c r="Q28" s="241">
        <v>25.6</v>
      </c>
      <c r="R28" s="163">
        <v>401</v>
      </c>
      <c r="S28" s="25">
        <v>5.8990835352364899</v>
      </c>
      <c r="T28">
        <v>20.8</v>
      </c>
      <c r="U28" s="5">
        <v>79</v>
      </c>
      <c r="V28" s="242">
        <v>18.100000000000001</v>
      </c>
      <c r="W28" s="233">
        <v>0.76960076960076962</v>
      </c>
      <c r="X28" s="203">
        <v>0.44878267698866825</v>
      </c>
      <c r="Y28" s="119">
        <v>0.27300000000000002</v>
      </c>
      <c r="Z28" s="172">
        <v>23.564731907721477</v>
      </c>
      <c r="AA28">
        <v>0</v>
      </c>
      <c r="AB28">
        <f t="shared" si="1"/>
        <v>0</v>
      </c>
      <c r="AC28" s="69">
        <v>0</v>
      </c>
      <c r="AD28" s="265">
        <f>'Place extras'!C23/demographic!G20*1000</f>
        <v>7.4797112831444704E-2</v>
      </c>
      <c r="AE28">
        <v>0</v>
      </c>
      <c r="AF28" s="147"/>
      <c r="AG28" s="68"/>
    </row>
    <row r="29" spans="1:33">
      <c r="A29" s="2" t="s">
        <v>30</v>
      </c>
      <c r="B29" t="s">
        <v>86</v>
      </c>
      <c r="C29" s="240">
        <v>1</v>
      </c>
      <c r="D29" s="161">
        <v>14.4</v>
      </c>
      <c r="E29" s="150">
        <v>10.8</v>
      </c>
      <c r="F29" s="3">
        <v>82.209686808000001</v>
      </c>
      <c r="G29" s="68">
        <v>4946.1516978</v>
      </c>
      <c r="H29" s="25">
        <v>1.6477953981</v>
      </c>
      <c r="I29" s="40">
        <v>12.2</v>
      </c>
      <c r="J29" s="162">
        <v>34</v>
      </c>
      <c r="K29">
        <v>58.3</v>
      </c>
      <c r="L29">
        <v>44</v>
      </c>
      <c r="M29">
        <v>8.57</v>
      </c>
      <c r="N29" s="68">
        <v>73.590431104929948</v>
      </c>
      <c r="O29" s="25">
        <v>2.308048648782</v>
      </c>
      <c r="Q29" s="241">
        <v>6.2</v>
      </c>
      <c r="R29" s="163">
        <v>424</v>
      </c>
      <c r="S29" s="25">
        <v>9.0246268347474334</v>
      </c>
      <c r="T29">
        <v>31.3</v>
      </c>
      <c r="U29" s="5">
        <v>73</v>
      </c>
      <c r="V29" s="242">
        <v>47.1</v>
      </c>
      <c r="W29" s="233">
        <v>1.3039148540728449</v>
      </c>
      <c r="X29" s="203">
        <v>0.61218771094783364</v>
      </c>
      <c r="Y29" s="119">
        <v>0.22199999999999998</v>
      </c>
      <c r="Z29" s="172">
        <v>18.121513839985312</v>
      </c>
      <c r="AA29">
        <v>3</v>
      </c>
      <c r="AB29">
        <v>7</v>
      </c>
      <c r="AC29" s="69">
        <v>6.0209632511300196E-2</v>
      </c>
      <c r="AD29" s="265">
        <f>'Place extras'!C24/demographic!G21*1000</f>
        <v>2.9574285553035443E-3</v>
      </c>
      <c r="AE29">
        <v>5</v>
      </c>
      <c r="AF29" s="147"/>
      <c r="AG29" s="68"/>
    </row>
    <row r="30" spans="1:33">
      <c r="A30" s="2" t="s">
        <v>26</v>
      </c>
      <c r="B30" t="s">
        <v>87</v>
      </c>
      <c r="C30" s="240">
        <v>1</v>
      </c>
      <c r="D30" s="161">
        <v>11.8</v>
      </c>
      <c r="E30" s="150">
        <v>9.4</v>
      </c>
      <c r="F30" s="3">
        <v>79.300780739000004</v>
      </c>
      <c r="G30" s="68">
        <v>6592.1142681000001</v>
      </c>
      <c r="H30" s="25">
        <v>9.3803740660999999</v>
      </c>
      <c r="I30" s="40">
        <v>12</v>
      </c>
      <c r="J30" s="162">
        <v>26</v>
      </c>
      <c r="K30">
        <v>56.400000000000006</v>
      </c>
      <c r="L30">
        <v>34.9</v>
      </c>
      <c r="M30">
        <v>4.3600000000000003</v>
      </c>
      <c r="N30" s="68">
        <v>68.058807970944372</v>
      </c>
      <c r="O30" s="25">
        <v>2.0891364902506999</v>
      </c>
      <c r="Q30" s="241">
        <v>11.1</v>
      </c>
      <c r="R30" s="163">
        <v>616</v>
      </c>
      <c r="S30" s="25">
        <v>5.9764516633526217</v>
      </c>
      <c r="T30">
        <v>27.1</v>
      </c>
      <c r="U30" s="5">
        <v>77</v>
      </c>
      <c r="V30" s="242">
        <v>35.5</v>
      </c>
      <c r="W30" s="233">
        <v>0.62575396902195302</v>
      </c>
      <c r="X30" s="203">
        <v>0.40105468849997011</v>
      </c>
      <c r="Y30" s="119">
        <v>0.17500000000000004</v>
      </c>
      <c r="Z30" s="172">
        <v>23.521526396925758</v>
      </c>
      <c r="AA30">
        <v>0</v>
      </c>
      <c r="AB30">
        <f>AA30</f>
        <v>0</v>
      </c>
      <c r="AC30" s="69">
        <v>0</v>
      </c>
      <c r="AD30" s="265">
        <f>'Place extras'!C25/demographic!G22*1000</f>
        <v>5.1198470872336616E-2</v>
      </c>
      <c r="AE30">
        <v>0</v>
      </c>
      <c r="AF30" s="147"/>
      <c r="AG30" s="68"/>
    </row>
    <row r="31" spans="1:33">
      <c r="A31" s="2" t="s">
        <v>27</v>
      </c>
      <c r="B31" t="s">
        <v>88</v>
      </c>
      <c r="C31" s="240">
        <v>0</v>
      </c>
      <c r="D31" s="161">
        <v>7.6</v>
      </c>
      <c r="E31" s="150">
        <v>4</v>
      </c>
      <c r="F31" s="3">
        <v>85.112363832</v>
      </c>
      <c r="G31" s="68">
        <v>3447.6744813</v>
      </c>
      <c r="H31" s="25">
        <v>1.7059318674999999</v>
      </c>
      <c r="I31" s="40">
        <v>11.5</v>
      </c>
      <c r="J31" s="162">
        <v>24</v>
      </c>
      <c r="K31">
        <v>52.3</v>
      </c>
      <c r="L31">
        <v>39.299999999999997</v>
      </c>
      <c r="M31">
        <v>8.64</v>
      </c>
      <c r="N31" s="68">
        <v>50.86536429820012</v>
      </c>
      <c r="O31" s="25">
        <v>0.828962950431399</v>
      </c>
      <c r="Q31" s="241">
        <v>6.7</v>
      </c>
      <c r="R31" s="163">
        <v>185</v>
      </c>
      <c r="S31" s="25">
        <v>4.8737388132018475</v>
      </c>
      <c r="T31">
        <v>32.5</v>
      </c>
      <c r="U31" s="5">
        <v>66</v>
      </c>
      <c r="V31" s="242">
        <v>42.6</v>
      </c>
      <c r="W31" s="233">
        <v>2.700781805259417</v>
      </c>
      <c r="X31" s="203">
        <v>0.84980116530745431</v>
      </c>
      <c r="Y31" s="119">
        <v>0.46799999999999997</v>
      </c>
      <c r="Z31" s="172">
        <v>9.6068707366660977</v>
      </c>
      <c r="AA31">
        <v>0</v>
      </c>
      <c r="AB31">
        <f>AA31</f>
        <v>0</v>
      </c>
      <c r="AC31" s="69">
        <v>0.14214641080312723</v>
      </c>
      <c r="AD31" s="265">
        <f>'Place extras'!C26/demographic!G23*1000</f>
        <v>9.3900681249442473E-3</v>
      </c>
      <c r="AE31">
        <v>0</v>
      </c>
      <c r="AF31" s="147"/>
      <c r="AG31" s="68"/>
    </row>
    <row r="32" spans="1:33">
      <c r="A32" s="2" t="s">
        <v>29</v>
      </c>
      <c r="B32" t="s">
        <v>89</v>
      </c>
      <c r="C32" s="240">
        <v>0</v>
      </c>
      <c r="D32" s="161">
        <v>8</v>
      </c>
      <c r="E32" s="150">
        <v>4.9000000000000004</v>
      </c>
      <c r="F32" s="3">
        <v>79.121425345999995</v>
      </c>
      <c r="G32" s="68">
        <v>7338.7497819</v>
      </c>
      <c r="H32" s="25">
        <v>6.1266594143999997</v>
      </c>
      <c r="I32" s="40">
        <v>15.8</v>
      </c>
      <c r="J32" s="162">
        <v>19</v>
      </c>
      <c r="K32">
        <v>54.2</v>
      </c>
      <c r="L32">
        <v>39.5</v>
      </c>
      <c r="M32">
        <v>5.65</v>
      </c>
      <c r="N32" s="68">
        <v>58.865450399087806</v>
      </c>
      <c r="O32" s="25">
        <v>1.3899613899613901</v>
      </c>
      <c r="Q32" s="241">
        <v>25.9</v>
      </c>
      <c r="R32" s="163">
        <v>419</v>
      </c>
      <c r="S32" s="25">
        <v>3.2207792207792205</v>
      </c>
      <c r="T32">
        <v>28.7</v>
      </c>
      <c r="U32" s="5">
        <v>67</v>
      </c>
      <c r="V32" s="242">
        <v>41.9</v>
      </c>
      <c r="W32" s="233">
        <v>0.28506271379703535</v>
      </c>
      <c r="X32" s="203">
        <v>0.19974698714961051</v>
      </c>
      <c r="Y32" s="119">
        <v>0.23599999999999999</v>
      </c>
      <c r="Z32" s="172">
        <v>22.337662337662337</v>
      </c>
      <c r="AA32">
        <v>0</v>
      </c>
      <c r="AB32">
        <f>AA32</f>
        <v>0</v>
      </c>
      <c r="AC32" s="69">
        <v>0</v>
      </c>
      <c r="AD32" s="265">
        <f>'Place extras'!C27/demographic!G24*1000</f>
        <v>0</v>
      </c>
      <c r="AE32">
        <v>0</v>
      </c>
      <c r="AF32" s="147"/>
      <c r="AG32" s="68"/>
    </row>
    <row r="33" spans="1:33">
      <c r="A33" s="2" t="s">
        <v>28</v>
      </c>
      <c r="B33" t="s">
        <v>90</v>
      </c>
      <c r="C33" s="240">
        <v>1</v>
      </c>
      <c r="D33" s="161">
        <v>5.8</v>
      </c>
      <c r="E33" s="150">
        <v>9.3000000000000007</v>
      </c>
      <c r="F33" s="3">
        <v>78.970362272000003</v>
      </c>
      <c r="G33" s="68">
        <v>8000.3013338999999</v>
      </c>
      <c r="H33" s="25">
        <v>6.7593618027</v>
      </c>
      <c r="I33" s="40">
        <v>15.2</v>
      </c>
      <c r="J33" s="162">
        <v>28</v>
      </c>
      <c r="K33">
        <v>58.5</v>
      </c>
      <c r="L33">
        <v>48.5</v>
      </c>
      <c r="M33">
        <v>7.34</v>
      </c>
      <c r="N33" s="68">
        <v>66.688019034110411</v>
      </c>
      <c r="O33" s="25">
        <v>1.40568813337692</v>
      </c>
      <c r="Q33" s="241">
        <v>16.7</v>
      </c>
      <c r="R33" s="163">
        <v>510</v>
      </c>
      <c r="S33" s="25">
        <v>6.2716339102376057</v>
      </c>
      <c r="T33">
        <v>20.100000000000001</v>
      </c>
      <c r="U33" s="5">
        <v>74</v>
      </c>
      <c r="V33" s="242">
        <v>21</v>
      </c>
      <c r="W33" s="233">
        <v>0.89222392532772077</v>
      </c>
      <c r="X33" s="203">
        <v>0.45029198620980793</v>
      </c>
      <c r="Y33" s="119">
        <v>0.25</v>
      </c>
      <c r="Z33" s="172">
        <v>21.762980346142562</v>
      </c>
      <c r="AA33">
        <v>0</v>
      </c>
      <c r="AB33">
        <f>AA33</f>
        <v>0</v>
      </c>
      <c r="AC33" s="69">
        <v>0</v>
      </c>
      <c r="AD33" s="265">
        <f>'Place extras'!C28/demographic!G25*1000</f>
        <v>4.221487370716949E-2</v>
      </c>
      <c r="AE33">
        <v>0</v>
      </c>
      <c r="AF33" s="147"/>
      <c r="AG33" s="68"/>
    </row>
    <row r="34" spans="1:33">
      <c r="A34" s="2" t="s">
        <v>31</v>
      </c>
      <c r="B34" t="s">
        <v>91</v>
      </c>
      <c r="C34" s="240">
        <v>1</v>
      </c>
      <c r="D34" s="161">
        <v>10.4</v>
      </c>
      <c r="E34" s="150">
        <v>8.6999999999999993</v>
      </c>
      <c r="F34" s="3">
        <v>78.579732505999999</v>
      </c>
      <c r="G34" s="68">
        <v>6748.6621225999997</v>
      </c>
      <c r="H34" s="25">
        <v>7.3323667341999998</v>
      </c>
      <c r="I34" s="40">
        <v>13.9</v>
      </c>
      <c r="J34" s="162">
        <v>26</v>
      </c>
      <c r="K34">
        <v>52.400000000000006</v>
      </c>
      <c r="L34">
        <v>35.5</v>
      </c>
      <c r="M34">
        <v>4.71</v>
      </c>
      <c r="N34" s="68">
        <v>33.410759082040322</v>
      </c>
      <c r="O34" s="25">
        <v>2.4178284861248098</v>
      </c>
      <c r="Q34" s="241">
        <v>6.1</v>
      </c>
      <c r="R34" s="163">
        <v>614</v>
      </c>
      <c r="S34" s="25">
        <v>7.2871391603647968</v>
      </c>
      <c r="T34">
        <v>27.4</v>
      </c>
      <c r="U34" s="5">
        <v>77</v>
      </c>
      <c r="V34" s="242">
        <v>28.3</v>
      </c>
      <c r="W34" s="233">
        <v>0.6392269813249094</v>
      </c>
      <c r="X34" s="203">
        <v>0.45964238812001212</v>
      </c>
      <c r="Y34" s="119">
        <v>0.18300000000000005</v>
      </c>
      <c r="Z34" s="172">
        <v>20.656734417003744</v>
      </c>
      <c r="AA34">
        <v>0</v>
      </c>
      <c r="AB34">
        <v>1</v>
      </c>
      <c r="AC34" s="69">
        <v>1.1149307813806559E-2</v>
      </c>
      <c r="AD34" s="265">
        <f>'Place extras'!C29/demographic!G26*1000</f>
        <v>1.5153045762198203E-2</v>
      </c>
      <c r="AE34">
        <v>0</v>
      </c>
      <c r="AF34" s="147"/>
      <c r="AG34" s="68"/>
    </row>
    <row r="35" spans="1:33">
      <c r="A35" s="2" t="s">
        <v>32</v>
      </c>
      <c r="B35" t="s">
        <v>92</v>
      </c>
      <c r="C35" s="240">
        <v>0</v>
      </c>
      <c r="D35" s="161">
        <v>6.2</v>
      </c>
      <c r="E35" s="150">
        <v>12.3</v>
      </c>
      <c r="F35" s="3">
        <v>76.697712866000003</v>
      </c>
      <c r="G35" s="68">
        <v>10390.745127</v>
      </c>
      <c r="H35" s="25">
        <v>11.697977278</v>
      </c>
      <c r="I35" s="40">
        <v>16.5</v>
      </c>
      <c r="J35" s="162">
        <v>17</v>
      </c>
      <c r="K35">
        <v>38.700000000000003</v>
      </c>
      <c r="L35">
        <v>45</v>
      </c>
      <c r="M35">
        <v>3.09</v>
      </c>
      <c r="N35" s="68">
        <v>97.976536777163304</v>
      </c>
      <c r="O35" s="25">
        <v>1.09729334308705</v>
      </c>
      <c r="Q35" s="241">
        <v>30.5</v>
      </c>
      <c r="R35" s="163">
        <v>671</v>
      </c>
      <c r="S35" s="25">
        <v>3.9890710382513661</v>
      </c>
      <c r="T35">
        <v>15.5</v>
      </c>
      <c r="U35" s="5">
        <v>69</v>
      </c>
      <c r="V35" s="242">
        <v>15.7</v>
      </c>
      <c r="W35" s="233">
        <v>0.89505482210785403</v>
      </c>
      <c r="X35" s="203">
        <v>0.53843047516489428</v>
      </c>
      <c r="Y35" s="119">
        <v>0.27300000000000002</v>
      </c>
      <c r="Z35" s="172">
        <v>31.612021857923494</v>
      </c>
      <c r="AA35">
        <v>0</v>
      </c>
      <c r="AB35">
        <f>AA35</f>
        <v>0</v>
      </c>
      <c r="AC35" s="69">
        <v>0</v>
      </c>
      <c r="AD35" s="265">
        <f>'Place extras'!C30/demographic!G27*1000</f>
        <v>0.26921523758244714</v>
      </c>
      <c r="AE35">
        <v>0</v>
      </c>
      <c r="AF35" s="147"/>
      <c r="AG35" s="68"/>
    </row>
    <row r="36" spans="1:33">
      <c r="A36" s="2" t="s">
        <v>33</v>
      </c>
      <c r="B36" t="s">
        <v>93</v>
      </c>
      <c r="C36" s="240">
        <v>1</v>
      </c>
      <c r="D36" s="161">
        <v>5.4</v>
      </c>
      <c r="E36" s="150">
        <v>16.600000000000001</v>
      </c>
      <c r="F36" s="3">
        <v>90.034468230000002</v>
      </c>
      <c r="G36" s="68">
        <v>3933.4704665999998</v>
      </c>
      <c r="H36" s="25">
        <v>15.060295666</v>
      </c>
      <c r="I36" s="40">
        <v>10.5</v>
      </c>
      <c r="J36" s="162">
        <v>21</v>
      </c>
      <c r="K36">
        <v>36.299999999999997</v>
      </c>
      <c r="L36">
        <v>43.4</v>
      </c>
      <c r="M36">
        <v>5.0199999999999996</v>
      </c>
      <c r="N36" s="68">
        <v>51.502751516861863</v>
      </c>
      <c r="O36" s="25">
        <v>0.60905976398934103</v>
      </c>
      <c r="Q36" s="241">
        <v>65.599999999999994</v>
      </c>
      <c r="R36" s="163">
        <v>254</v>
      </c>
      <c r="S36" s="25">
        <v>2.6201774293377347</v>
      </c>
      <c r="T36">
        <v>15.9</v>
      </c>
      <c r="U36" s="5">
        <v>45</v>
      </c>
      <c r="V36" s="242">
        <v>20.8</v>
      </c>
      <c r="W36" s="233">
        <v>0.49386200084662057</v>
      </c>
      <c r="X36" s="203">
        <v>0.33889689062102857</v>
      </c>
      <c r="Y36" s="119">
        <v>0.23599999999999999</v>
      </c>
      <c r="Z36" s="172">
        <v>16.009903032803795</v>
      </c>
      <c r="AA36">
        <v>0</v>
      </c>
      <c r="AB36">
        <f>AA36</f>
        <v>0</v>
      </c>
      <c r="AC36" s="69">
        <v>0</v>
      </c>
      <c r="AD36" s="265">
        <f>'Place extras'!C31/demographic!G28*1000</f>
        <v>0.50834533593154274</v>
      </c>
      <c r="AE36">
        <v>0</v>
      </c>
      <c r="AF36" s="147"/>
      <c r="AG36" s="68"/>
    </row>
    <row r="37" spans="1:33">
      <c r="A37" s="2" t="s">
        <v>34</v>
      </c>
      <c r="B37" t="s">
        <v>94</v>
      </c>
      <c r="C37" s="240">
        <v>1</v>
      </c>
      <c r="D37" s="161">
        <v>7.6</v>
      </c>
      <c r="E37" s="150">
        <v>11.2</v>
      </c>
      <c r="F37" s="3">
        <v>82.347760386000004</v>
      </c>
      <c r="G37" s="68">
        <v>5066.5515902999996</v>
      </c>
      <c r="H37" s="25">
        <v>3.4736811245000001</v>
      </c>
      <c r="I37" s="40">
        <v>9.9</v>
      </c>
      <c r="J37" s="162">
        <v>31</v>
      </c>
      <c r="K37">
        <v>55.7</v>
      </c>
      <c r="L37">
        <v>40.799999999999997</v>
      </c>
      <c r="M37">
        <v>7.27</v>
      </c>
      <c r="N37" s="68">
        <v>28.935024883890566</v>
      </c>
      <c r="O37" s="25">
        <v>1.29791086562895</v>
      </c>
      <c r="Q37" s="241">
        <v>10.7</v>
      </c>
      <c r="R37" s="163">
        <v>425</v>
      </c>
      <c r="S37" s="25">
        <v>4.7472471678354964</v>
      </c>
      <c r="T37">
        <v>22.7</v>
      </c>
      <c r="U37" s="5">
        <v>71</v>
      </c>
      <c r="V37" s="242">
        <v>27.7</v>
      </c>
      <c r="W37" s="233">
        <v>0.90717708650729889</v>
      </c>
      <c r="X37" s="203">
        <v>0.45283018867924529</v>
      </c>
      <c r="Y37" s="119">
        <v>0.23199999999999998</v>
      </c>
      <c r="Z37" s="172">
        <v>19.544315044584774</v>
      </c>
      <c r="AA37">
        <v>0</v>
      </c>
      <c r="AB37">
        <f>AA37</f>
        <v>0</v>
      </c>
      <c r="AC37" s="69">
        <v>4.1550095565219804E-2</v>
      </c>
      <c r="AD37" s="265">
        <f>'Place extras'!C32/demographic!G29*1000</f>
        <v>1.2075471698113207E-2</v>
      </c>
      <c r="AE37">
        <v>1</v>
      </c>
      <c r="AF37" s="147"/>
      <c r="AG37" s="68"/>
    </row>
    <row r="38" spans="1:33">
      <c r="A38" s="2" t="s">
        <v>35</v>
      </c>
      <c r="B38" t="s">
        <v>95</v>
      </c>
      <c r="C38" s="240">
        <v>1</v>
      </c>
      <c r="D38" s="161">
        <v>7.5</v>
      </c>
      <c r="E38" s="150">
        <v>6.5</v>
      </c>
      <c r="F38" s="3">
        <v>81.515517540000005</v>
      </c>
      <c r="G38" s="68">
        <v>4382.8514641000002</v>
      </c>
      <c r="H38" s="25">
        <v>2.3192401020000002</v>
      </c>
      <c r="I38" s="40">
        <v>9.6999999999999993</v>
      </c>
      <c r="J38" s="162">
        <v>24</v>
      </c>
      <c r="K38">
        <v>54</v>
      </c>
      <c r="L38">
        <v>36.9</v>
      </c>
      <c r="M38">
        <v>7.18</v>
      </c>
      <c r="N38" s="68">
        <v>66.391517825375374</v>
      </c>
      <c r="O38" s="25">
        <v>1.2096774193548401</v>
      </c>
      <c r="Q38" s="241">
        <v>11.7</v>
      </c>
      <c r="R38" s="163">
        <v>341</v>
      </c>
      <c r="S38" s="25">
        <v>5.0048947626040139</v>
      </c>
      <c r="T38">
        <v>24.9</v>
      </c>
      <c r="U38" s="5">
        <v>76</v>
      </c>
      <c r="V38" s="242">
        <v>30.5</v>
      </c>
      <c r="W38" s="233">
        <v>1.4445314167793355</v>
      </c>
      <c r="X38" s="203">
        <v>0.67255369511481455</v>
      </c>
      <c r="Y38" s="119">
        <v>0.247</v>
      </c>
      <c r="Z38" s="172">
        <v>12.738619676945667</v>
      </c>
      <c r="AA38">
        <v>0</v>
      </c>
      <c r="AB38">
        <f>AA38</f>
        <v>0</v>
      </c>
      <c r="AC38" s="69">
        <v>4.9811428164804668E-2</v>
      </c>
      <c r="AD38" s="265">
        <f>'Place extras'!C33/demographic!G30*1000</f>
        <v>8.7344635729196696E-3</v>
      </c>
      <c r="AE38">
        <v>0</v>
      </c>
      <c r="AF38" s="147"/>
      <c r="AG38" s="68"/>
    </row>
    <row r="39" spans="1:33">
      <c r="A39" s="2" t="s">
        <v>36</v>
      </c>
      <c r="B39" t="s">
        <v>96</v>
      </c>
      <c r="C39" s="240">
        <v>1</v>
      </c>
      <c r="D39" s="161">
        <v>6.7</v>
      </c>
      <c r="E39" s="150">
        <v>7.8</v>
      </c>
      <c r="F39" s="3">
        <v>81.411090958000003</v>
      </c>
      <c r="G39" s="68">
        <v>5913.6125693000004</v>
      </c>
      <c r="H39" s="25">
        <v>6.7728049526999996</v>
      </c>
      <c r="I39" s="40">
        <v>14.3</v>
      </c>
      <c r="J39" s="162">
        <v>23</v>
      </c>
      <c r="K39">
        <v>56.6</v>
      </c>
      <c r="L39">
        <v>45.7</v>
      </c>
      <c r="M39">
        <v>6.52</v>
      </c>
      <c r="N39" s="68">
        <v>74.425786138134256</v>
      </c>
      <c r="O39" s="25">
        <v>1.42901522211867</v>
      </c>
      <c r="Q39" s="241">
        <v>23.8</v>
      </c>
      <c r="R39" s="163">
        <v>332</v>
      </c>
      <c r="S39" s="25">
        <v>4.1291805202425191</v>
      </c>
      <c r="T39">
        <v>24.8</v>
      </c>
      <c r="U39" s="5">
        <v>76</v>
      </c>
      <c r="V39" s="242">
        <v>28</v>
      </c>
      <c r="W39" s="233">
        <v>1.3825535865660195</v>
      </c>
      <c r="X39" s="203">
        <v>0.54613019268897889</v>
      </c>
      <c r="Y39" s="119">
        <v>0.33699999999999997</v>
      </c>
      <c r="Z39" s="172">
        <v>15.560825347154312</v>
      </c>
      <c r="AA39">
        <v>0</v>
      </c>
      <c r="AB39">
        <f>AA39</f>
        <v>0</v>
      </c>
      <c r="AC39" s="69">
        <v>6.0549792112380416E-2</v>
      </c>
      <c r="AD39" s="265">
        <f>'Place extras'!C34/demographic!G31*1000</f>
        <v>1.1872395493238671E-2</v>
      </c>
      <c r="AE39">
        <v>0</v>
      </c>
      <c r="AF39" s="147"/>
      <c r="AG39" s="68"/>
    </row>
    <row r="40" spans="1:33">
      <c r="A40" s="2" t="s">
        <v>37</v>
      </c>
      <c r="B40" t="s">
        <v>97</v>
      </c>
      <c r="C40" s="240">
        <v>0</v>
      </c>
      <c r="D40" s="161">
        <v>10.9</v>
      </c>
      <c r="E40" s="150">
        <v>8.4</v>
      </c>
      <c r="F40" s="3">
        <v>83.100659738999994</v>
      </c>
      <c r="G40" s="68">
        <v>4094.3629575</v>
      </c>
      <c r="H40" s="25">
        <v>0.89113921350000003</v>
      </c>
      <c r="I40" s="40">
        <v>10.1</v>
      </c>
      <c r="J40" s="162">
        <v>28</v>
      </c>
      <c r="K40">
        <v>57.099999999999994</v>
      </c>
      <c r="L40">
        <v>39.700000000000003</v>
      </c>
      <c r="M40">
        <v>7.53</v>
      </c>
      <c r="N40" s="68">
        <v>38.012984082457962</v>
      </c>
      <c r="O40" s="25">
        <v>1.7402196224918001</v>
      </c>
      <c r="Q40" s="241">
        <v>5.4</v>
      </c>
      <c r="R40" s="163">
        <v>204</v>
      </c>
      <c r="S40" s="25">
        <v>4.3956980664934084</v>
      </c>
      <c r="T40">
        <v>27.7</v>
      </c>
      <c r="U40" s="5">
        <v>79</v>
      </c>
      <c r="V40" s="242">
        <v>39.700000000000003</v>
      </c>
      <c r="W40" s="233">
        <v>2.075101874670926</v>
      </c>
      <c r="X40" s="203">
        <v>0.90422325449452146</v>
      </c>
      <c r="Y40" s="119">
        <v>0.26500000000000001</v>
      </c>
      <c r="Z40" s="172">
        <v>10.641405770976188</v>
      </c>
      <c r="AA40">
        <v>1</v>
      </c>
      <c r="AB40">
        <v>3</v>
      </c>
      <c r="AC40" s="69">
        <v>0.10776876930593751</v>
      </c>
      <c r="AD40" s="265">
        <f>'Place extras'!C35/demographic!G32*1000</f>
        <v>3.545973547037339E-3</v>
      </c>
      <c r="AE40">
        <v>1</v>
      </c>
      <c r="AF40" s="147"/>
      <c r="AG40" s="68"/>
    </row>
    <row r="41" spans="1:33">
      <c r="A41" s="2" t="s">
        <v>38</v>
      </c>
      <c r="B41" t="s">
        <v>98</v>
      </c>
      <c r="C41" s="240">
        <v>1</v>
      </c>
      <c r="D41" s="161">
        <v>8.6999999999999993</v>
      </c>
      <c r="E41" s="150">
        <v>4.7</v>
      </c>
      <c r="F41" s="3">
        <v>82.027305407</v>
      </c>
      <c r="G41" s="68">
        <v>4740.8561037999998</v>
      </c>
      <c r="H41" s="25">
        <v>3.0248215663</v>
      </c>
      <c r="I41" s="40">
        <v>12.3</v>
      </c>
      <c r="J41" s="162">
        <v>20</v>
      </c>
      <c r="K41">
        <v>52.5</v>
      </c>
      <c r="L41">
        <v>35</v>
      </c>
      <c r="M41">
        <v>5.26</v>
      </c>
      <c r="N41" s="68">
        <v>19.403962881205651</v>
      </c>
      <c r="O41" s="25">
        <v>1.5616901408450701</v>
      </c>
      <c r="Q41" s="241">
        <v>13.1</v>
      </c>
      <c r="R41" s="163">
        <v>176</v>
      </c>
      <c r="S41" s="25">
        <v>3.8425718571601224</v>
      </c>
      <c r="T41">
        <v>27.4</v>
      </c>
      <c r="U41" s="5">
        <v>79</v>
      </c>
      <c r="V41" s="242">
        <v>38.5</v>
      </c>
      <c r="W41" s="233">
        <v>2.1653507052518304</v>
      </c>
      <c r="X41" s="203">
        <v>0.96505452229801147</v>
      </c>
      <c r="Y41" s="119">
        <v>0.31599999999999995</v>
      </c>
      <c r="Z41" s="172">
        <v>11.57961339674821</v>
      </c>
      <c r="AA41">
        <v>0</v>
      </c>
      <c r="AB41">
        <f>AA41</f>
        <v>0</v>
      </c>
      <c r="AC41" s="69">
        <v>3.9465687216011486E-2</v>
      </c>
      <c r="AD41" s="265">
        <f>'Place extras'!C36/demographic!G33*1000</f>
        <v>2.2977488626143131E-2</v>
      </c>
      <c r="AE41">
        <v>0</v>
      </c>
      <c r="AF41" s="147"/>
      <c r="AG41" s="68"/>
    </row>
    <row r="42" spans="1:33">
      <c r="A42" s="2" t="s">
        <v>39</v>
      </c>
      <c r="B42" t="s">
        <v>99</v>
      </c>
      <c r="C42" s="240">
        <v>1</v>
      </c>
      <c r="D42" s="161">
        <v>8.8000000000000007</v>
      </c>
      <c r="E42" s="150">
        <v>3.5</v>
      </c>
      <c r="F42" s="3">
        <v>78.600318056000006</v>
      </c>
      <c r="G42" s="68">
        <v>9548.6050921999995</v>
      </c>
      <c r="H42" s="25">
        <v>2.3366251543000001</v>
      </c>
      <c r="I42" s="40">
        <v>17.600000000000001</v>
      </c>
      <c r="J42" s="162">
        <v>21</v>
      </c>
      <c r="K42">
        <v>48.900000000000006</v>
      </c>
      <c r="L42">
        <v>36.799999999999997</v>
      </c>
      <c r="M42">
        <v>4.38</v>
      </c>
      <c r="N42" s="68">
        <v>46.832145340086939</v>
      </c>
      <c r="O42" s="25">
        <v>1.65005156411138</v>
      </c>
      <c r="Q42" s="241">
        <v>49</v>
      </c>
      <c r="R42" s="163">
        <v>503</v>
      </c>
      <c r="S42" s="25">
        <v>5.6294271156952904</v>
      </c>
      <c r="T42">
        <v>19.899999999999999</v>
      </c>
      <c r="U42" s="5">
        <v>78</v>
      </c>
      <c r="V42" s="242">
        <v>30.9</v>
      </c>
      <c r="W42" s="233">
        <v>1.1230547088079577</v>
      </c>
      <c r="X42" s="203">
        <v>0.62558648733187372</v>
      </c>
      <c r="Y42" s="119">
        <v>0.27300000000000002</v>
      </c>
      <c r="Z42" s="172">
        <v>23.636137691064992</v>
      </c>
      <c r="AA42">
        <v>0</v>
      </c>
      <c r="AB42">
        <f>AA42</f>
        <v>0</v>
      </c>
      <c r="AC42" s="69">
        <v>0</v>
      </c>
      <c r="AD42" s="265">
        <f>'Place extras'!C37/demographic!G34*1000</f>
        <v>6.2558648733187366E-2</v>
      </c>
      <c r="AE42">
        <v>0</v>
      </c>
      <c r="AF42" s="147"/>
      <c r="AG42" s="68"/>
    </row>
    <row r="43" spans="1:33">
      <c r="A43" s="2" t="s">
        <v>40</v>
      </c>
      <c r="B43" t="s">
        <v>100</v>
      </c>
      <c r="C43" s="240">
        <v>1</v>
      </c>
      <c r="D43" s="161">
        <v>15.4</v>
      </c>
      <c r="E43" s="150">
        <v>10</v>
      </c>
      <c r="F43" s="3">
        <v>80.868572121</v>
      </c>
      <c r="G43" s="68">
        <v>5587.4210996000002</v>
      </c>
      <c r="H43" s="25">
        <v>6.8481932673000001</v>
      </c>
      <c r="I43" s="40">
        <v>10</v>
      </c>
      <c r="J43" s="162">
        <v>27</v>
      </c>
      <c r="K43" s="6">
        <v>59.1</v>
      </c>
      <c r="L43">
        <v>40.599999999999994</v>
      </c>
      <c r="M43">
        <v>5.22</v>
      </c>
      <c r="N43" s="68">
        <v>30.055142353876121</v>
      </c>
      <c r="O43" s="25">
        <v>3.7598629386603899</v>
      </c>
      <c r="Q43" s="241">
        <v>13.8</v>
      </c>
      <c r="R43" s="163">
        <v>283</v>
      </c>
      <c r="S43" s="25">
        <v>4.2754983998028813</v>
      </c>
      <c r="T43">
        <v>33.299999999999997</v>
      </c>
      <c r="U43" s="5">
        <v>77</v>
      </c>
      <c r="V43" s="242">
        <v>45.3</v>
      </c>
      <c r="W43" s="233">
        <v>0.79554027506560276</v>
      </c>
      <c r="X43" s="203">
        <v>0.43200037338725739</v>
      </c>
      <c r="Y43" s="119">
        <v>0.18400000000000005</v>
      </c>
      <c r="Z43" s="172">
        <v>15.63905566792743</v>
      </c>
      <c r="AA43">
        <v>1</v>
      </c>
      <c r="AB43">
        <f>AA43</f>
        <v>1</v>
      </c>
      <c r="AC43" s="69">
        <v>1.7203138859540987E-2</v>
      </c>
      <c r="AD43" s="265">
        <f>'Place extras'!C38/demographic!G35*1000</f>
        <v>4.3417122953493207E-3</v>
      </c>
      <c r="AE43">
        <v>0</v>
      </c>
      <c r="AF43" s="147"/>
      <c r="AG43" s="68"/>
    </row>
    <row r="44" spans="1:33">
      <c r="A44" s="2" t="s">
        <v>41</v>
      </c>
      <c r="B44" t="s">
        <v>101</v>
      </c>
      <c r="C44" s="240">
        <v>1</v>
      </c>
      <c r="D44" s="161">
        <v>9.9</v>
      </c>
      <c r="E44" s="150">
        <v>6.3</v>
      </c>
      <c r="F44" s="3">
        <v>79.559081144999993</v>
      </c>
      <c r="G44" s="68">
        <v>6240.3360831999998</v>
      </c>
      <c r="H44" s="25">
        <v>4.4226307989000002</v>
      </c>
      <c r="I44" s="40">
        <v>16.3</v>
      </c>
      <c r="J44" s="162">
        <v>24</v>
      </c>
      <c r="K44">
        <v>54.7</v>
      </c>
      <c r="L44">
        <v>33.299999999999997</v>
      </c>
      <c r="M44">
        <v>5.24</v>
      </c>
      <c r="N44" s="68">
        <v>71.906189508371725</v>
      </c>
      <c r="O44" s="25">
        <v>3.2808573663277398</v>
      </c>
      <c r="Q44" s="241">
        <v>5.5</v>
      </c>
      <c r="R44" s="163">
        <v>523</v>
      </c>
      <c r="S44" s="25">
        <v>7.0240602653960886</v>
      </c>
      <c r="T44">
        <v>27.4</v>
      </c>
      <c r="U44" s="5">
        <v>77</v>
      </c>
      <c r="V44" s="242">
        <v>35.6</v>
      </c>
      <c r="W44" s="233">
        <v>1.2847486429014658</v>
      </c>
      <c r="X44" s="203">
        <v>0.54513085246838111</v>
      </c>
      <c r="Y44" s="119">
        <v>0.26400000000000001</v>
      </c>
      <c r="Z44" s="172">
        <v>14.428137283617119</v>
      </c>
      <c r="AA44">
        <v>0</v>
      </c>
      <c r="AB44">
        <f>AA44</f>
        <v>0</v>
      </c>
      <c r="AC44" s="69">
        <v>3.1787595288283683E-2</v>
      </c>
      <c r="AD44" s="265">
        <f>'Place extras'!C39/demographic!G36*1000</f>
        <v>5.0553092964610311E-3</v>
      </c>
      <c r="AE44">
        <v>1</v>
      </c>
      <c r="AF44" s="147"/>
      <c r="AG44" s="68"/>
    </row>
    <row r="45" spans="1:33">
      <c r="A45" s="2" t="s">
        <v>42</v>
      </c>
      <c r="B45" t="s">
        <v>102</v>
      </c>
      <c r="C45" s="240">
        <v>1</v>
      </c>
      <c r="D45" s="161">
        <v>7.7</v>
      </c>
      <c r="E45" s="150">
        <v>7.4</v>
      </c>
      <c r="F45" s="3">
        <v>81.723605128000003</v>
      </c>
      <c r="G45" s="68">
        <v>4752.1158624</v>
      </c>
      <c r="H45" s="25">
        <v>3.1299286389000001</v>
      </c>
      <c r="I45" s="40">
        <v>6.1</v>
      </c>
      <c r="J45" s="162">
        <v>27</v>
      </c>
      <c r="K45">
        <v>48.6</v>
      </c>
      <c r="L45">
        <v>40.799999999999997</v>
      </c>
      <c r="M45">
        <v>6.34</v>
      </c>
      <c r="N45" s="68">
        <v>210.97010906153224</v>
      </c>
      <c r="O45" s="25">
        <v>1.58706393172631</v>
      </c>
      <c r="Q45" s="241">
        <v>4.7</v>
      </c>
      <c r="R45" s="163">
        <v>382</v>
      </c>
      <c r="S45" s="25">
        <v>2.3900789177001127</v>
      </c>
      <c r="T45">
        <v>35.299999999999997</v>
      </c>
      <c r="U45" s="5">
        <v>80</v>
      </c>
      <c r="V45" s="242">
        <v>47.6</v>
      </c>
      <c r="W45" s="233">
        <v>0.75737175171670934</v>
      </c>
      <c r="X45" s="203">
        <v>0.41598248494800216</v>
      </c>
      <c r="Y45" s="119">
        <v>0.23199999999999998</v>
      </c>
      <c r="Z45" s="172">
        <v>11.713641488162345</v>
      </c>
      <c r="AA45">
        <v>0</v>
      </c>
      <c r="AB45">
        <f>AA45</f>
        <v>0</v>
      </c>
      <c r="AC45" s="69">
        <v>5.0491450114447292E-2</v>
      </c>
      <c r="AD45" s="265">
        <f>'Place extras'!C40/demographic!G37*1000</f>
        <v>0.10946907498631638</v>
      </c>
      <c r="AE45">
        <v>0</v>
      </c>
      <c r="AF45" s="147"/>
      <c r="AG45" s="68"/>
    </row>
    <row r="46" spans="1:33">
      <c r="A46" s="2" t="s">
        <v>43</v>
      </c>
      <c r="B46" t="s">
        <v>103</v>
      </c>
      <c r="C46" s="240">
        <v>1</v>
      </c>
      <c r="D46" s="161">
        <v>14.2</v>
      </c>
      <c r="E46" s="150">
        <v>9.4</v>
      </c>
      <c r="F46" s="3">
        <v>78.820438842000002</v>
      </c>
      <c r="G46" s="68">
        <v>6562.4666813000003</v>
      </c>
      <c r="H46" s="25">
        <v>8.0043124429999999</v>
      </c>
      <c r="I46" s="40">
        <v>10.6</v>
      </c>
      <c r="J46" s="162">
        <v>28</v>
      </c>
      <c r="K46">
        <v>58.5</v>
      </c>
      <c r="L46">
        <v>38.6</v>
      </c>
      <c r="M46">
        <v>5.18</v>
      </c>
      <c r="N46" s="68">
        <v>35.721427189962789</v>
      </c>
      <c r="O46" s="25">
        <v>4.4774046056026098</v>
      </c>
      <c r="Q46" s="241">
        <v>11.9</v>
      </c>
      <c r="R46" s="163">
        <v>409</v>
      </c>
      <c r="S46" s="25">
        <v>5.102809399444685</v>
      </c>
      <c r="T46">
        <v>31.4</v>
      </c>
      <c r="U46" s="5">
        <v>78</v>
      </c>
      <c r="V46" s="242">
        <v>41</v>
      </c>
      <c r="W46" s="233">
        <v>0.77830377542892171</v>
      </c>
      <c r="X46" s="203">
        <v>0.45807395253960864</v>
      </c>
      <c r="Y46" s="119">
        <v>0.16300000000000003</v>
      </c>
      <c r="Z46" s="172">
        <v>18.589100158095121</v>
      </c>
      <c r="AA46">
        <v>0</v>
      </c>
      <c r="AB46">
        <v>2</v>
      </c>
      <c r="AC46" s="69">
        <v>1.5921978558714401E-2</v>
      </c>
      <c r="AD46" s="265">
        <f>'Place extras'!C41/demographic!G38*1000</f>
        <v>6.7544416594312266E-3</v>
      </c>
      <c r="AE46">
        <v>1</v>
      </c>
      <c r="AF46" s="147"/>
      <c r="AG46" s="68"/>
    </row>
    <row r="47" spans="1:33">
      <c r="A47" s="2" t="s">
        <v>44</v>
      </c>
      <c r="B47" t="s">
        <v>104</v>
      </c>
      <c r="C47" s="240">
        <v>1</v>
      </c>
      <c r="D47" s="161">
        <v>11.6</v>
      </c>
      <c r="E47" s="150">
        <v>8.6999999999999993</v>
      </c>
      <c r="F47" s="3">
        <v>82.203997564000005</v>
      </c>
      <c r="G47" s="68">
        <v>4658.1893904999997</v>
      </c>
      <c r="H47" s="25">
        <v>3.0744401634999998</v>
      </c>
      <c r="I47" s="40">
        <v>12.3</v>
      </c>
      <c r="J47" s="162">
        <v>26</v>
      </c>
      <c r="K47">
        <v>57</v>
      </c>
      <c r="L47">
        <v>40</v>
      </c>
      <c r="M47">
        <v>7.14</v>
      </c>
      <c r="N47" s="68">
        <v>46.002931422811869</v>
      </c>
      <c r="O47" s="25">
        <v>1.66865424854772</v>
      </c>
      <c r="Q47" s="241">
        <v>7.1</v>
      </c>
      <c r="R47" s="163">
        <v>349</v>
      </c>
      <c r="S47" s="25">
        <v>5.4948256447836421</v>
      </c>
      <c r="T47">
        <v>26</v>
      </c>
      <c r="U47" s="5">
        <v>76</v>
      </c>
      <c r="V47" s="242">
        <v>34.200000000000003</v>
      </c>
      <c r="W47" s="233">
        <v>1.5035577033413436</v>
      </c>
      <c r="X47" s="203">
        <v>0.66208962864262211</v>
      </c>
      <c r="Y47" s="119">
        <v>0.30000000000000004</v>
      </c>
      <c r="Z47" s="172">
        <v>11.419596418166545</v>
      </c>
      <c r="AA47">
        <v>1</v>
      </c>
      <c r="AB47">
        <f>AA47+2</f>
        <v>3</v>
      </c>
      <c r="AC47" s="69">
        <v>0.25584097046384119</v>
      </c>
      <c r="AD47" s="265">
        <f>'Place extras'!C42/demographic!G39*1000</f>
        <v>3.0112092263450698E-3</v>
      </c>
      <c r="AE47">
        <v>2</v>
      </c>
      <c r="AF47" s="147"/>
      <c r="AG47" s="68"/>
    </row>
    <row r="48" spans="1:33">
      <c r="A48" s="2" t="s">
        <v>45</v>
      </c>
      <c r="B48" t="s">
        <v>105</v>
      </c>
      <c r="C48" s="240">
        <v>0</v>
      </c>
      <c r="D48" s="161">
        <v>8.1999999999999993</v>
      </c>
      <c r="E48" s="150">
        <v>4.4000000000000004</v>
      </c>
      <c r="F48" s="3">
        <v>83.545295328999998</v>
      </c>
      <c r="G48" s="68">
        <v>4568.8082733000001</v>
      </c>
      <c r="H48" s="25">
        <v>0.32195268110000003</v>
      </c>
      <c r="I48" s="40">
        <v>16</v>
      </c>
      <c r="J48" s="162">
        <v>27</v>
      </c>
      <c r="K48">
        <v>38.6</v>
      </c>
      <c r="L48">
        <v>38.1</v>
      </c>
      <c r="M48">
        <v>9.76</v>
      </c>
      <c r="N48" s="68">
        <v>65.019700153095712</v>
      </c>
      <c r="O48" s="25">
        <v>1.19486909154806</v>
      </c>
      <c r="Q48" s="241">
        <v>8.6999999999999993</v>
      </c>
      <c r="R48" s="163">
        <v>793</v>
      </c>
      <c r="S48" s="25">
        <v>30.574438448257169</v>
      </c>
      <c r="T48">
        <v>33.299999999999997</v>
      </c>
      <c r="U48" s="5">
        <v>35</v>
      </c>
      <c r="V48" s="242">
        <v>49.7</v>
      </c>
      <c r="W48" s="233">
        <v>2.715954595399773</v>
      </c>
      <c r="X48" s="203">
        <v>0.86198552282888219</v>
      </c>
      <c r="Y48" s="119">
        <v>0.42400000000000004</v>
      </c>
      <c r="Z48" s="172">
        <v>14.103366113108295</v>
      </c>
      <c r="AA48">
        <v>0</v>
      </c>
      <c r="AB48">
        <v>1</v>
      </c>
      <c r="AC48" s="69">
        <v>0.28159495381842758</v>
      </c>
      <c r="AD48" s="265">
        <f>'Place extras'!C43/demographic!G40*1000</f>
        <v>1.3080205202259214E-3</v>
      </c>
      <c r="AE48">
        <v>1</v>
      </c>
      <c r="AF48" s="147"/>
      <c r="AG48" s="68"/>
    </row>
    <row r="49" spans="1:33">
      <c r="A49" s="2" t="s">
        <v>46</v>
      </c>
      <c r="B49" t="s">
        <v>106</v>
      </c>
      <c r="C49" s="240">
        <v>1</v>
      </c>
      <c r="D49" s="161">
        <v>9.6999999999999993</v>
      </c>
      <c r="E49" s="150">
        <v>7.5</v>
      </c>
      <c r="F49" s="3">
        <v>78.376094761999994</v>
      </c>
      <c r="G49" s="68">
        <v>7156.0309739000004</v>
      </c>
      <c r="H49" s="25">
        <v>4.7694055595</v>
      </c>
      <c r="I49" s="40">
        <v>13.9</v>
      </c>
      <c r="J49" s="162">
        <v>27</v>
      </c>
      <c r="K49">
        <v>55.5</v>
      </c>
      <c r="L49">
        <v>34.4</v>
      </c>
      <c r="M49">
        <v>5.31</v>
      </c>
      <c r="N49" s="68">
        <v>148.0991843892206</v>
      </c>
      <c r="O49" s="25">
        <v>3.3286213976908101</v>
      </c>
      <c r="Q49" s="241">
        <v>5.9</v>
      </c>
      <c r="R49" s="163">
        <v>780</v>
      </c>
      <c r="S49" s="25">
        <v>6.3733035765480075</v>
      </c>
      <c r="T49">
        <v>33.200000000000003</v>
      </c>
      <c r="U49" s="5">
        <v>77</v>
      </c>
      <c r="V49" s="242">
        <v>35</v>
      </c>
      <c r="W49" s="233">
        <v>0.78529169147733169</v>
      </c>
      <c r="X49" s="203">
        <v>0.47495128588997382</v>
      </c>
      <c r="Y49" s="119">
        <v>0.22499999999999998</v>
      </c>
      <c r="Z49" s="172">
        <v>19.978211681890556</v>
      </c>
      <c r="AA49">
        <v>0</v>
      </c>
      <c r="AB49">
        <f t="shared" ref="AB49:AB68" si="2">AA49</f>
        <v>0</v>
      </c>
      <c r="AC49" s="69">
        <v>1.0925797446641137E-2</v>
      </c>
      <c r="AD49" s="265">
        <f>'Place extras'!C44/demographic!G41*1000</f>
        <v>5.4176952763114886E-3</v>
      </c>
      <c r="AE49">
        <v>0</v>
      </c>
      <c r="AF49" s="147"/>
      <c r="AG49" s="68"/>
    </row>
    <row r="50" spans="1:33">
      <c r="A50" s="2" t="s">
        <v>47</v>
      </c>
      <c r="B50" t="s">
        <v>107</v>
      </c>
      <c r="C50" s="240">
        <v>1</v>
      </c>
      <c r="D50" s="161">
        <v>8.6999999999999993</v>
      </c>
      <c r="E50" s="150">
        <v>7.5</v>
      </c>
      <c r="F50" s="3">
        <v>81.461244089999994</v>
      </c>
      <c r="G50" s="68">
        <v>5326.4225448999996</v>
      </c>
      <c r="H50" s="25">
        <v>4.4539683506000003</v>
      </c>
      <c r="I50" s="40">
        <v>13.4</v>
      </c>
      <c r="J50" s="162">
        <v>24</v>
      </c>
      <c r="K50">
        <v>54.2</v>
      </c>
      <c r="L50">
        <v>41.3</v>
      </c>
      <c r="M50">
        <v>7.81</v>
      </c>
      <c r="N50" s="68">
        <v>64.024444404967042</v>
      </c>
      <c r="O50" s="25">
        <v>0.97388126225708704</v>
      </c>
      <c r="Q50" s="241">
        <v>13</v>
      </c>
      <c r="R50" s="163">
        <v>379</v>
      </c>
      <c r="S50" s="25">
        <v>4.3269367718412033</v>
      </c>
      <c r="T50">
        <v>22.2</v>
      </c>
      <c r="U50" s="5">
        <v>74</v>
      </c>
      <c r="V50" s="242">
        <v>25</v>
      </c>
      <c r="W50" s="233">
        <v>1.488692686219822</v>
      </c>
      <c r="X50" s="203">
        <v>0.65028016941065192</v>
      </c>
      <c r="Y50" s="119">
        <v>0.36199999999999999</v>
      </c>
      <c r="Z50" s="172">
        <v>13.675854800269663</v>
      </c>
      <c r="AA50">
        <v>0</v>
      </c>
      <c r="AB50">
        <f t="shared" si="2"/>
        <v>0</v>
      </c>
      <c r="AC50" s="69">
        <v>6.040041924996891E-2</v>
      </c>
      <c r="AD50" s="265">
        <f>'Place extras'!C45/demographic!G42*1000</f>
        <v>8.4451970053331417E-3</v>
      </c>
      <c r="AE50">
        <v>1</v>
      </c>
      <c r="AF50" s="147"/>
      <c r="AG50" s="68"/>
    </row>
    <row r="51" spans="1:33">
      <c r="A51" s="2" t="s">
        <v>48</v>
      </c>
      <c r="B51" t="s">
        <v>108</v>
      </c>
      <c r="C51" s="240">
        <v>1</v>
      </c>
      <c r="D51" s="161">
        <v>8.1</v>
      </c>
      <c r="E51" s="150">
        <v>4.8</v>
      </c>
      <c r="F51" s="3">
        <v>84.478949775000004</v>
      </c>
      <c r="G51" s="68">
        <v>3552.4944375</v>
      </c>
      <c r="H51" s="25">
        <v>1.0998050693999999</v>
      </c>
      <c r="I51" s="40">
        <v>9.8000000000000007</v>
      </c>
      <c r="J51" s="162">
        <v>24</v>
      </c>
      <c r="K51">
        <v>49</v>
      </c>
      <c r="L51">
        <v>37.200000000000003</v>
      </c>
      <c r="M51">
        <v>8.8800000000000008</v>
      </c>
      <c r="N51" s="68">
        <v>57.406960120636867</v>
      </c>
      <c r="O51" s="25">
        <v>1.0484416462875299</v>
      </c>
      <c r="Q51" s="241">
        <v>5.2</v>
      </c>
      <c r="R51" s="163">
        <v>228</v>
      </c>
      <c r="S51" s="25">
        <v>5.3586493058338966</v>
      </c>
      <c r="T51">
        <v>28.8</v>
      </c>
      <c r="U51" s="5">
        <v>69</v>
      </c>
      <c r="V51" s="242">
        <v>38.1</v>
      </c>
      <c r="W51" s="233">
        <v>1.7168558689706046</v>
      </c>
      <c r="X51" s="203">
        <v>0.60573341945352233</v>
      </c>
      <c r="Y51" s="119">
        <v>0.27</v>
      </c>
      <c r="Z51" s="172">
        <v>10.422607255056896</v>
      </c>
      <c r="AA51">
        <v>0</v>
      </c>
      <c r="AB51">
        <f t="shared" si="2"/>
        <v>0</v>
      </c>
      <c r="AC51" s="69">
        <v>0.48176411836513544</v>
      </c>
      <c r="AD51" s="265">
        <f>'Place extras'!C46/demographic!G43*1000</f>
        <v>4.8201598365001782E-3</v>
      </c>
      <c r="AE51">
        <v>0</v>
      </c>
      <c r="AF51" s="147"/>
      <c r="AG51" s="68"/>
    </row>
    <row r="52" spans="1:33">
      <c r="A52" s="2" t="s">
        <v>49</v>
      </c>
      <c r="B52" t="s">
        <v>109</v>
      </c>
      <c r="C52" s="240">
        <v>1</v>
      </c>
      <c r="D52" s="161">
        <v>8</v>
      </c>
      <c r="E52" s="150">
        <v>10.6</v>
      </c>
      <c r="F52" s="3">
        <v>82.130262381999998</v>
      </c>
      <c r="G52" s="68">
        <v>4854.6894658000001</v>
      </c>
      <c r="H52" s="25">
        <v>3.1294548621999998</v>
      </c>
      <c r="I52" s="40">
        <v>10.3</v>
      </c>
      <c r="J52" s="162">
        <v>30</v>
      </c>
      <c r="K52">
        <v>57.3</v>
      </c>
      <c r="L52">
        <v>38.1</v>
      </c>
      <c r="M52">
        <v>7.74</v>
      </c>
      <c r="N52" s="68">
        <v>60.283320337676734</v>
      </c>
      <c r="O52" s="25">
        <v>1.2032791440878099</v>
      </c>
      <c r="Q52" s="241">
        <v>7.2</v>
      </c>
      <c r="R52" s="163">
        <v>333</v>
      </c>
      <c r="S52" s="25">
        <v>5.5545591258398748</v>
      </c>
      <c r="T52">
        <v>19.8</v>
      </c>
      <c r="U52" s="5">
        <v>68</v>
      </c>
      <c r="V52" s="242">
        <v>17.600000000000001</v>
      </c>
      <c r="W52" s="233">
        <v>1.3994744646615795</v>
      </c>
      <c r="X52" s="203">
        <v>0.57966120772131235</v>
      </c>
      <c r="Y52" s="119">
        <v>0.20799999999999996</v>
      </c>
      <c r="Z52" s="172">
        <v>14.577613443523131</v>
      </c>
      <c r="AA52">
        <v>1</v>
      </c>
      <c r="AB52">
        <f t="shared" si="2"/>
        <v>1</v>
      </c>
      <c r="AC52" s="69">
        <v>0.14197567032798633</v>
      </c>
      <c r="AD52" s="265">
        <f>'Place extras'!C47/demographic!G44*1000</f>
        <v>5.6277787157408971E-3</v>
      </c>
      <c r="AE52">
        <v>0</v>
      </c>
      <c r="AF52" s="147"/>
      <c r="AG52" s="68"/>
    </row>
    <row r="53" spans="1:33">
      <c r="A53" s="2" t="s">
        <v>50</v>
      </c>
      <c r="B53" t="s">
        <v>110</v>
      </c>
      <c r="C53" s="240">
        <v>1</v>
      </c>
      <c r="D53" s="161">
        <v>8.8000000000000007</v>
      </c>
      <c r="E53" s="150">
        <v>4.8</v>
      </c>
      <c r="F53" s="3">
        <v>84.384876711999993</v>
      </c>
      <c r="G53" s="68">
        <v>3621.6544721</v>
      </c>
      <c r="H53" s="25">
        <v>0.99258669799999999</v>
      </c>
      <c r="I53" s="40">
        <v>10.5</v>
      </c>
      <c r="J53" s="162">
        <v>24</v>
      </c>
      <c r="K53">
        <v>47.2</v>
      </c>
      <c r="L53">
        <v>35.099999999999994</v>
      </c>
      <c r="M53">
        <v>7.93</v>
      </c>
      <c r="N53" s="68">
        <v>55.004682135053578</v>
      </c>
      <c r="O53" s="25">
        <v>0.94070724956592</v>
      </c>
      <c r="Q53" s="241">
        <v>4.5</v>
      </c>
      <c r="R53" s="163">
        <v>254</v>
      </c>
      <c r="S53" s="25">
        <v>5.1366980055859335</v>
      </c>
      <c r="T53">
        <v>28.7</v>
      </c>
      <c r="U53" s="5">
        <v>76</v>
      </c>
      <c r="V53" s="242">
        <v>38.299999999999997</v>
      </c>
      <c r="W53" s="233">
        <v>1.2589740921860368</v>
      </c>
      <c r="X53" s="203">
        <v>0.54581388722275059</v>
      </c>
      <c r="Y53" s="119">
        <v>0.31499999999999995</v>
      </c>
      <c r="Z53" s="172">
        <v>9.393965618976436</v>
      </c>
      <c r="AA53">
        <v>1</v>
      </c>
      <c r="AB53">
        <f t="shared" si="2"/>
        <v>1</v>
      </c>
      <c r="AC53" s="69">
        <v>0.33035063989179064</v>
      </c>
      <c r="AD53" s="265">
        <f>'Place extras'!C48/demographic!G45*1000</f>
        <v>5.2044232393110906E-3</v>
      </c>
      <c r="AE53">
        <v>1</v>
      </c>
      <c r="AF53" s="147"/>
      <c r="AG53" s="68"/>
    </row>
    <row r="54" spans="1:33">
      <c r="A54" s="2" t="s">
        <v>51</v>
      </c>
      <c r="B54" t="s">
        <v>111</v>
      </c>
      <c r="C54" s="240">
        <v>1</v>
      </c>
      <c r="D54" s="161">
        <v>7.9</v>
      </c>
      <c r="E54" s="150">
        <v>6.2</v>
      </c>
      <c r="F54" s="3">
        <v>82.558803144999999</v>
      </c>
      <c r="G54" s="68">
        <v>5108.3272322000003</v>
      </c>
      <c r="H54" s="25">
        <v>3.8017652577000001</v>
      </c>
      <c r="I54" s="40">
        <v>12.6</v>
      </c>
      <c r="J54" s="162">
        <v>27</v>
      </c>
      <c r="K54">
        <v>61.2</v>
      </c>
      <c r="L54">
        <v>40</v>
      </c>
      <c r="M54">
        <v>9.1999999999999993</v>
      </c>
      <c r="N54" s="68">
        <v>72.215221083776228</v>
      </c>
      <c r="O54" s="25">
        <v>0.88978120508316005</v>
      </c>
      <c r="Q54" s="241">
        <v>9.6</v>
      </c>
      <c r="R54" s="163">
        <v>394</v>
      </c>
      <c r="S54" s="25">
        <v>5.4659760223902421</v>
      </c>
      <c r="T54">
        <v>27</v>
      </c>
      <c r="U54" s="5">
        <v>69</v>
      </c>
      <c r="V54" s="242">
        <v>37.700000000000003</v>
      </c>
      <c r="W54" s="233">
        <v>1.0848720618048326</v>
      </c>
      <c r="X54" s="203">
        <v>0.4684813690263101</v>
      </c>
      <c r="Y54" s="119">
        <v>0.30100000000000005</v>
      </c>
      <c r="Z54" s="172">
        <v>13.93646351142487</v>
      </c>
      <c r="AA54">
        <v>1</v>
      </c>
      <c r="AB54">
        <f t="shared" si="2"/>
        <v>1</v>
      </c>
      <c r="AC54" s="69">
        <v>0.14245794750972549</v>
      </c>
      <c r="AD54" s="265">
        <f>'Place extras'!C49/demographic!G46*1000</f>
        <v>1.3258906670555947E-2</v>
      </c>
      <c r="AE54">
        <v>0</v>
      </c>
      <c r="AF54" s="147"/>
      <c r="AG54" s="68"/>
    </row>
    <row r="55" spans="1:33">
      <c r="A55" s="2" t="s">
        <v>52</v>
      </c>
      <c r="B55" t="s">
        <v>112</v>
      </c>
      <c r="C55" s="240">
        <v>1</v>
      </c>
      <c r="D55" s="161">
        <v>7.3</v>
      </c>
      <c r="E55" s="150">
        <v>7.5</v>
      </c>
      <c r="F55" s="3">
        <v>76.226081230999995</v>
      </c>
      <c r="G55" s="68">
        <v>8811.0861999000008</v>
      </c>
      <c r="H55" s="25">
        <v>8.7774895388999994</v>
      </c>
      <c r="I55" s="40">
        <v>18</v>
      </c>
      <c r="J55" s="162">
        <v>22</v>
      </c>
      <c r="K55">
        <v>57.1</v>
      </c>
      <c r="L55">
        <v>37.700000000000003</v>
      </c>
      <c r="M55">
        <v>4.62</v>
      </c>
      <c r="N55" s="68">
        <v>4.8899365425037598</v>
      </c>
      <c r="O55" s="25">
        <v>1.7676490997406999</v>
      </c>
      <c r="Q55" s="241">
        <v>10.3</v>
      </c>
      <c r="R55" s="163">
        <v>691</v>
      </c>
      <c r="S55" s="25">
        <v>6.7940913541356274</v>
      </c>
      <c r="T55">
        <v>20.399999999999999</v>
      </c>
      <c r="U55" s="5">
        <v>83</v>
      </c>
      <c r="V55" s="242">
        <v>14.8</v>
      </c>
      <c r="W55" s="233">
        <v>1.3401457408493174</v>
      </c>
      <c r="X55" s="203">
        <v>0.67645454984710751</v>
      </c>
      <c r="Y55" s="119">
        <v>0.27200000000000002</v>
      </c>
      <c r="Z55" s="172">
        <v>20.92290664509812</v>
      </c>
      <c r="AA55">
        <v>0</v>
      </c>
      <c r="AB55">
        <f t="shared" si="2"/>
        <v>0</v>
      </c>
      <c r="AC55" s="69">
        <v>1.6751821760616466E-2</v>
      </c>
      <c r="AD55" s="265">
        <f>'Place extras'!C50/demographic!G47*1000</f>
        <v>6.9025974474194634E-3</v>
      </c>
      <c r="AE55">
        <v>0</v>
      </c>
      <c r="AF55" s="147"/>
      <c r="AG55" s="68"/>
    </row>
    <row r="56" spans="1:33">
      <c r="A56" s="2" t="s">
        <v>53</v>
      </c>
      <c r="B56" t="s">
        <v>113</v>
      </c>
      <c r="C56" s="240">
        <v>1</v>
      </c>
      <c r="D56" s="161">
        <v>5.6</v>
      </c>
      <c r="E56" s="150">
        <v>10.199999999999999</v>
      </c>
      <c r="F56" s="3">
        <v>80.695494499000006</v>
      </c>
      <c r="G56" s="68"/>
      <c r="H56" s="25">
        <v>27.847524081</v>
      </c>
      <c r="I56" s="40">
        <v>16.100000000000001</v>
      </c>
      <c r="J56" s="162">
        <v>16</v>
      </c>
      <c r="K56">
        <v>62.4</v>
      </c>
      <c r="L56">
        <v>38.299999999999997</v>
      </c>
      <c r="M56">
        <v>4.4400000000000004</v>
      </c>
      <c r="N56" s="68">
        <v>298.87859580692344</v>
      </c>
      <c r="O56" s="25">
        <v>1.2195121951219501</v>
      </c>
      <c r="Q56" s="241">
        <v>48.2</v>
      </c>
      <c r="R56" s="163">
        <v>380</v>
      </c>
      <c r="S56" s="25">
        <v>5.3988718775181308</v>
      </c>
      <c r="T56">
        <v>28.1</v>
      </c>
      <c r="U56" s="5">
        <v>69</v>
      </c>
      <c r="V56" s="242">
        <v>43.9</v>
      </c>
      <c r="W56" s="233"/>
      <c r="X56" s="203"/>
      <c r="Y56" s="119">
        <v>0.33699999999999997</v>
      </c>
      <c r="Z56" s="172">
        <v>26.430298146655922</v>
      </c>
      <c r="AA56">
        <v>0</v>
      </c>
      <c r="AB56">
        <f t="shared" si="2"/>
        <v>0</v>
      </c>
      <c r="AC56" s="69">
        <v>0</v>
      </c>
      <c r="AD56" s="265">
        <f>'Place extras'!C51/demographic!G48*1000</f>
        <v>0.39370078740157477</v>
      </c>
      <c r="AE56">
        <v>0</v>
      </c>
      <c r="AF56" s="147"/>
      <c r="AG56" s="68"/>
    </row>
    <row r="57" spans="1:33">
      <c r="A57" s="2" t="s">
        <v>54</v>
      </c>
      <c r="B57" t="s">
        <v>114</v>
      </c>
      <c r="C57" s="240">
        <v>1</v>
      </c>
      <c r="D57" s="161">
        <v>6.6</v>
      </c>
      <c r="E57" s="150">
        <v>7</v>
      </c>
      <c r="F57" s="3">
        <v>76.228987124</v>
      </c>
      <c r="G57" s="68">
        <v>9534.1354351000009</v>
      </c>
      <c r="H57" s="25">
        <v>10.264737037</v>
      </c>
      <c r="I57" s="40">
        <v>19.600000000000001</v>
      </c>
      <c r="J57" s="162">
        <v>23</v>
      </c>
      <c r="K57">
        <v>55.3</v>
      </c>
      <c r="L57">
        <v>39.1</v>
      </c>
      <c r="M57">
        <v>4.4000000000000004</v>
      </c>
      <c r="N57" s="68">
        <v>20.112868298444781</v>
      </c>
      <c r="O57" s="25">
        <v>1.8989898989898999</v>
      </c>
      <c r="Q57" s="241">
        <v>20.100000000000001</v>
      </c>
      <c r="R57" s="163">
        <v>269</v>
      </c>
      <c r="S57" s="25">
        <v>7.0104377628914163</v>
      </c>
      <c r="T57">
        <v>18.5</v>
      </c>
      <c r="U57" s="5">
        <v>73</v>
      </c>
      <c r="V57" s="242">
        <v>21.9</v>
      </c>
      <c r="W57" s="233">
        <v>1.1713367018833256</v>
      </c>
      <c r="X57" s="203">
        <v>0.78101029259992749</v>
      </c>
      <c r="Y57" s="119">
        <v>0.27300000000000002</v>
      </c>
      <c r="Z57" s="172">
        <v>21.872565820221219</v>
      </c>
      <c r="AA57">
        <v>0</v>
      </c>
      <c r="AB57">
        <f t="shared" si="2"/>
        <v>0</v>
      </c>
      <c r="AC57" s="69">
        <v>0</v>
      </c>
      <c r="AD57" s="265">
        <f>'Place extras'!C52/demographic!G49*1000</f>
        <v>2.7893224735711694E-2</v>
      </c>
      <c r="AE57">
        <v>0</v>
      </c>
      <c r="AF57" s="147"/>
      <c r="AG57" s="68"/>
    </row>
    <row r="58" spans="1:33">
      <c r="A58" s="2" t="s">
        <v>55</v>
      </c>
      <c r="B58" t="s">
        <v>115</v>
      </c>
      <c r="C58" s="240">
        <v>0</v>
      </c>
      <c r="D58" s="161">
        <v>8.5</v>
      </c>
      <c r="E58" s="150">
        <v>5.6</v>
      </c>
      <c r="F58" s="3">
        <v>80.148903766000004</v>
      </c>
      <c r="G58" s="68">
        <v>6346.8528998000002</v>
      </c>
      <c r="H58" s="25">
        <v>3.3824649588</v>
      </c>
      <c r="I58" s="40">
        <v>14.5</v>
      </c>
      <c r="J58" s="162">
        <v>23</v>
      </c>
      <c r="K58">
        <v>54.1</v>
      </c>
      <c r="L58">
        <v>33.799999999999997</v>
      </c>
      <c r="M58">
        <v>4.99</v>
      </c>
      <c r="N58" s="68">
        <v>21.366839212824665</v>
      </c>
      <c r="O58" s="25">
        <v>2.88239947717814</v>
      </c>
      <c r="Q58" s="241">
        <v>5</v>
      </c>
      <c r="R58" s="163">
        <v>468</v>
      </c>
      <c r="S58" s="25">
        <v>5.0587990635083555</v>
      </c>
      <c r="T58">
        <v>32.6</v>
      </c>
      <c r="U58" s="5">
        <v>77</v>
      </c>
      <c r="V58" s="242">
        <v>40.1</v>
      </c>
      <c r="W58" s="233">
        <v>0.83916721775021086</v>
      </c>
      <c r="X58" s="203">
        <v>0.51831768887268759</v>
      </c>
      <c r="Y58" s="119">
        <v>0.21199999999999997</v>
      </c>
      <c r="Z58" s="172">
        <v>11.684007862236443</v>
      </c>
      <c r="AA58">
        <v>0</v>
      </c>
      <c r="AB58">
        <f t="shared" si="2"/>
        <v>0</v>
      </c>
      <c r="AC58" s="69">
        <v>3.1924839805714547E-2</v>
      </c>
      <c r="AD58" s="265">
        <f>'Place extras'!C53/demographic!G50*1000</f>
        <v>5.6957987788207425E-3</v>
      </c>
      <c r="AE58">
        <v>1</v>
      </c>
      <c r="AF58" s="147"/>
      <c r="AG58" s="68"/>
    </row>
    <row r="59" spans="1:33">
      <c r="A59" s="2" t="s">
        <v>56</v>
      </c>
      <c r="B59" t="s">
        <v>116</v>
      </c>
      <c r="C59" s="240">
        <v>1</v>
      </c>
      <c r="D59" s="161">
        <v>6.8</v>
      </c>
      <c r="E59" s="150">
        <v>6.9</v>
      </c>
      <c r="F59" s="3">
        <v>81.783352249000004</v>
      </c>
      <c r="G59" s="68">
        <v>4720.2849108</v>
      </c>
      <c r="H59" s="25">
        <v>4.0141330438000002</v>
      </c>
      <c r="I59" s="40">
        <v>11.6</v>
      </c>
      <c r="J59" s="162">
        <v>25</v>
      </c>
      <c r="K59">
        <v>55.3</v>
      </c>
      <c r="L59">
        <v>39</v>
      </c>
      <c r="M59">
        <v>7.52</v>
      </c>
      <c r="N59" s="68">
        <v>64.270710947364634</v>
      </c>
      <c r="O59" s="25">
        <v>1.1685393258426999</v>
      </c>
      <c r="Q59" s="241">
        <v>8.8000000000000007</v>
      </c>
      <c r="R59" s="163">
        <v>363</v>
      </c>
      <c r="S59" s="25">
        <v>4.8711570252298788</v>
      </c>
      <c r="T59">
        <v>25.4</v>
      </c>
      <c r="U59" s="5">
        <v>76</v>
      </c>
      <c r="V59" s="242">
        <v>30.6</v>
      </c>
      <c r="W59" s="233">
        <v>1.4302327668920065</v>
      </c>
      <c r="X59" s="203">
        <v>0.69153608362491081</v>
      </c>
      <c r="Y59" s="119">
        <v>0.25800000000000001</v>
      </c>
      <c r="Z59" s="172">
        <v>12.919155588653156</v>
      </c>
      <c r="AA59">
        <v>0</v>
      </c>
      <c r="AB59">
        <f t="shared" si="2"/>
        <v>0</v>
      </c>
      <c r="AC59" s="69">
        <v>7.7795087738895749E-2</v>
      </c>
      <c r="AD59" s="265">
        <f>'Place extras'!C54/demographic!G51*1000</f>
        <v>4.8528847973677959E-3</v>
      </c>
      <c r="AE59">
        <v>1</v>
      </c>
      <c r="AF59" s="147"/>
      <c r="AG59" s="68"/>
    </row>
    <row r="60" spans="1:33">
      <c r="A60" s="2" t="s">
        <v>57</v>
      </c>
      <c r="B60" t="s">
        <v>117</v>
      </c>
      <c r="C60" s="240">
        <v>1</v>
      </c>
      <c r="D60" s="161">
        <v>10</v>
      </c>
      <c r="E60" s="150">
        <v>6.5</v>
      </c>
      <c r="F60" s="3">
        <v>77.990349531999996</v>
      </c>
      <c r="G60" s="68">
        <v>7148.4687336999996</v>
      </c>
      <c r="H60" s="25">
        <v>4.8560837058999997</v>
      </c>
      <c r="I60" s="40">
        <v>13.4</v>
      </c>
      <c r="J60" s="162">
        <v>27</v>
      </c>
      <c r="K60">
        <v>54.5</v>
      </c>
      <c r="L60">
        <v>34.700000000000003</v>
      </c>
      <c r="M60">
        <v>4.8</v>
      </c>
      <c r="N60" s="68">
        <v>114.03650280641051</v>
      </c>
      <c r="O60" s="25">
        <v>2.9981427434332701</v>
      </c>
      <c r="Q60" s="241">
        <v>4.7</v>
      </c>
      <c r="R60" s="163">
        <v>533</v>
      </c>
      <c r="S60" s="25">
        <v>6.4280006022631193</v>
      </c>
      <c r="T60">
        <v>29</v>
      </c>
      <c r="U60" s="5">
        <v>80</v>
      </c>
      <c r="V60" s="242">
        <v>31.3</v>
      </c>
      <c r="W60" s="233">
        <v>0.99573336596816997</v>
      </c>
      <c r="X60" s="203">
        <v>0.61636899957441194</v>
      </c>
      <c r="Y60" s="119">
        <v>0.16500000000000004</v>
      </c>
      <c r="Z60" s="172">
        <v>17.572184709465954</v>
      </c>
      <c r="AA60">
        <v>0</v>
      </c>
      <c r="AB60">
        <f t="shared" si="2"/>
        <v>0</v>
      </c>
      <c r="AC60" s="69">
        <v>1.6688268703377147E-2</v>
      </c>
      <c r="AD60" s="265">
        <f>'Place extras'!C55/demographic!G52*1000</f>
        <v>4.8918174569397774E-3</v>
      </c>
      <c r="AE60">
        <v>1</v>
      </c>
      <c r="AF60" s="147"/>
      <c r="AG60" s="68"/>
    </row>
    <row r="61" spans="1:33">
      <c r="A61" s="2" t="s">
        <v>58</v>
      </c>
      <c r="B61" t="s">
        <v>118</v>
      </c>
      <c r="C61" s="240">
        <v>0</v>
      </c>
      <c r="D61" s="161">
        <v>7.1</v>
      </c>
      <c r="E61" s="150">
        <v>9.6</v>
      </c>
      <c r="F61" s="3">
        <v>78.764214564</v>
      </c>
      <c r="G61" s="68">
        <v>6684.0696036999998</v>
      </c>
      <c r="H61" s="25">
        <v>10.822539923000001</v>
      </c>
      <c r="I61" s="40">
        <v>15.8</v>
      </c>
      <c r="J61" s="162">
        <v>24</v>
      </c>
      <c r="K61">
        <v>50.099999999999994</v>
      </c>
      <c r="L61">
        <v>33.9</v>
      </c>
      <c r="M61">
        <v>4.7300000000000004</v>
      </c>
      <c r="N61" s="68">
        <v>0.31291722296395197</v>
      </c>
      <c r="O61" s="25">
        <v>2.4967249749556899</v>
      </c>
      <c r="Q61" s="241">
        <v>5.7</v>
      </c>
      <c r="R61" s="163">
        <v>306</v>
      </c>
      <c r="S61" s="25">
        <v>5.9765142150803463</v>
      </c>
      <c r="T61">
        <v>26.7</v>
      </c>
      <c r="U61" s="5">
        <v>78</v>
      </c>
      <c r="V61" s="242">
        <v>31.1</v>
      </c>
      <c r="W61" s="233">
        <v>1.1890854472630172</v>
      </c>
      <c r="X61" s="203">
        <v>0.69275594615520453</v>
      </c>
      <c r="Y61" s="119">
        <v>0.19599999999999995</v>
      </c>
      <c r="Z61" s="172">
        <v>18.133498145859086</v>
      </c>
      <c r="AA61">
        <v>0</v>
      </c>
      <c r="AB61">
        <f t="shared" si="2"/>
        <v>0</v>
      </c>
      <c r="AC61" s="69">
        <v>4.1722296395193592E-2</v>
      </c>
      <c r="AD61" s="265">
        <f>'Place extras'!C56/demographic!G53*1000</f>
        <v>2.7166899849223707E-2</v>
      </c>
      <c r="AE61">
        <v>0</v>
      </c>
      <c r="AF61" s="147"/>
      <c r="AG61" s="68"/>
    </row>
    <row r="62" spans="1:33">
      <c r="A62" s="2" t="s">
        <v>59</v>
      </c>
      <c r="B62" t="s">
        <v>119</v>
      </c>
      <c r="C62" s="240">
        <v>1</v>
      </c>
      <c r="D62" s="161">
        <v>7.3</v>
      </c>
      <c r="E62" s="150">
        <v>7.3</v>
      </c>
      <c r="F62" s="3">
        <v>77.556917635000005</v>
      </c>
      <c r="G62" s="68">
        <v>7581.9127900000003</v>
      </c>
      <c r="H62" s="25">
        <v>9.8929138730999995</v>
      </c>
      <c r="I62" s="40">
        <v>15.2</v>
      </c>
      <c r="J62" s="162">
        <v>20</v>
      </c>
      <c r="K62">
        <v>56.9</v>
      </c>
      <c r="L62">
        <v>43.9</v>
      </c>
      <c r="M62">
        <v>4.8499999999999996</v>
      </c>
      <c r="N62" s="68">
        <v>65.800893124832342</v>
      </c>
      <c r="O62" s="25">
        <v>2.80631974367473</v>
      </c>
      <c r="Q62" s="241">
        <v>12.4</v>
      </c>
      <c r="R62" s="163">
        <v>538</v>
      </c>
      <c r="S62" s="25">
        <v>7.5005202913631637</v>
      </c>
      <c r="T62">
        <v>23.4</v>
      </c>
      <c r="U62" s="5">
        <v>81</v>
      </c>
      <c r="V62" s="242">
        <v>31.8</v>
      </c>
      <c r="W62" s="233">
        <v>0.80475912454830922</v>
      </c>
      <c r="X62" s="203">
        <v>0.55975370836831795</v>
      </c>
      <c r="Y62" s="119">
        <v>0.30600000000000005</v>
      </c>
      <c r="Z62" s="172">
        <v>28.595213319458896</v>
      </c>
      <c r="AA62">
        <v>0</v>
      </c>
      <c r="AB62">
        <f t="shared" si="2"/>
        <v>0</v>
      </c>
      <c r="AC62" s="69">
        <v>0</v>
      </c>
      <c r="AD62" s="265">
        <f>'Place extras'!C57/demographic!G54*1000</f>
        <v>1.999120387029707E-2</v>
      </c>
      <c r="AE62">
        <v>0</v>
      </c>
      <c r="AF62" s="147"/>
      <c r="AG62" s="68"/>
    </row>
    <row r="63" spans="1:33">
      <c r="A63" s="2" t="s">
        <v>60</v>
      </c>
      <c r="B63" t="s">
        <v>120</v>
      </c>
      <c r="C63" s="240">
        <v>1</v>
      </c>
      <c r="D63" s="161">
        <v>5.6</v>
      </c>
      <c r="E63" s="150">
        <v>11.3</v>
      </c>
      <c r="F63" s="3">
        <v>76.150444586999996</v>
      </c>
      <c r="G63" s="68">
        <v>10404.512145000001</v>
      </c>
      <c r="H63" s="25">
        <v>7.4108434195999999</v>
      </c>
      <c r="I63" s="40">
        <v>18.2</v>
      </c>
      <c r="J63" s="162">
        <v>21</v>
      </c>
      <c r="K63">
        <v>62.9</v>
      </c>
      <c r="L63">
        <v>44.9</v>
      </c>
      <c r="M63">
        <v>7.04</v>
      </c>
      <c r="N63" s="68">
        <v>92.520603327631775</v>
      </c>
      <c r="O63" s="25">
        <v>1.45161290322581</v>
      </c>
      <c r="Q63" s="241">
        <v>34.5</v>
      </c>
      <c r="R63" s="163">
        <v>209</v>
      </c>
      <c r="S63" s="25">
        <v>5.521048999309869</v>
      </c>
      <c r="T63">
        <v>19.600000000000001</v>
      </c>
      <c r="U63" s="5">
        <v>70</v>
      </c>
      <c r="V63" s="242">
        <v>20.399999999999999</v>
      </c>
      <c r="W63" s="233">
        <v>0.62198724926139015</v>
      </c>
      <c r="X63" s="203">
        <v>0.36314117113027689</v>
      </c>
      <c r="Y63" s="119">
        <v>0.30600000000000005</v>
      </c>
      <c r="Z63" s="172">
        <v>32.608695652173914</v>
      </c>
      <c r="AA63">
        <v>0</v>
      </c>
      <c r="AB63">
        <f t="shared" si="2"/>
        <v>0</v>
      </c>
      <c r="AC63" s="69">
        <v>0</v>
      </c>
      <c r="AD63" s="265">
        <f>'Place extras'!C58/demographic!G55*1000</f>
        <v>0.18157058556513844</v>
      </c>
      <c r="AE63">
        <v>0</v>
      </c>
      <c r="AF63" s="147"/>
      <c r="AG63" s="68"/>
    </row>
    <row r="64" spans="1:33">
      <c r="A64" s="2" t="s">
        <v>61</v>
      </c>
      <c r="B64" t="s">
        <v>121</v>
      </c>
      <c r="C64" s="240">
        <v>1</v>
      </c>
      <c r="D64" s="161">
        <v>13.7</v>
      </c>
      <c r="E64" s="150">
        <v>9.8000000000000007</v>
      </c>
      <c r="F64" s="3">
        <v>78.367923421</v>
      </c>
      <c r="G64" s="68">
        <v>7224.8713177</v>
      </c>
      <c r="H64" s="25">
        <v>7.9874672973000003</v>
      </c>
      <c r="I64" s="40">
        <v>12.6</v>
      </c>
      <c r="J64" s="162">
        <v>28</v>
      </c>
      <c r="K64">
        <v>55.5</v>
      </c>
      <c r="L64">
        <v>38.200000000000003</v>
      </c>
      <c r="M64">
        <v>4.13</v>
      </c>
      <c r="N64" s="68">
        <v>33.074398938492038</v>
      </c>
      <c r="O64" s="25">
        <v>3.0046046311326098</v>
      </c>
      <c r="Q64" s="241">
        <v>7.9</v>
      </c>
      <c r="R64" s="163">
        <v>446</v>
      </c>
      <c r="S64" s="25">
        <v>6.0790854187177636</v>
      </c>
      <c r="T64">
        <v>22.7</v>
      </c>
      <c r="U64" s="5">
        <v>78</v>
      </c>
      <c r="V64" s="242">
        <v>26</v>
      </c>
      <c r="W64" s="233">
        <v>0.77745468286146757</v>
      </c>
      <c r="X64" s="203">
        <v>0.48106266743235804</v>
      </c>
      <c r="Y64" s="119">
        <v>0.16200000000000003</v>
      </c>
      <c r="Z64" s="172">
        <v>27.32502608261208</v>
      </c>
      <c r="AA64">
        <v>0</v>
      </c>
      <c r="AB64">
        <f t="shared" si="2"/>
        <v>0</v>
      </c>
      <c r="AC64" s="69">
        <v>1.7373289002490896E-2</v>
      </c>
      <c r="AD64" s="265">
        <f>'Place extras'!C59/demographic!G56*1000</f>
        <v>1.2026566685808952E-2</v>
      </c>
      <c r="AE64">
        <v>0</v>
      </c>
      <c r="AF64" s="147"/>
      <c r="AG64" s="68"/>
    </row>
    <row r="65" spans="1:33">
      <c r="A65" s="2" t="s">
        <v>62</v>
      </c>
      <c r="B65" t="s">
        <v>122</v>
      </c>
      <c r="C65" s="240">
        <v>1</v>
      </c>
      <c r="D65" s="161">
        <v>7.6</v>
      </c>
      <c r="E65" s="150">
        <v>5.7</v>
      </c>
      <c r="F65" s="3">
        <v>78.486692652000002</v>
      </c>
      <c r="G65" s="68">
        <v>7008.0574710999999</v>
      </c>
      <c r="H65" s="25">
        <v>10.212922839000001</v>
      </c>
      <c r="I65" s="40">
        <v>15.6</v>
      </c>
      <c r="J65" s="162">
        <v>21</v>
      </c>
      <c r="K65">
        <v>51.900000000000006</v>
      </c>
      <c r="L65">
        <v>39.299999999999997</v>
      </c>
      <c r="M65">
        <v>4.8099999999999996</v>
      </c>
      <c r="N65" s="68">
        <v>19.144478231847511</v>
      </c>
      <c r="O65" s="25">
        <v>2.2123893805309698</v>
      </c>
      <c r="Q65" s="241">
        <v>28.8</v>
      </c>
      <c r="R65" s="163">
        <v>220</v>
      </c>
      <c r="S65" s="25">
        <v>4.7041512462656625</v>
      </c>
      <c r="T65">
        <v>26.9</v>
      </c>
      <c r="U65" s="5">
        <v>80</v>
      </c>
      <c r="V65" s="242">
        <v>26.5</v>
      </c>
      <c r="W65" s="233">
        <v>1.0012608469925091</v>
      </c>
      <c r="X65" s="203">
        <v>0.52138776042232404</v>
      </c>
      <c r="Y65" s="119">
        <v>0.23599999999999999</v>
      </c>
      <c r="Z65" s="172">
        <v>21.402773442725287</v>
      </c>
      <c r="AA65">
        <v>0</v>
      </c>
      <c r="AB65">
        <f t="shared" si="2"/>
        <v>0</v>
      </c>
      <c r="AC65" s="69">
        <v>0</v>
      </c>
      <c r="AD65" s="265">
        <f>'Place extras'!C60/demographic!G57*1000</f>
        <v>4.3448980035193673E-2</v>
      </c>
      <c r="AE65">
        <v>0</v>
      </c>
      <c r="AF65" s="147"/>
      <c r="AG65" s="68"/>
    </row>
    <row r="66" spans="1:33">
      <c r="A66" s="2" t="s">
        <v>63</v>
      </c>
      <c r="B66" t="s">
        <v>123</v>
      </c>
      <c r="C66" s="240">
        <v>1</v>
      </c>
      <c r="D66" s="161">
        <v>10.199999999999999</v>
      </c>
      <c r="E66" s="150">
        <v>9.3000000000000007</v>
      </c>
      <c r="F66" s="3">
        <v>82.255987657000006</v>
      </c>
      <c r="G66" s="68">
        <v>4711.9914243000003</v>
      </c>
      <c r="H66" s="25">
        <v>3.2959010053000002</v>
      </c>
      <c r="I66" s="40">
        <v>8.1999999999999993</v>
      </c>
      <c r="J66" s="162">
        <v>25</v>
      </c>
      <c r="K66">
        <v>57.9</v>
      </c>
      <c r="L66">
        <v>39.4</v>
      </c>
      <c r="M66">
        <v>6.68</v>
      </c>
      <c r="N66" s="68">
        <v>20.468994661082498</v>
      </c>
      <c r="O66" s="25">
        <v>1.6899404073645801</v>
      </c>
      <c r="Q66" s="241">
        <v>5.7</v>
      </c>
      <c r="R66" s="163">
        <v>205</v>
      </c>
      <c r="S66" s="25">
        <v>4.2031368674094667</v>
      </c>
      <c r="T66">
        <v>26.8</v>
      </c>
      <c r="U66" s="5">
        <v>78</v>
      </c>
      <c r="V66" s="242">
        <v>34.299999999999997</v>
      </c>
      <c r="W66" s="233">
        <v>1.5622936593280135</v>
      </c>
      <c r="X66" s="203">
        <v>0.67256500221708382</v>
      </c>
      <c r="Y66" s="119">
        <v>0.28300000000000003</v>
      </c>
      <c r="Z66" s="172">
        <v>13.515665902236512</v>
      </c>
      <c r="AA66">
        <v>0</v>
      </c>
      <c r="AB66">
        <f t="shared" si="2"/>
        <v>0</v>
      </c>
      <c r="AC66" s="69">
        <v>8.3715358348897317E-2</v>
      </c>
      <c r="AD66" s="265">
        <f>'Place extras'!C61/demographic!G58*1000</f>
        <v>1.1903805348974932E-2</v>
      </c>
      <c r="AE66">
        <v>1</v>
      </c>
      <c r="AF66" s="147"/>
      <c r="AG66" s="68"/>
    </row>
    <row r="67" spans="1:33">
      <c r="A67" s="2" t="s">
        <v>64</v>
      </c>
      <c r="B67" t="s">
        <v>124</v>
      </c>
      <c r="C67" s="240">
        <v>1</v>
      </c>
      <c r="D67" s="161">
        <v>8.6999999999999993</v>
      </c>
      <c r="E67" s="150">
        <v>5.9</v>
      </c>
      <c r="F67" s="3">
        <v>81.256771697000005</v>
      </c>
      <c r="G67" s="68">
        <v>5383.6180185000003</v>
      </c>
      <c r="H67" s="25">
        <v>1.928249501</v>
      </c>
      <c r="I67" s="40">
        <v>14.5</v>
      </c>
      <c r="J67" s="162">
        <v>25</v>
      </c>
      <c r="K67">
        <v>56.4</v>
      </c>
      <c r="L67">
        <v>29.3</v>
      </c>
      <c r="M67">
        <v>6.05</v>
      </c>
      <c r="N67" s="68">
        <v>44.097740688538778</v>
      </c>
      <c r="O67" s="25">
        <v>1.31157416281044</v>
      </c>
      <c r="Q67" s="241">
        <v>5.2</v>
      </c>
      <c r="R67" s="163">
        <v>317</v>
      </c>
      <c r="S67" s="25">
        <v>7.4574887770371383</v>
      </c>
      <c r="T67">
        <v>23.6</v>
      </c>
      <c r="U67" s="5">
        <v>67</v>
      </c>
      <c r="V67" s="242">
        <v>29.3</v>
      </c>
      <c r="W67" s="233">
        <v>0.86520883629411516</v>
      </c>
      <c r="X67" s="203">
        <v>0.49929410144278785</v>
      </c>
      <c r="Y67" s="119">
        <v>0.31399999999999995</v>
      </c>
      <c r="Z67" s="172">
        <v>13.485240103387294</v>
      </c>
      <c r="AA67">
        <v>1</v>
      </c>
      <c r="AB67">
        <f t="shared" si="2"/>
        <v>1</v>
      </c>
      <c r="AC67" s="69">
        <v>0.2232796996888039</v>
      </c>
      <c r="AD67" s="265">
        <f>'Place extras'!C62/demographic!G59*1000</f>
        <v>4.0173088621833504E-2</v>
      </c>
      <c r="AE67">
        <v>0</v>
      </c>
      <c r="AF67" s="147"/>
      <c r="AG67" s="68"/>
    </row>
    <row r="68" spans="1:33" ht="17" thickBot="1">
      <c r="A68" s="2" t="s">
        <v>65</v>
      </c>
      <c r="B68" t="s">
        <v>125</v>
      </c>
      <c r="C68" s="243">
        <v>1</v>
      </c>
      <c r="D68" s="244">
        <v>8</v>
      </c>
      <c r="E68" s="245">
        <v>8</v>
      </c>
      <c r="F68" s="134">
        <v>75.314827104000003</v>
      </c>
      <c r="G68" s="110">
        <v>8548.2575844000003</v>
      </c>
      <c r="H68" s="135">
        <v>12.01933271</v>
      </c>
      <c r="I68" s="124">
        <v>17</v>
      </c>
      <c r="J68" s="246">
        <v>25</v>
      </c>
      <c r="K68" s="111">
        <v>53.2</v>
      </c>
      <c r="L68" s="111">
        <v>35.1</v>
      </c>
      <c r="M68" s="111">
        <v>4.43</v>
      </c>
      <c r="N68" s="111">
        <v>0.39738783728292693</v>
      </c>
      <c r="O68" s="135">
        <v>3.2711127220007201</v>
      </c>
      <c r="P68" s="111"/>
      <c r="Q68" s="111">
        <v>7.7</v>
      </c>
      <c r="R68" s="247">
        <v>387</v>
      </c>
      <c r="S68" s="135">
        <v>7.0743725887161464</v>
      </c>
      <c r="T68" s="111">
        <v>30.4</v>
      </c>
      <c r="U68" s="248">
        <v>77</v>
      </c>
      <c r="V68" s="249">
        <v>41.4</v>
      </c>
      <c r="W68" s="234">
        <v>0.45037288225398381</v>
      </c>
      <c r="X68" s="213">
        <v>0.26506918305677785</v>
      </c>
      <c r="Y68" s="127">
        <v>0.19599999999999995</v>
      </c>
      <c r="Z68" s="173">
        <v>19.592039420909892</v>
      </c>
      <c r="AA68" s="111">
        <v>0</v>
      </c>
      <c r="AB68" s="111">
        <f t="shared" si="2"/>
        <v>0</v>
      </c>
      <c r="AC68" s="208">
        <v>0</v>
      </c>
      <c r="AD68" s="235">
        <f>'Place extras'!C63/demographic!G60*1000</f>
        <v>3.534255774090371E-2</v>
      </c>
      <c r="AE68" s="111">
        <v>0</v>
      </c>
      <c r="AF68" s="151"/>
    </row>
  </sheetData>
  <mergeCells count="10">
    <mergeCell ref="W2:AF2"/>
    <mergeCell ref="W3:Z3"/>
    <mergeCell ref="AA3:AC3"/>
    <mergeCell ref="AD3:AF3"/>
    <mergeCell ref="C1:AF1"/>
    <mergeCell ref="C3:D3"/>
    <mergeCell ref="E3:I3"/>
    <mergeCell ref="J3:R3"/>
    <mergeCell ref="C2:V2"/>
    <mergeCell ref="S3:V3"/>
  </mergeCells>
  <hyperlinks>
    <hyperlink ref="AD4" r:id="rId1" xr:uid="{4CAA40E7-3FE5-CF41-891E-3CA58EC9B097}"/>
    <hyperlink ref="AE4" r:id="rId2" xr:uid="{7A452AB9-33D7-1A4D-98B9-9E64A049E6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5262B-FFB2-6E4C-9A36-433FD0F9254E}">
  <sheetPr>
    <tabColor rgb="FF7030A0"/>
  </sheetPr>
  <dimension ref="A1:AE68"/>
  <sheetViews>
    <sheetView zoomScale="93" workbookViewId="0">
      <pane xSplit="2" ySplit="9" topLeftCell="C10" activePane="bottomRight" state="frozen"/>
      <selection pane="topRight" activeCell="C1" sqref="C1"/>
      <selection pane="bottomLeft" activeCell="A10" sqref="A10"/>
      <selection pane="bottomRight" activeCell="J34" sqref="J34"/>
    </sheetView>
  </sheetViews>
  <sheetFormatPr baseColWidth="10" defaultRowHeight="16"/>
  <sheetData>
    <row r="1" spans="1:31" ht="17" thickBot="1">
      <c r="A1" s="280" t="s">
        <v>1484</v>
      </c>
      <c r="B1" s="281">
        <f>COUNTA(10:10)-2</f>
        <v>29</v>
      </c>
      <c r="C1" s="324"/>
      <c r="D1" s="325"/>
      <c r="E1" s="325"/>
      <c r="F1" s="325"/>
      <c r="G1" s="325"/>
      <c r="H1" s="325"/>
      <c r="I1" s="325"/>
      <c r="J1" s="325"/>
      <c r="K1" s="325"/>
      <c r="L1" s="325"/>
      <c r="M1" s="325"/>
      <c r="N1" s="325"/>
      <c r="O1" s="325"/>
      <c r="P1" s="325"/>
      <c r="Q1" s="325"/>
      <c r="R1" s="325"/>
      <c r="S1" s="325"/>
      <c r="T1" s="325"/>
      <c r="U1" s="325"/>
      <c r="V1" s="325"/>
      <c r="W1" s="325"/>
      <c r="X1" s="325"/>
      <c r="Y1" s="325"/>
      <c r="Z1" s="325"/>
      <c r="AA1" s="325"/>
      <c r="AB1" s="325"/>
      <c r="AC1" s="325"/>
      <c r="AD1" s="325"/>
      <c r="AE1" s="326"/>
    </row>
    <row r="2" spans="1:31" ht="22" thickBot="1">
      <c r="A2" s="82"/>
      <c r="B2" s="282" t="s">
        <v>1601</v>
      </c>
      <c r="C2" s="332" t="s">
        <v>1595</v>
      </c>
      <c r="D2" s="333"/>
      <c r="E2" s="333"/>
      <c r="F2" s="333"/>
      <c r="G2" s="333"/>
      <c r="H2" s="333"/>
      <c r="I2" s="333"/>
      <c r="J2" s="333"/>
      <c r="K2" s="333"/>
      <c r="L2" s="333"/>
      <c r="M2" s="333"/>
      <c r="N2" s="333"/>
      <c r="O2" s="333"/>
      <c r="P2" s="333"/>
      <c r="Q2" s="333"/>
      <c r="R2" s="333"/>
      <c r="S2" s="333"/>
      <c r="T2" s="333"/>
      <c r="U2" s="333"/>
      <c r="V2" s="333"/>
      <c r="W2" s="333"/>
      <c r="X2" s="333"/>
      <c r="Y2" s="333"/>
      <c r="Z2" s="333"/>
      <c r="AA2" s="333"/>
      <c r="AB2" s="333"/>
      <c r="AC2" s="333"/>
      <c r="AD2" s="333"/>
      <c r="AE2" s="334"/>
    </row>
    <row r="3" spans="1:31" ht="21" thickTop="1" thickBot="1">
      <c r="A3" s="158"/>
      <c r="B3" s="283"/>
      <c r="C3" s="327" t="s">
        <v>1273</v>
      </c>
      <c r="D3" s="328"/>
      <c r="E3" s="328"/>
      <c r="F3" s="328"/>
      <c r="G3" s="328"/>
      <c r="H3" s="328"/>
      <c r="I3" s="328"/>
      <c r="J3" s="328"/>
      <c r="K3" s="328"/>
      <c r="L3" s="328"/>
      <c r="M3" s="329"/>
      <c r="N3" s="330" t="s">
        <v>1272</v>
      </c>
      <c r="O3" s="328"/>
      <c r="P3" s="328"/>
      <c r="Q3" s="328"/>
      <c r="R3" s="328"/>
      <c r="S3" s="328"/>
      <c r="T3" s="328"/>
      <c r="U3" s="328"/>
      <c r="V3" s="328"/>
      <c r="W3" s="328"/>
      <c r="X3" s="328"/>
      <c r="Y3" s="328"/>
      <c r="Z3" s="328"/>
      <c r="AA3" s="328"/>
      <c r="AB3" s="328"/>
      <c r="AC3" s="328"/>
      <c r="AD3" s="328"/>
      <c r="AE3" s="331"/>
    </row>
    <row r="4" spans="1:31" ht="15" customHeight="1" thickTop="1">
      <c r="A4" s="159"/>
      <c r="B4" s="284" t="s">
        <v>279</v>
      </c>
      <c r="C4" s="121" t="s">
        <v>280</v>
      </c>
      <c r="D4" s="36" t="s">
        <v>1504</v>
      </c>
      <c r="E4" s="36" t="s">
        <v>1504</v>
      </c>
      <c r="F4" s="36" t="s">
        <v>1504</v>
      </c>
      <c r="G4" s="36" t="s">
        <v>1504</v>
      </c>
      <c r="H4" s="36" t="s">
        <v>1504</v>
      </c>
      <c r="I4" s="36" t="s">
        <v>1504</v>
      </c>
      <c r="J4" s="36" t="s">
        <v>1504</v>
      </c>
      <c r="K4" s="36" t="s">
        <v>1504</v>
      </c>
      <c r="L4" s="36" t="s">
        <v>1504</v>
      </c>
      <c r="M4" s="36" t="s">
        <v>1504</v>
      </c>
      <c r="N4" s="149" t="s">
        <v>371</v>
      </c>
      <c r="O4" s="50" t="s">
        <v>371</v>
      </c>
      <c r="P4" s="50" t="s">
        <v>371</v>
      </c>
      <c r="Q4" s="50" t="s">
        <v>371</v>
      </c>
      <c r="R4" s="50" t="s">
        <v>371</v>
      </c>
      <c r="S4" s="50" t="s">
        <v>371</v>
      </c>
      <c r="T4" s="50" t="s">
        <v>371</v>
      </c>
      <c r="U4" s="50" t="s">
        <v>371</v>
      </c>
      <c r="V4" s="50" t="s">
        <v>371</v>
      </c>
      <c r="W4" s="50" t="s">
        <v>371</v>
      </c>
      <c r="X4" s="50" t="s">
        <v>371</v>
      </c>
      <c r="Y4" s="50" t="s">
        <v>371</v>
      </c>
      <c r="Z4" s="50" t="s">
        <v>371</v>
      </c>
      <c r="AA4" s="50" t="s">
        <v>371</v>
      </c>
      <c r="AB4" s="50" t="s">
        <v>371</v>
      </c>
      <c r="AC4" s="50" t="s">
        <v>371</v>
      </c>
      <c r="AD4" s="50" t="s">
        <v>371</v>
      </c>
      <c r="AE4" s="266" t="s">
        <v>371</v>
      </c>
    </row>
    <row r="5" spans="1:31">
      <c r="A5" s="159"/>
      <c r="B5" s="284" t="s">
        <v>390</v>
      </c>
      <c r="C5" s="109"/>
      <c r="D5" s="33"/>
      <c r="E5" s="33"/>
      <c r="F5" s="33"/>
      <c r="G5" s="33"/>
      <c r="H5" s="33"/>
      <c r="I5" s="33"/>
      <c r="J5" s="33"/>
      <c r="K5" s="33"/>
      <c r="L5" s="33"/>
      <c r="M5" s="33"/>
      <c r="N5" s="38"/>
      <c r="O5" s="33"/>
      <c r="P5" s="33"/>
      <c r="Q5" s="33"/>
      <c r="R5" s="33"/>
      <c r="S5" s="33"/>
      <c r="T5" s="33"/>
      <c r="U5" s="33"/>
      <c r="V5" s="33"/>
      <c r="W5" s="33"/>
      <c r="X5" s="33"/>
      <c r="Y5" s="33"/>
      <c r="Z5" s="33"/>
      <c r="AA5" s="33"/>
      <c r="AB5" s="33"/>
      <c r="AC5" s="33"/>
      <c r="AD5" s="33"/>
      <c r="AE5" s="129"/>
    </row>
    <row r="6" spans="1:31" ht="17" customHeight="1">
      <c r="A6" s="159"/>
      <c r="B6" s="284" t="s">
        <v>286</v>
      </c>
      <c r="C6" s="109" t="s">
        <v>552</v>
      </c>
      <c r="D6" s="279" t="s">
        <v>1289</v>
      </c>
      <c r="E6" s="279"/>
      <c r="F6" s="279"/>
      <c r="G6" s="279"/>
      <c r="H6" s="279"/>
      <c r="I6" s="279"/>
      <c r="J6" s="33"/>
      <c r="K6" s="33"/>
      <c r="L6" s="33"/>
      <c r="M6" s="33"/>
      <c r="N6" s="38"/>
      <c r="O6" s="33"/>
      <c r="P6" s="33"/>
      <c r="Q6" s="33"/>
      <c r="R6" s="33"/>
      <c r="S6" s="33"/>
      <c r="T6" s="33"/>
      <c r="U6" s="33"/>
      <c r="V6" s="33"/>
      <c r="W6" s="33"/>
      <c r="X6" s="33"/>
      <c r="Y6" s="33"/>
      <c r="Z6" s="33"/>
      <c r="AA6" s="33"/>
      <c r="AB6" s="33"/>
      <c r="AC6" s="33"/>
      <c r="AD6" s="33"/>
      <c r="AE6" s="129"/>
    </row>
    <row r="7" spans="1:31">
      <c r="A7" s="54"/>
      <c r="B7" s="284" t="s">
        <v>258</v>
      </c>
      <c r="C7" s="289"/>
      <c r="D7" s="290" t="s">
        <v>1288</v>
      </c>
      <c r="E7" s="290"/>
      <c r="F7" s="290"/>
      <c r="G7" s="290"/>
      <c r="H7" s="290"/>
      <c r="I7" s="290"/>
      <c r="J7" s="290"/>
      <c r="K7" s="290"/>
      <c r="L7" s="290"/>
      <c r="M7" s="290"/>
      <c r="N7" s="291"/>
      <c r="O7" s="290"/>
      <c r="P7" s="290"/>
      <c r="Q7" s="290"/>
      <c r="R7" s="290"/>
      <c r="S7" s="290"/>
      <c r="T7" s="290"/>
      <c r="U7" s="290"/>
      <c r="V7" s="290"/>
      <c r="W7" s="290"/>
      <c r="X7" s="290"/>
      <c r="Y7" s="290"/>
      <c r="Z7" s="290"/>
      <c r="AA7" s="290"/>
      <c r="AB7" s="290"/>
      <c r="AC7" s="290"/>
      <c r="AD7" s="290"/>
      <c r="AE7" s="292"/>
    </row>
    <row r="8" spans="1:31">
      <c r="A8" s="34"/>
      <c r="B8" s="284" t="s">
        <v>259</v>
      </c>
      <c r="C8" s="293"/>
      <c r="D8" s="294"/>
      <c r="E8" s="294"/>
      <c r="F8" s="294"/>
      <c r="G8" s="294"/>
      <c r="H8" s="294"/>
      <c r="I8" s="294"/>
      <c r="J8" s="294"/>
      <c r="K8" s="294"/>
      <c r="L8" s="294"/>
      <c r="M8" s="294"/>
      <c r="N8" s="295"/>
      <c r="O8" s="294"/>
      <c r="P8" s="294"/>
      <c r="Q8" s="294"/>
      <c r="R8" s="294"/>
      <c r="S8" s="294"/>
      <c r="T8" s="294"/>
      <c r="U8" s="294"/>
      <c r="V8" s="294"/>
      <c r="W8" s="294"/>
      <c r="X8" s="294"/>
      <c r="Y8" s="294"/>
      <c r="Z8" s="294"/>
      <c r="AA8" s="294"/>
      <c r="AB8" s="294"/>
      <c r="AC8" s="294"/>
      <c r="AD8" s="294"/>
      <c r="AE8" s="296"/>
    </row>
    <row r="9" spans="1:31" ht="167" customHeight="1" thickBot="1">
      <c r="A9" s="41"/>
      <c r="B9" s="285" t="s">
        <v>394</v>
      </c>
      <c r="C9" s="297" t="s">
        <v>288</v>
      </c>
      <c r="D9" s="298" t="s">
        <v>1585</v>
      </c>
      <c r="E9" s="298" t="s">
        <v>1580</v>
      </c>
      <c r="F9" s="298" t="s">
        <v>1581</v>
      </c>
      <c r="G9" s="298" t="s">
        <v>1582</v>
      </c>
      <c r="H9" s="298" t="s">
        <v>1579</v>
      </c>
      <c r="I9" s="298" t="s">
        <v>1586</v>
      </c>
      <c r="J9" s="298" t="s">
        <v>1587</v>
      </c>
      <c r="K9" s="298" t="s">
        <v>1590</v>
      </c>
      <c r="L9" s="298" t="s">
        <v>1588</v>
      </c>
      <c r="M9" s="299" t="s">
        <v>1589</v>
      </c>
      <c r="N9" s="300" t="s">
        <v>294</v>
      </c>
      <c r="O9" s="298" t="s">
        <v>295</v>
      </c>
      <c r="P9" s="298" t="s">
        <v>296</v>
      </c>
      <c r="Q9" s="298" t="s">
        <v>297</v>
      </c>
      <c r="R9" s="298" t="s">
        <v>298</v>
      </c>
      <c r="S9" s="298" t="s">
        <v>299</v>
      </c>
      <c r="T9" s="298" t="s">
        <v>300</v>
      </c>
      <c r="U9" s="298" t="s">
        <v>301</v>
      </c>
      <c r="V9" s="298" t="s">
        <v>302</v>
      </c>
      <c r="W9" s="298" t="s">
        <v>303</v>
      </c>
      <c r="X9" s="298" t="s">
        <v>304</v>
      </c>
      <c r="Y9" s="298" t="s">
        <v>305</v>
      </c>
      <c r="Z9" s="298" t="s">
        <v>306</v>
      </c>
      <c r="AA9" s="298" t="s">
        <v>307</v>
      </c>
      <c r="AB9" s="298" t="s">
        <v>308</v>
      </c>
      <c r="AC9" s="298" t="s">
        <v>309</v>
      </c>
      <c r="AD9" s="298" t="s">
        <v>310</v>
      </c>
      <c r="AE9" s="301" t="s">
        <v>311</v>
      </c>
    </row>
    <row r="10" spans="1:31" ht="17" thickTop="1">
      <c r="A10" s="123" t="s">
        <v>67</v>
      </c>
      <c r="B10" s="147" t="s">
        <v>246</v>
      </c>
      <c r="C10" s="123" t="s">
        <v>551</v>
      </c>
      <c r="D10" t="s">
        <v>1574</v>
      </c>
      <c r="E10" t="s">
        <v>1575</v>
      </c>
      <c r="F10" t="s">
        <v>1576</v>
      </c>
      <c r="G10" t="s">
        <v>1577</v>
      </c>
      <c r="H10" t="s">
        <v>1578</v>
      </c>
      <c r="I10" t="s">
        <v>1583</v>
      </c>
      <c r="J10" t="s">
        <v>1591</v>
      </c>
      <c r="K10" t="s">
        <v>1592</v>
      </c>
      <c r="L10" t="s">
        <v>1593</v>
      </c>
      <c r="M10" t="s">
        <v>1594</v>
      </c>
      <c r="N10" s="128" t="s">
        <v>329</v>
      </c>
      <c r="O10" s="72" t="s">
        <v>330</v>
      </c>
      <c r="P10" s="72" t="s">
        <v>326</v>
      </c>
      <c r="Q10" s="72" t="s">
        <v>327</v>
      </c>
      <c r="R10" s="72" t="s">
        <v>328</v>
      </c>
      <c r="S10" s="72" t="s">
        <v>337</v>
      </c>
      <c r="T10" s="72" t="s">
        <v>336</v>
      </c>
      <c r="U10" s="72" t="s">
        <v>338</v>
      </c>
      <c r="V10" s="72" t="s">
        <v>339</v>
      </c>
      <c r="W10" s="72" t="s">
        <v>340</v>
      </c>
      <c r="X10" s="72" t="s">
        <v>341</v>
      </c>
      <c r="Y10" s="72" t="s">
        <v>342</v>
      </c>
      <c r="Z10" s="72" t="s">
        <v>343</v>
      </c>
      <c r="AA10" s="72" t="s">
        <v>344</v>
      </c>
      <c r="AB10" s="72" t="s">
        <v>345</v>
      </c>
      <c r="AC10" s="72" t="s">
        <v>346</v>
      </c>
      <c r="AD10" s="72" t="s">
        <v>347</v>
      </c>
      <c r="AE10" s="239" t="s">
        <v>348</v>
      </c>
    </row>
    <row r="11" spans="1:31">
      <c r="A11" s="286" t="s">
        <v>9</v>
      </c>
      <c r="B11" s="147" t="s">
        <v>68</v>
      </c>
      <c r="C11" s="123">
        <v>3.845499358456598</v>
      </c>
      <c r="D11">
        <v>5.2065432261092191E-2</v>
      </c>
      <c r="E11">
        <v>1.2474543042875939</v>
      </c>
      <c r="F11">
        <v>1.5738187793762994</v>
      </c>
      <c r="G11">
        <v>1.4669054957449854</v>
      </c>
      <c r="H11">
        <v>0.93380886314323186</v>
      </c>
      <c r="I11">
        <v>0</v>
      </c>
      <c r="J11">
        <v>1</v>
      </c>
      <c r="K11">
        <v>1</v>
      </c>
      <c r="L11">
        <v>1</v>
      </c>
      <c r="M11">
        <v>0</v>
      </c>
      <c r="N11" s="70">
        <v>49.1</v>
      </c>
      <c r="O11">
        <v>15.8</v>
      </c>
      <c r="P11">
        <v>18.8</v>
      </c>
      <c r="Q11">
        <v>6.2</v>
      </c>
      <c r="R11">
        <v>10</v>
      </c>
      <c r="S11">
        <v>0.4</v>
      </c>
      <c r="T11">
        <v>5.3</v>
      </c>
      <c r="U11">
        <v>10</v>
      </c>
      <c r="V11">
        <v>2.5</v>
      </c>
      <c r="W11">
        <v>9</v>
      </c>
      <c r="X11">
        <v>5</v>
      </c>
      <c r="Y11">
        <v>3.5</v>
      </c>
      <c r="Z11">
        <v>6.2</v>
      </c>
      <c r="AA11">
        <v>19.100000000000001</v>
      </c>
      <c r="AB11">
        <v>21.7</v>
      </c>
      <c r="AC11">
        <v>8.9</v>
      </c>
      <c r="AD11">
        <v>5</v>
      </c>
      <c r="AE11" s="147">
        <v>3.4</v>
      </c>
    </row>
    <row r="12" spans="1:31">
      <c r="A12" s="286" t="s">
        <v>10</v>
      </c>
      <c r="B12" s="147" t="s">
        <v>69</v>
      </c>
      <c r="C12" s="123"/>
      <c r="D12">
        <v>0</v>
      </c>
      <c r="E12">
        <v>0</v>
      </c>
      <c r="F12">
        <v>0</v>
      </c>
      <c r="G12">
        <v>0</v>
      </c>
      <c r="H12">
        <v>0.45343467231046758</v>
      </c>
      <c r="I12">
        <v>0</v>
      </c>
      <c r="J12">
        <v>0</v>
      </c>
      <c r="K12">
        <v>0</v>
      </c>
      <c r="L12">
        <v>0</v>
      </c>
      <c r="M12">
        <v>0</v>
      </c>
      <c r="N12" s="70">
        <v>31.1</v>
      </c>
      <c r="O12">
        <v>21.6</v>
      </c>
      <c r="P12">
        <v>20.8</v>
      </c>
      <c r="Q12">
        <v>16.100000000000001</v>
      </c>
      <c r="R12">
        <v>10.4</v>
      </c>
      <c r="S12">
        <v>3.8</v>
      </c>
      <c r="T12">
        <v>5.7</v>
      </c>
      <c r="U12">
        <v>0</v>
      </c>
      <c r="V12">
        <v>0</v>
      </c>
      <c r="W12">
        <v>16.7</v>
      </c>
      <c r="X12">
        <v>11.2</v>
      </c>
      <c r="Y12">
        <v>4.0999999999999996</v>
      </c>
      <c r="Z12">
        <v>1.4</v>
      </c>
      <c r="AA12">
        <v>9.3000000000000007</v>
      </c>
      <c r="AB12">
        <v>15.8</v>
      </c>
      <c r="AC12">
        <v>16.100000000000001</v>
      </c>
      <c r="AD12">
        <v>4.9000000000000004</v>
      </c>
      <c r="AE12" s="147">
        <v>10.9</v>
      </c>
    </row>
    <row r="13" spans="1:31">
      <c r="A13" s="286" t="s">
        <v>11</v>
      </c>
      <c r="B13" s="147" t="s">
        <v>70</v>
      </c>
      <c r="C13" s="123">
        <v>3.0120548329558892</v>
      </c>
      <c r="D13">
        <v>2.611271483756723</v>
      </c>
      <c r="E13">
        <v>0.96276333677658577</v>
      </c>
      <c r="F13">
        <v>0.87710929123295045</v>
      </c>
      <c r="G13">
        <v>0.56021117610573035</v>
      </c>
      <c r="H13">
        <v>1.1143334250375188</v>
      </c>
      <c r="I13">
        <v>1</v>
      </c>
      <c r="J13">
        <v>0</v>
      </c>
      <c r="K13">
        <v>0</v>
      </c>
      <c r="L13">
        <v>0</v>
      </c>
      <c r="M13">
        <v>1</v>
      </c>
      <c r="N13" s="70">
        <v>32.799999999999997</v>
      </c>
      <c r="O13">
        <v>23</v>
      </c>
      <c r="P13">
        <v>23.9</v>
      </c>
      <c r="Q13">
        <v>11.1</v>
      </c>
      <c r="R13">
        <v>9.3000000000000007</v>
      </c>
      <c r="S13">
        <v>4.5</v>
      </c>
      <c r="T13">
        <v>6.9</v>
      </c>
      <c r="U13">
        <v>4.5</v>
      </c>
      <c r="V13">
        <v>1</v>
      </c>
      <c r="W13">
        <v>11.9</v>
      </c>
      <c r="X13">
        <v>5.5</v>
      </c>
      <c r="Y13">
        <v>2</v>
      </c>
      <c r="Z13">
        <v>3.3</v>
      </c>
      <c r="AA13">
        <v>9.9</v>
      </c>
      <c r="AB13">
        <v>19.8</v>
      </c>
      <c r="AC13">
        <v>14.9</v>
      </c>
      <c r="AD13">
        <v>5.2</v>
      </c>
      <c r="AE13" s="147">
        <v>10.6</v>
      </c>
    </row>
    <row r="14" spans="1:31">
      <c r="A14" s="286" t="s">
        <v>12</v>
      </c>
      <c r="B14" s="147" t="s">
        <v>71</v>
      </c>
      <c r="C14" s="123">
        <v>3.7911887798692248</v>
      </c>
      <c r="D14">
        <v>0.65662076898245514</v>
      </c>
      <c r="E14">
        <v>0.77756611894405225</v>
      </c>
      <c r="F14">
        <v>0.58186824835519668</v>
      </c>
      <c r="G14">
        <v>0.59576532346599531</v>
      </c>
      <c r="H14">
        <v>1.5205256925903687</v>
      </c>
      <c r="I14">
        <v>0</v>
      </c>
      <c r="J14">
        <v>0</v>
      </c>
      <c r="K14">
        <v>0</v>
      </c>
      <c r="L14">
        <v>0</v>
      </c>
      <c r="M14">
        <v>1</v>
      </c>
      <c r="N14" s="70">
        <v>36.200000000000003</v>
      </c>
      <c r="O14">
        <v>21.7</v>
      </c>
      <c r="P14">
        <v>21.6</v>
      </c>
      <c r="Q14">
        <v>9</v>
      </c>
      <c r="R14">
        <v>11.6</v>
      </c>
      <c r="S14">
        <v>4</v>
      </c>
      <c r="T14">
        <v>5.8</v>
      </c>
      <c r="U14">
        <v>6.6</v>
      </c>
      <c r="V14">
        <v>1.8</v>
      </c>
      <c r="W14">
        <v>13.5</v>
      </c>
      <c r="X14">
        <v>3.5</v>
      </c>
      <c r="Y14">
        <v>1.8</v>
      </c>
      <c r="Z14">
        <v>5.3</v>
      </c>
      <c r="AA14">
        <v>9.3000000000000007</v>
      </c>
      <c r="AB14">
        <v>27.4</v>
      </c>
      <c r="AC14">
        <v>11.8</v>
      </c>
      <c r="AD14">
        <v>4.8</v>
      </c>
      <c r="AE14" s="147">
        <v>4.4000000000000004</v>
      </c>
    </row>
    <row r="15" spans="1:31">
      <c r="A15" s="286" t="s">
        <v>8</v>
      </c>
      <c r="B15" s="147" t="s">
        <v>72</v>
      </c>
      <c r="C15" s="123">
        <v>5.352907296881626</v>
      </c>
      <c r="D15">
        <v>1.6004095256189665</v>
      </c>
      <c r="E15">
        <v>0.68764128787204515</v>
      </c>
      <c r="F15">
        <v>0.61575886498963484</v>
      </c>
      <c r="G15">
        <v>0.65342866812979417</v>
      </c>
      <c r="H15">
        <v>1.0225776068828933</v>
      </c>
      <c r="I15">
        <v>0</v>
      </c>
      <c r="J15">
        <v>0</v>
      </c>
      <c r="K15">
        <v>0</v>
      </c>
      <c r="L15">
        <v>0</v>
      </c>
      <c r="M15">
        <v>0</v>
      </c>
      <c r="N15" s="70">
        <v>33.6</v>
      </c>
      <c r="O15">
        <v>19.600000000000001</v>
      </c>
      <c r="P15">
        <v>24.4</v>
      </c>
      <c r="Q15">
        <v>11.6</v>
      </c>
      <c r="R15">
        <v>10.8</v>
      </c>
      <c r="S15">
        <v>3</v>
      </c>
      <c r="T15">
        <v>11.6</v>
      </c>
      <c r="U15">
        <v>8.1</v>
      </c>
      <c r="V15">
        <v>2</v>
      </c>
      <c r="W15">
        <v>11.2</v>
      </c>
      <c r="X15">
        <v>5.0999999999999996</v>
      </c>
      <c r="Y15">
        <v>1.9</v>
      </c>
      <c r="Z15">
        <v>4.2</v>
      </c>
      <c r="AA15">
        <v>12.5</v>
      </c>
      <c r="AB15">
        <v>20.7</v>
      </c>
      <c r="AC15">
        <v>7.9</v>
      </c>
      <c r="AD15">
        <v>4.4000000000000004</v>
      </c>
      <c r="AE15" s="147">
        <v>7.5</v>
      </c>
    </row>
    <row r="16" spans="1:31">
      <c r="A16" s="286" t="s">
        <v>13</v>
      </c>
      <c r="B16" s="147" t="s">
        <v>73</v>
      </c>
      <c r="C16" s="123">
        <v>1.5605813237150881</v>
      </c>
      <c r="D16">
        <v>3.3966768137751493</v>
      </c>
      <c r="E16">
        <v>1.9562104631202266</v>
      </c>
      <c r="F16">
        <v>0.20615984741997814</v>
      </c>
      <c r="G16">
        <v>0.15586269944334985</v>
      </c>
      <c r="H16">
        <v>0.67076356703848461</v>
      </c>
      <c r="I16">
        <v>1</v>
      </c>
      <c r="J16">
        <v>1</v>
      </c>
      <c r="K16">
        <v>0</v>
      </c>
      <c r="L16">
        <v>0</v>
      </c>
      <c r="M16">
        <v>0</v>
      </c>
      <c r="N16" s="70">
        <v>23.5</v>
      </c>
      <c r="O16">
        <v>17.8</v>
      </c>
      <c r="P16">
        <v>16.600000000000001</v>
      </c>
      <c r="Q16">
        <v>26.3</v>
      </c>
      <c r="R16">
        <v>15.7</v>
      </c>
      <c r="S16">
        <v>27.4</v>
      </c>
      <c r="T16">
        <v>4.8</v>
      </c>
      <c r="U16">
        <v>10</v>
      </c>
      <c r="V16">
        <v>2.4</v>
      </c>
      <c r="W16">
        <v>9.5</v>
      </c>
      <c r="X16">
        <v>5.4</v>
      </c>
      <c r="Y16">
        <v>0.3</v>
      </c>
      <c r="Z16">
        <v>3.5</v>
      </c>
      <c r="AA16">
        <v>4.3</v>
      </c>
      <c r="AB16">
        <v>12.4</v>
      </c>
      <c r="AC16">
        <v>13.7</v>
      </c>
      <c r="AD16">
        <v>2</v>
      </c>
      <c r="AE16" s="147">
        <v>4.3</v>
      </c>
    </row>
    <row r="17" spans="1:31">
      <c r="A17" s="286" t="s">
        <v>14</v>
      </c>
      <c r="B17" s="147" t="s">
        <v>74</v>
      </c>
      <c r="C17" s="123"/>
      <c r="D17">
        <v>9.0767008451597728E-2</v>
      </c>
      <c r="E17">
        <v>0.51460111422563815</v>
      </c>
      <c r="F17">
        <v>1.2453197511127849</v>
      </c>
      <c r="G17">
        <v>1.1046959362720683</v>
      </c>
      <c r="H17">
        <v>1.1151391379429485</v>
      </c>
      <c r="I17">
        <v>0</v>
      </c>
      <c r="J17">
        <v>0</v>
      </c>
      <c r="K17">
        <v>1</v>
      </c>
      <c r="L17">
        <v>0</v>
      </c>
      <c r="M17">
        <v>1</v>
      </c>
      <c r="N17" s="70">
        <v>43.9</v>
      </c>
      <c r="O17">
        <v>17.7</v>
      </c>
      <c r="P17">
        <v>21.7</v>
      </c>
      <c r="Q17">
        <v>7.8</v>
      </c>
      <c r="R17">
        <v>9</v>
      </c>
      <c r="S17">
        <v>0.7</v>
      </c>
      <c r="T17">
        <v>7.1</v>
      </c>
      <c r="U17">
        <v>6.7</v>
      </c>
      <c r="V17">
        <v>2.2999999999999998</v>
      </c>
      <c r="W17">
        <v>10.3</v>
      </c>
      <c r="X17">
        <v>5.3</v>
      </c>
      <c r="Y17">
        <v>2.8</v>
      </c>
      <c r="Z17">
        <v>8.5</v>
      </c>
      <c r="AA17">
        <v>16.100000000000001</v>
      </c>
      <c r="AB17">
        <v>22</v>
      </c>
      <c r="AC17">
        <v>9</v>
      </c>
      <c r="AD17">
        <v>5.2</v>
      </c>
      <c r="AE17" s="147">
        <v>4</v>
      </c>
    </row>
    <row r="18" spans="1:31">
      <c r="A18" s="286" t="s">
        <v>15</v>
      </c>
      <c r="B18" s="147" t="s">
        <v>75</v>
      </c>
      <c r="C18" s="123">
        <v>4.6629235039072991</v>
      </c>
      <c r="D18">
        <v>3.1304033891203091</v>
      </c>
      <c r="E18">
        <v>0.37755154296258581</v>
      </c>
      <c r="F18">
        <v>0.82971517000474959</v>
      </c>
      <c r="G18">
        <v>0.35258136198664686</v>
      </c>
      <c r="H18">
        <v>1.8963350433947768</v>
      </c>
      <c r="I18">
        <v>1</v>
      </c>
      <c r="J18">
        <v>0</v>
      </c>
      <c r="K18">
        <v>0</v>
      </c>
      <c r="L18">
        <v>0</v>
      </c>
      <c r="M18">
        <v>1</v>
      </c>
      <c r="N18" s="70">
        <v>32.799999999999997</v>
      </c>
      <c r="O18">
        <v>31.6</v>
      </c>
      <c r="P18">
        <v>17.3</v>
      </c>
      <c r="Q18">
        <v>9.3000000000000007</v>
      </c>
      <c r="R18">
        <v>9</v>
      </c>
      <c r="S18">
        <v>4.3</v>
      </c>
      <c r="T18">
        <v>4.3</v>
      </c>
      <c r="U18">
        <v>3.6</v>
      </c>
      <c r="V18">
        <v>0.9</v>
      </c>
      <c r="W18">
        <v>11.6</v>
      </c>
      <c r="X18">
        <v>1.9</v>
      </c>
      <c r="Y18">
        <v>0.7</v>
      </c>
      <c r="Z18">
        <v>3</v>
      </c>
      <c r="AA18">
        <v>5.5</v>
      </c>
      <c r="AB18">
        <v>28.1</v>
      </c>
      <c r="AC18">
        <v>13</v>
      </c>
      <c r="AD18">
        <v>3.9</v>
      </c>
      <c r="AE18" s="147">
        <v>19.100000000000001</v>
      </c>
    </row>
    <row r="19" spans="1:31">
      <c r="A19" s="286" t="s">
        <v>16</v>
      </c>
      <c r="B19" s="147" t="s">
        <v>76</v>
      </c>
      <c r="C19" s="123">
        <v>5.7240643805127362</v>
      </c>
      <c r="D19">
        <v>0.44100878713404429</v>
      </c>
      <c r="E19">
        <v>0.60402986805362435</v>
      </c>
      <c r="F19">
        <v>0.62090796968174811</v>
      </c>
      <c r="G19">
        <v>0.78694255579960981</v>
      </c>
      <c r="H19">
        <v>0.9133531556033978</v>
      </c>
      <c r="I19">
        <v>0</v>
      </c>
      <c r="J19">
        <v>0</v>
      </c>
      <c r="K19">
        <v>0</v>
      </c>
      <c r="L19">
        <v>0</v>
      </c>
      <c r="M19">
        <v>0</v>
      </c>
      <c r="N19" s="70">
        <v>41.5</v>
      </c>
      <c r="O19">
        <v>19.100000000000001</v>
      </c>
      <c r="P19">
        <v>22.8</v>
      </c>
      <c r="Q19">
        <v>8.1999999999999993</v>
      </c>
      <c r="R19">
        <v>8.4</v>
      </c>
      <c r="S19">
        <v>1.3</v>
      </c>
      <c r="T19">
        <v>7.7</v>
      </c>
      <c r="U19">
        <v>6.9</v>
      </c>
      <c r="V19">
        <v>1.7</v>
      </c>
      <c r="W19">
        <v>11.2</v>
      </c>
      <c r="X19">
        <v>4.0999999999999996</v>
      </c>
      <c r="Y19">
        <v>2.2000000000000002</v>
      </c>
      <c r="Z19">
        <v>7.7</v>
      </c>
      <c r="AA19">
        <v>12.9</v>
      </c>
      <c r="AB19">
        <v>20.100000000000001</v>
      </c>
      <c r="AC19">
        <v>12.4</v>
      </c>
      <c r="AD19">
        <v>4.9000000000000004</v>
      </c>
      <c r="AE19" s="147">
        <v>6.9</v>
      </c>
    </row>
    <row r="20" spans="1:31">
      <c r="A20" s="286" t="s">
        <v>17</v>
      </c>
      <c r="B20" s="147" t="s">
        <v>77</v>
      </c>
      <c r="C20" s="123">
        <v>2.1896648141917368</v>
      </c>
      <c r="D20">
        <v>1.6198150773049098</v>
      </c>
      <c r="E20">
        <v>1.0634329165396188</v>
      </c>
      <c r="F20">
        <v>0.60289151228407478</v>
      </c>
      <c r="G20">
        <v>0.61165437018249935</v>
      </c>
      <c r="H20">
        <v>1.1369441229607302</v>
      </c>
      <c r="I20">
        <v>0</v>
      </c>
      <c r="J20">
        <v>1</v>
      </c>
      <c r="K20">
        <v>0</v>
      </c>
      <c r="L20">
        <v>0</v>
      </c>
      <c r="M20">
        <v>1</v>
      </c>
      <c r="N20" s="70">
        <v>29.7</v>
      </c>
      <c r="O20">
        <v>19.600000000000001</v>
      </c>
      <c r="P20">
        <v>21.2</v>
      </c>
      <c r="Q20">
        <v>15.1</v>
      </c>
      <c r="R20">
        <v>14.4</v>
      </c>
      <c r="S20">
        <v>9.9</v>
      </c>
      <c r="T20">
        <v>5.7</v>
      </c>
      <c r="U20">
        <v>7.3</v>
      </c>
      <c r="V20">
        <v>3.5</v>
      </c>
      <c r="W20">
        <v>10.5</v>
      </c>
      <c r="X20">
        <v>5</v>
      </c>
      <c r="Y20">
        <v>1.3</v>
      </c>
      <c r="Z20">
        <v>4.7</v>
      </c>
      <c r="AA20">
        <v>8.5</v>
      </c>
      <c r="AB20">
        <v>23.9</v>
      </c>
      <c r="AC20">
        <v>8.6999999999999993</v>
      </c>
      <c r="AD20">
        <v>4.8</v>
      </c>
      <c r="AE20" s="147">
        <v>6.2</v>
      </c>
    </row>
    <row r="21" spans="1:31">
      <c r="A21" s="286" t="s">
        <v>18</v>
      </c>
      <c r="B21" s="147" t="s">
        <v>78</v>
      </c>
      <c r="C21" s="123">
        <v>0.73775389058827212</v>
      </c>
      <c r="D21">
        <v>9.0112055358855141</v>
      </c>
      <c r="E21">
        <v>1.8400139395984854</v>
      </c>
      <c r="F21">
        <v>0</v>
      </c>
      <c r="G21">
        <v>0.25567283424060827</v>
      </c>
      <c r="H21">
        <v>0.63151129422431507</v>
      </c>
      <c r="I21">
        <v>1</v>
      </c>
      <c r="J21">
        <v>1</v>
      </c>
      <c r="K21">
        <v>0</v>
      </c>
      <c r="L21">
        <v>0</v>
      </c>
      <c r="M21">
        <v>0</v>
      </c>
      <c r="N21" s="70">
        <v>22.4</v>
      </c>
      <c r="O21">
        <v>18.3</v>
      </c>
      <c r="P21">
        <v>17.7</v>
      </c>
      <c r="Q21">
        <v>23.5</v>
      </c>
      <c r="R21">
        <v>18.100000000000001</v>
      </c>
      <c r="S21">
        <v>23.7</v>
      </c>
      <c r="T21">
        <v>5</v>
      </c>
      <c r="U21">
        <v>8.3000000000000007</v>
      </c>
      <c r="V21">
        <v>1.8</v>
      </c>
      <c r="W21">
        <v>12.7</v>
      </c>
      <c r="X21">
        <v>5.3</v>
      </c>
      <c r="Y21">
        <v>0.5</v>
      </c>
      <c r="Z21">
        <v>1.8</v>
      </c>
      <c r="AA21">
        <v>4.2</v>
      </c>
      <c r="AB21">
        <v>17.7</v>
      </c>
      <c r="AC21">
        <v>8</v>
      </c>
      <c r="AD21">
        <v>5.9</v>
      </c>
      <c r="AE21" s="147">
        <v>5</v>
      </c>
    </row>
    <row r="22" spans="1:31">
      <c r="A22" s="286" t="s">
        <v>19</v>
      </c>
      <c r="B22" s="147" t="s">
        <v>79</v>
      </c>
      <c r="C22" s="123"/>
      <c r="D22">
        <v>2.2918595455342805</v>
      </c>
      <c r="E22">
        <v>0.68990531588243176</v>
      </c>
      <c r="F22">
        <v>0.45811516196095481</v>
      </c>
      <c r="G22">
        <v>0.79182128757202497</v>
      </c>
      <c r="H22">
        <v>1.290472509946438</v>
      </c>
      <c r="I22">
        <v>1</v>
      </c>
      <c r="J22">
        <v>0</v>
      </c>
      <c r="K22">
        <v>0</v>
      </c>
      <c r="L22">
        <v>0</v>
      </c>
      <c r="M22">
        <v>1</v>
      </c>
      <c r="N22" s="70">
        <v>33.9</v>
      </c>
      <c r="O22">
        <v>23.5</v>
      </c>
      <c r="P22">
        <v>22.7</v>
      </c>
      <c r="Q22">
        <v>9.9</v>
      </c>
      <c r="R22">
        <v>10</v>
      </c>
      <c r="S22">
        <v>4.8</v>
      </c>
      <c r="T22">
        <v>6.8</v>
      </c>
      <c r="U22">
        <v>4.2</v>
      </c>
      <c r="V22">
        <v>2.4</v>
      </c>
      <c r="W22">
        <v>13.6</v>
      </c>
      <c r="X22">
        <v>3.8</v>
      </c>
      <c r="Y22">
        <v>1.4</v>
      </c>
      <c r="Z22">
        <v>4.2</v>
      </c>
      <c r="AA22">
        <v>8.8000000000000007</v>
      </c>
      <c r="AB22">
        <v>25.7</v>
      </c>
      <c r="AC22">
        <v>12.7</v>
      </c>
      <c r="AD22">
        <v>5</v>
      </c>
      <c r="AE22" s="147">
        <v>6.7</v>
      </c>
    </row>
    <row r="23" spans="1:31">
      <c r="A23" s="286" t="s">
        <v>20</v>
      </c>
      <c r="B23" s="147" t="s">
        <v>80</v>
      </c>
      <c r="C23" s="123">
        <v>1.2991824705633412</v>
      </c>
      <c r="D23">
        <v>5.6273913916292848</v>
      </c>
      <c r="E23">
        <v>0.80144470440559412</v>
      </c>
      <c r="F23">
        <v>0.43820749769021244</v>
      </c>
      <c r="G23">
        <v>0.41326601807016117</v>
      </c>
      <c r="H23">
        <v>1.1301686702462461</v>
      </c>
      <c r="I23">
        <v>1</v>
      </c>
      <c r="J23">
        <v>0</v>
      </c>
      <c r="K23">
        <v>0</v>
      </c>
      <c r="L23">
        <v>0</v>
      </c>
      <c r="M23">
        <v>1</v>
      </c>
      <c r="N23" s="70">
        <v>24.8</v>
      </c>
      <c r="O23">
        <v>24.4</v>
      </c>
      <c r="P23">
        <v>22.6</v>
      </c>
      <c r="Q23">
        <v>13.8</v>
      </c>
      <c r="R23">
        <v>14.4</v>
      </c>
      <c r="S23">
        <v>9.8000000000000007</v>
      </c>
      <c r="T23">
        <v>5.2</v>
      </c>
      <c r="U23">
        <v>4.0999999999999996</v>
      </c>
      <c r="V23">
        <v>2.4</v>
      </c>
      <c r="W23">
        <v>14</v>
      </c>
      <c r="X23">
        <v>6.4</v>
      </c>
      <c r="Y23">
        <v>0.8</v>
      </c>
      <c r="Z23">
        <v>3.2</v>
      </c>
      <c r="AA23">
        <v>7.3</v>
      </c>
      <c r="AB23">
        <v>26.3</v>
      </c>
      <c r="AC23">
        <v>8</v>
      </c>
      <c r="AD23">
        <v>3.5</v>
      </c>
      <c r="AE23" s="147">
        <v>9.1</v>
      </c>
    </row>
    <row r="24" spans="1:31">
      <c r="A24" s="286" t="s">
        <v>21</v>
      </c>
      <c r="B24" s="147" t="s">
        <v>81</v>
      </c>
      <c r="C24" s="123">
        <v>3.2984712541876853</v>
      </c>
      <c r="D24">
        <v>0.26210945987979217</v>
      </c>
      <c r="E24">
        <v>0.41914768405430186</v>
      </c>
      <c r="F24">
        <v>0.43420161883100195</v>
      </c>
      <c r="G24">
        <v>0.41791693020958282</v>
      </c>
      <c r="H24">
        <v>1.3753878094988103</v>
      </c>
      <c r="I24">
        <v>0</v>
      </c>
      <c r="J24">
        <v>0</v>
      </c>
      <c r="K24">
        <v>0</v>
      </c>
      <c r="L24">
        <v>0</v>
      </c>
      <c r="M24">
        <v>1</v>
      </c>
      <c r="N24" s="70">
        <v>32.799999999999997</v>
      </c>
      <c r="O24">
        <v>20.7</v>
      </c>
      <c r="P24">
        <v>22.6</v>
      </c>
      <c r="Q24">
        <v>14.3</v>
      </c>
      <c r="R24">
        <v>9.6</v>
      </c>
      <c r="S24">
        <v>5</v>
      </c>
      <c r="T24">
        <v>9.3000000000000007</v>
      </c>
      <c r="U24">
        <v>2.6</v>
      </c>
      <c r="V24">
        <v>0.9</v>
      </c>
      <c r="W24">
        <v>11.5</v>
      </c>
      <c r="X24">
        <v>7.7</v>
      </c>
      <c r="Y24">
        <v>1.4</v>
      </c>
      <c r="Z24">
        <v>3.2</v>
      </c>
      <c r="AA24">
        <v>4.5</v>
      </c>
      <c r="AB24">
        <v>25.6</v>
      </c>
      <c r="AC24">
        <v>15.2</v>
      </c>
      <c r="AD24">
        <v>5.0999999999999996</v>
      </c>
      <c r="AE24" s="147">
        <v>8.1999999999999993</v>
      </c>
    </row>
    <row r="25" spans="1:31">
      <c r="A25" s="286" t="s">
        <v>22</v>
      </c>
      <c r="B25" s="147" t="s">
        <v>82</v>
      </c>
      <c r="C25" s="123">
        <v>1.0389357486985773</v>
      </c>
      <c r="D25">
        <v>9.8675489381620203</v>
      </c>
      <c r="E25">
        <v>0.73032406274238515</v>
      </c>
      <c r="F25">
        <v>0.68757184746464461</v>
      </c>
      <c r="G25">
        <v>0.71226058153693739</v>
      </c>
      <c r="H25">
        <v>0.99052138733236605</v>
      </c>
      <c r="I25">
        <v>0</v>
      </c>
      <c r="J25">
        <v>0</v>
      </c>
      <c r="K25">
        <v>0</v>
      </c>
      <c r="L25">
        <v>0</v>
      </c>
      <c r="M25">
        <v>0</v>
      </c>
      <c r="N25" s="70">
        <v>26.7</v>
      </c>
      <c r="O25">
        <v>18.600000000000001</v>
      </c>
      <c r="P25">
        <v>19.3</v>
      </c>
      <c r="Q25">
        <v>21</v>
      </c>
      <c r="R25">
        <v>14.3</v>
      </c>
      <c r="S25">
        <v>16.5</v>
      </c>
      <c r="T25">
        <v>6.7</v>
      </c>
      <c r="U25">
        <v>5.2</v>
      </c>
      <c r="V25">
        <v>3</v>
      </c>
      <c r="W25">
        <v>10.7</v>
      </c>
      <c r="X25">
        <v>5.4</v>
      </c>
      <c r="Y25">
        <v>1</v>
      </c>
      <c r="Z25">
        <v>3.5</v>
      </c>
      <c r="AA25">
        <v>8.1</v>
      </c>
      <c r="AB25">
        <v>20.100000000000001</v>
      </c>
      <c r="AC25">
        <v>8.6999999999999993</v>
      </c>
      <c r="AD25">
        <v>4.5</v>
      </c>
      <c r="AE25" s="147">
        <v>6.4</v>
      </c>
    </row>
    <row r="26" spans="1:31">
      <c r="A26" s="286" t="s">
        <v>23</v>
      </c>
      <c r="B26" s="147" t="s">
        <v>83</v>
      </c>
      <c r="C26" s="123">
        <v>1.0896210557962203</v>
      </c>
      <c r="D26">
        <v>2.63643370456326</v>
      </c>
      <c r="E26">
        <v>2.0729322916416049</v>
      </c>
      <c r="F26">
        <v>0.39364849220907766</v>
      </c>
      <c r="G26">
        <v>0.56059270886924051</v>
      </c>
      <c r="H26">
        <v>1.3165190269134213</v>
      </c>
      <c r="I26">
        <v>0</v>
      </c>
      <c r="J26">
        <v>1</v>
      </c>
      <c r="K26">
        <v>0</v>
      </c>
      <c r="L26">
        <v>0</v>
      </c>
      <c r="M26">
        <v>1</v>
      </c>
      <c r="N26" s="70">
        <v>24.6</v>
      </c>
      <c r="O26">
        <v>21.7</v>
      </c>
      <c r="P26">
        <v>19.5</v>
      </c>
      <c r="Q26">
        <v>19.8</v>
      </c>
      <c r="R26">
        <v>14.4</v>
      </c>
      <c r="S26">
        <v>14.9</v>
      </c>
      <c r="T26">
        <v>3.6</v>
      </c>
      <c r="U26">
        <v>7.5</v>
      </c>
      <c r="V26">
        <v>2.2999999999999998</v>
      </c>
      <c r="W26">
        <v>9.6</v>
      </c>
      <c r="X26">
        <v>4.4000000000000004</v>
      </c>
      <c r="Y26">
        <v>1</v>
      </c>
      <c r="Z26">
        <v>3</v>
      </c>
      <c r="AA26">
        <v>6.3</v>
      </c>
      <c r="AB26">
        <v>21.3</v>
      </c>
      <c r="AC26">
        <v>8.4</v>
      </c>
      <c r="AD26">
        <v>4</v>
      </c>
      <c r="AE26" s="147">
        <v>13.6</v>
      </c>
    </row>
    <row r="27" spans="1:31">
      <c r="A27" s="286" t="s">
        <v>24</v>
      </c>
      <c r="B27" s="147" t="s">
        <v>84</v>
      </c>
      <c r="C27" s="123">
        <v>4.7262074857487955</v>
      </c>
      <c r="D27">
        <v>3.2809119005755116</v>
      </c>
      <c r="E27">
        <v>0.34447452204460943</v>
      </c>
      <c r="F27">
        <v>0.45657317665692948</v>
      </c>
      <c r="G27">
        <v>0.36953332930941757</v>
      </c>
      <c r="H27">
        <v>1.6002227778241533</v>
      </c>
      <c r="I27">
        <v>1</v>
      </c>
      <c r="J27">
        <v>0</v>
      </c>
      <c r="K27">
        <v>0</v>
      </c>
      <c r="L27">
        <v>0</v>
      </c>
      <c r="M27">
        <v>1</v>
      </c>
      <c r="N27" s="70">
        <v>27.2</v>
      </c>
      <c r="O27">
        <v>27.1</v>
      </c>
      <c r="P27">
        <v>19.3</v>
      </c>
      <c r="Q27">
        <v>15.6</v>
      </c>
      <c r="R27">
        <v>10.8</v>
      </c>
      <c r="S27">
        <v>7</v>
      </c>
      <c r="T27">
        <v>8.8000000000000007</v>
      </c>
      <c r="U27">
        <v>3.9</v>
      </c>
      <c r="V27">
        <v>1.6</v>
      </c>
      <c r="W27">
        <v>11.7</v>
      </c>
      <c r="X27">
        <v>4.8</v>
      </c>
      <c r="Y27">
        <v>1.3</v>
      </c>
      <c r="Z27">
        <v>3.1</v>
      </c>
      <c r="AA27">
        <v>11</v>
      </c>
      <c r="AB27">
        <v>25</v>
      </c>
      <c r="AC27">
        <v>8.4</v>
      </c>
      <c r="AD27">
        <v>5.5</v>
      </c>
      <c r="AE27" s="147">
        <v>7.9</v>
      </c>
    </row>
    <row r="28" spans="1:31">
      <c r="A28" s="286" t="s">
        <v>25</v>
      </c>
      <c r="B28" s="147" t="s">
        <v>85</v>
      </c>
      <c r="C28" s="123">
        <v>5.2894606564176678</v>
      </c>
      <c r="D28">
        <v>2.4920169876286709</v>
      </c>
      <c r="E28">
        <v>0.13575581773249529</v>
      </c>
      <c r="F28">
        <v>0.95044995623699446</v>
      </c>
      <c r="G28">
        <v>1.2506729598456336</v>
      </c>
      <c r="H28">
        <v>1.5118151488161928</v>
      </c>
      <c r="I28">
        <v>0</v>
      </c>
      <c r="J28">
        <v>0</v>
      </c>
      <c r="K28">
        <v>0</v>
      </c>
      <c r="L28">
        <v>1</v>
      </c>
      <c r="M28">
        <v>0</v>
      </c>
      <c r="N28" s="70">
        <v>29.2</v>
      </c>
      <c r="O28">
        <v>26.5</v>
      </c>
      <c r="P28">
        <v>20.100000000000001</v>
      </c>
      <c r="Q28">
        <v>11.7</v>
      </c>
      <c r="R28">
        <v>12.5</v>
      </c>
      <c r="S28">
        <v>6.7</v>
      </c>
      <c r="T28">
        <v>6.7</v>
      </c>
      <c r="U28">
        <v>1.7</v>
      </c>
      <c r="V28">
        <v>1.2</v>
      </c>
      <c r="W28">
        <v>8</v>
      </c>
      <c r="X28">
        <v>3.2</v>
      </c>
      <c r="Y28">
        <v>1.1000000000000001</v>
      </c>
      <c r="Z28">
        <v>2.5</v>
      </c>
      <c r="AA28">
        <v>3.5</v>
      </c>
      <c r="AB28">
        <v>22.1</v>
      </c>
      <c r="AC28">
        <v>7</v>
      </c>
      <c r="AD28">
        <v>2.9</v>
      </c>
      <c r="AE28" s="147">
        <v>33.5</v>
      </c>
    </row>
    <row r="29" spans="1:31">
      <c r="A29" s="286" t="s">
        <v>30</v>
      </c>
      <c r="B29" s="147" t="s">
        <v>86</v>
      </c>
      <c r="C29" s="123">
        <v>5.5483438377839382</v>
      </c>
      <c r="D29">
        <v>0.12894759661878763</v>
      </c>
      <c r="E29">
        <v>0.90941539473198185</v>
      </c>
      <c r="F29">
        <v>1.9465269178092013</v>
      </c>
      <c r="G29">
        <v>1.1124091279552577</v>
      </c>
      <c r="H29">
        <v>0.93200884591158173</v>
      </c>
      <c r="I29">
        <v>0</v>
      </c>
      <c r="J29">
        <v>0</v>
      </c>
      <c r="K29">
        <v>1</v>
      </c>
      <c r="L29">
        <v>0</v>
      </c>
      <c r="M29">
        <v>0</v>
      </c>
      <c r="N29" s="70">
        <v>37</v>
      </c>
      <c r="O29">
        <v>18.899999999999999</v>
      </c>
      <c r="P29">
        <v>22.7</v>
      </c>
      <c r="Q29">
        <v>7.6</v>
      </c>
      <c r="R29">
        <v>13.8</v>
      </c>
      <c r="S29">
        <v>0.5</v>
      </c>
      <c r="T29">
        <v>5.8</v>
      </c>
      <c r="U29">
        <v>9.6</v>
      </c>
      <c r="V29">
        <v>3.4</v>
      </c>
      <c r="W29">
        <v>10.4</v>
      </c>
      <c r="X29">
        <v>5.8</v>
      </c>
      <c r="Y29">
        <v>4.4000000000000004</v>
      </c>
      <c r="Z29">
        <v>6.1</v>
      </c>
      <c r="AA29">
        <v>12.9</v>
      </c>
      <c r="AB29">
        <v>20.6</v>
      </c>
      <c r="AC29">
        <v>11.3</v>
      </c>
      <c r="AD29">
        <v>6</v>
      </c>
      <c r="AE29" s="147">
        <v>3.2</v>
      </c>
    </row>
    <row r="30" spans="1:31">
      <c r="A30" s="286" t="s">
        <v>26</v>
      </c>
      <c r="B30" s="147" t="s">
        <v>87</v>
      </c>
      <c r="C30" s="123">
        <v>0.98694655676310017</v>
      </c>
      <c r="D30">
        <v>14.278367196090697</v>
      </c>
      <c r="E30">
        <v>1.6329740649737359</v>
      </c>
      <c r="F30">
        <v>0.62406119488758904</v>
      </c>
      <c r="G30">
        <v>0.23127887581024387</v>
      </c>
      <c r="H30">
        <v>1.4665324529285801</v>
      </c>
      <c r="I30">
        <v>0</v>
      </c>
      <c r="J30">
        <v>1</v>
      </c>
      <c r="K30">
        <v>0</v>
      </c>
      <c r="L30">
        <v>0</v>
      </c>
      <c r="M30">
        <v>1</v>
      </c>
      <c r="N30" s="70">
        <v>23.5</v>
      </c>
      <c r="O30">
        <v>17.600000000000001</v>
      </c>
      <c r="P30">
        <v>21.7</v>
      </c>
      <c r="Q30">
        <v>22.8</v>
      </c>
      <c r="R30">
        <v>14.3</v>
      </c>
      <c r="S30">
        <v>15.9</v>
      </c>
      <c r="T30">
        <v>7.2</v>
      </c>
      <c r="U30">
        <v>9.4</v>
      </c>
      <c r="V30">
        <v>2.2999999999999998</v>
      </c>
      <c r="W30">
        <v>10.199999999999999</v>
      </c>
      <c r="X30">
        <v>4.0999999999999996</v>
      </c>
      <c r="Y30">
        <v>1.3</v>
      </c>
      <c r="Z30">
        <v>3.9</v>
      </c>
      <c r="AA30">
        <v>6.5</v>
      </c>
      <c r="AB30">
        <v>20.6</v>
      </c>
      <c r="AC30">
        <v>9</v>
      </c>
      <c r="AD30">
        <v>4.5</v>
      </c>
      <c r="AE30" s="147">
        <v>5.2</v>
      </c>
    </row>
    <row r="31" spans="1:31">
      <c r="A31" s="286" t="s">
        <v>27</v>
      </c>
      <c r="B31" s="147" t="s">
        <v>88</v>
      </c>
      <c r="C31" s="123"/>
      <c r="D31">
        <v>8.8613094284804975E-2</v>
      </c>
      <c r="E31">
        <v>0.46354267110247832</v>
      </c>
      <c r="F31">
        <v>1.8862465504490968</v>
      </c>
      <c r="G31">
        <v>1.126490379396994</v>
      </c>
      <c r="H31">
        <v>1.042880659644946</v>
      </c>
      <c r="I31">
        <v>0</v>
      </c>
      <c r="J31">
        <v>0</v>
      </c>
      <c r="K31">
        <v>1</v>
      </c>
      <c r="L31">
        <v>0</v>
      </c>
      <c r="M31">
        <v>1</v>
      </c>
      <c r="N31" s="70">
        <v>54.7</v>
      </c>
      <c r="O31">
        <v>14.4</v>
      </c>
      <c r="P31">
        <v>20</v>
      </c>
      <c r="Q31">
        <v>5.7</v>
      </c>
      <c r="R31">
        <v>5.2</v>
      </c>
      <c r="S31">
        <v>0.7</v>
      </c>
      <c r="T31">
        <v>5.8</v>
      </c>
      <c r="U31">
        <v>4.7</v>
      </c>
      <c r="V31">
        <v>2.4</v>
      </c>
      <c r="W31">
        <v>9.1999999999999993</v>
      </c>
      <c r="X31">
        <v>3</v>
      </c>
      <c r="Y31">
        <v>3.8</v>
      </c>
      <c r="Z31">
        <v>10.1</v>
      </c>
      <c r="AA31">
        <v>20</v>
      </c>
      <c r="AB31">
        <v>21.7</v>
      </c>
      <c r="AC31">
        <v>9.1999999999999993</v>
      </c>
      <c r="AD31">
        <v>6</v>
      </c>
      <c r="AE31" s="147">
        <v>3.4</v>
      </c>
    </row>
    <row r="32" spans="1:31">
      <c r="A32" s="286" t="s">
        <v>29</v>
      </c>
      <c r="B32" s="147" t="s">
        <v>89</v>
      </c>
      <c r="C32" s="123">
        <v>6.8589006555723646</v>
      </c>
      <c r="D32">
        <v>0</v>
      </c>
      <c r="E32">
        <v>0.36072003232497368</v>
      </c>
      <c r="F32">
        <v>0.30193213069359237</v>
      </c>
      <c r="G32">
        <v>0.38637784760239224</v>
      </c>
      <c r="H32">
        <v>1.0759281108944048</v>
      </c>
      <c r="I32">
        <v>0</v>
      </c>
      <c r="J32">
        <v>0</v>
      </c>
      <c r="K32">
        <v>0</v>
      </c>
      <c r="L32">
        <v>0</v>
      </c>
      <c r="M32">
        <v>0</v>
      </c>
      <c r="N32" s="70">
        <v>29</v>
      </c>
      <c r="O32">
        <v>30.5</v>
      </c>
      <c r="P32">
        <v>21.1</v>
      </c>
      <c r="Q32">
        <v>9.3000000000000007</v>
      </c>
      <c r="R32">
        <v>10.1</v>
      </c>
      <c r="S32">
        <v>3.8</v>
      </c>
      <c r="T32">
        <v>4.3</v>
      </c>
      <c r="U32">
        <v>4.9000000000000004</v>
      </c>
      <c r="V32">
        <v>1.3</v>
      </c>
      <c r="W32">
        <v>11.6</v>
      </c>
      <c r="X32">
        <v>3.5</v>
      </c>
      <c r="Y32">
        <v>1</v>
      </c>
      <c r="Z32">
        <v>3</v>
      </c>
      <c r="AA32">
        <v>10.5</v>
      </c>
      <c r="AB32">
        <v>17.3</v>
      </c>
      <c r="AC32">
        <v>25.4</v>
      </c>
      <c r="AD32">
        <v>2.4</v>
      </c>
      <c r="AE32" s="147">
        <v>10.9</v>
      </c>
    </row>
    <row r="33" spans="1:31">
      <c r="A33" s="286" t="s">
        <v>28</v>
      </c>
      <c r="B33" s="147" t="s">
        <v>90</v>
      </c>
      <c r="C33" s="123">
        <v>3.4079465219094871</v>
      </c>
      <c r="D33">
        <v>3.8269303697888395</v>
      </c>
      <c r="E33">
        <v>1.1825032933175048</v>
      </c>
      <c r="F33">
        <v>0.45734786468339489</v>
      </c>
      <c r="G33">
        <v>0.37786068488833019</v>
      </c>
      <c r="H33">
        <v>1.1746313022349759</v>
      </c>
      <c r="I33">
        <v>1</v>
      </c>
      <c r="J33">
        <v>1</v>
      </c>
      <c r="K33">
        <v>0</v>
      </c>
      <c r="L33">
        <v>0</v>
      </c>
      <c r="M33">
        <v>1</v>
      </c>
      <c r="N33" s="70">
        <v>32.200000000000003</v>
      </c>
      <c r="O33">
        <v>22.2</v>
      </c>
      <c r="P33">
        <v>20.9</v>
      </c>
      <c r="Q33">
        <v>14.8</v>
      </c>
      <c r="R33">
        <v>10</v>
      </c>
      <c r="S33">
        <v>7.1</v>
      </c>
      <c r="T33">
        <v>8</v>
      </c>
      <c r="U33">
        <v>7.2</v>
      </c>
      <c r="V33">
        <v>2.2999999999999998</v>
      </c>
      <c r="W33">
        <v>12.4</v>
      </c>
      <c r="X33">
        <v>2.9</v>
      </c>
      <c r="Y33">
        <v>1.6</v>
      </c>
      <c r="Z33">
        <v>3.8</v>
      </c>
      <c r="AA33">
        <v>8.6999999999999993</v>
      </c>
      <c r="AB33">
        <v>22.2</v>
      </c>
      <c r="AC33">
        <v>11.5</v>
      </c>
      <c r="AD33">
        <v>6.3</v>
      </c>
      <c r="AE33" s="147">
        <v>6</v>
      </c>
    </row>
    <row r="34" spans="1:31">
      <c r="A34" s="286" t="s">
        <v>31</v>
      </c>
      <c r="B34" s="147" t="s">
        <v>91</v>
      </c>
      <c r="C34" s="123"/>
      <c r="D34">
        <v>5.9876815800394807</v>
      </c>
      <c r="E34">
        <v>2.2830725320717722</v>
      </c>
      <c r="F34">
        <v>0.40952672199273199</v>
      </c>
      <c r="G34">
        <v>0.26194338921395116</v>
      </c>
      <c r="H34">
        <v>0.99037743973205294</v>
      </c>
      <c r="I34">
        <v>1</v>
      </c>
      <c r="J34">
        <v>1</v>
      </c>
      <c r="K34">
        <v>0</v>
      </c>
      <c r="L34">
        <v>0</v>
      </c>
      <c r="M34">
        <v>0</v>
      </c>
      <c r="N34" s="70">
        <v>24</v>
      </c>
      <c r="O34">
        <v>19</v>
      </c>
      <c r="P34">
        <v>19.100000000000001</v>
      </c>
      <c r="Q34">
        <v>19.2</v>
      </c>
      <c r="R34">
        <v>18.8</v>
      </c>
      <c r="S34">
        <v>12.5</v>
      </c>
      <c r="T34">
        <v>6.7</v>
      </c>
      <c r="U34">
        <v>11.5</v>
      </c>
      <c r="V34">
        <v>3.1</v>
      </c>
      <c r="W34">
        <v>11.2</v>
      </c>
      <c r="X34">
        <v>5.5</v>
      </c>
      <c r="Y34">
        <v>1</v>
      </c>
      <c r="Z34">
        <v>2.8</v>
      </c>
      <c r="AA34">
        <v>6.7</v>
      </c>
      <c r="AB34">
        <v>22.6</v>
      </c>
      <c r="AC34">
        <v>7.6</v>
      </c>
      <c r="AD34">
        <v>4.7</v>
      </c>
      <c r="AE34" s="147">
        <v>4.2</v>
      </c>
    </row>
    <row r="35" spans="1:31">
      <c r="A35" s="286" t="s">
        <v>32</v>
      </c>
      <c r="B35" s="147" t="s">
        <v>92</v>
      </c>
      <c r="C35" s="123">
        <v>0.85697897995763395</v>
      </c>
      <c r="D35">
        <v>5.9821816041166294</v>
      </c>
      <c r="E35">
        <v>0.37685421821305065</v>
      </c>
      <c r="F35">
        <v>0.3836082052485999</v>
      </c>
      <c r="G35">
        <v>0.41690187746885465</v>
      </c>
      <c r="H35">
        <v>2.1395145092181922</v>
      </c>
      <c r="I35">
        <v>1</v>
      </c>
      <c r="J35">
        <v>0</v>
      </c>
      <c r="K35">
        <v>0</v>
      </c>
      <c r="L35">
        <v>0</v>
      </c>
      <c r="M35">
        <v>0</v>
      </c>
      <c r="N35" s="70">
        <v>37.799999999999997</v>
      </c>
      <c r="O35">
        <v>20.399999999999999</v>
      </c>
      <c r="P35">
        <v>17.600000000000001</v>
      </c>
      <c r="Q35">
        <v>16.100000000000001</v>
      </c>
      <c r="R35">
        <v>8.1</v>
      </c>
      <c r="S35">
        <v>20.399999999999999</v>
      </c>
      <c r="T35">
        <v>3.1</v>
      </c>
      <c r="U35">
        <v>0.6</v>
      </c>
      <c r="V35">
        <v>3</v>
      </c>
      <c r="W35">
        <v>7.7</v>
      </c>
      <c r="X35">
        <v>3.7</v>
      </c>
      <c r="Y35">
        <v>0.5</v>
      </c>
      <c r="Z35">
        <v>2.4</v>
      </c>
      <c r="AA35">
        <v>5.5</v>
      </c>
      <c r="AB35">
        <v>25.2</v>
      </c>
      <c r="AC35">
        <v>10.9</v>
      </c>
      <c r="AD35">
        <v>8.4</v>
      </c>
      <c r="AE35" s="147">
        <v>8.6999999999999993</v>
      </c>
    </row>
    <row r="36" spans="1:31">
      <c r="A36" s="286" t="s">
        <v>33</v>
      </c>
      <c r="B36" s="147" t="s">
        <v>93</v>
      </c>
      <c r="C36" s="123">
        <v>10.539976310334616</v>
      </c>
      <c r="D36">
        <v>0.58002334996139338</v>
      </c>
      <c r="E36">
        <v>0.14990448982664575</v>
      </c>
      <c r="F36">
        <v>0.15497531600613207</v>
      </c>
      <c r="G36">
        <v>0.25110748387469117</v>
      </c>
      <c r="H36">
        <v>0.49365528849669643</v>
      </c>
      <c r="I36">
        <v>0</v>
      </c>
      <c r="J36">
        <v>0</v>
      </c>
      <c r="K36">
        <v>0</v>
      </c>
      <c r="L36">
        <v>0</v>
      </c>
      <c r="M36">
        <v>0</v>
      </c>
      <c r="N36" s="70">
        <v>38.299999999999997</v>
      </c>
      <c r="O36">
        <v>28.1</v>
      </c>
      <c r="P36">
        <v>17.7</v>
      </c>
      <c r="Q36">
        <v>9.4</v>
      </c>
      <c r="R36">
        <v>6.6</v>
      </c>
      <c r="S36">
        <v>4.8</v>
      </c>
      <c r="T36">
        <v>8.1</v>
      </c>
      <c r="U36">
        <v>2.5</v>
      </c>
      <c r="V36">
        <v>0.1</v>
      </c>
      <c r="W36">
        <v>9.4</v>
      </c>
      <c r="X36">
        <v>3.3</v>
      </c>
      <c r="Y36">
        <v>1.1000000000000001</v>
      </c>
      <c r="Z36">
        <v>5.5</v>
      </c>
      <c r="AA36">
        <v>7.7</v>
      </c>
      <c r="AB36">
        <v>11.9</v>
      </c>
      <c r="AC36">
        <v>38.799999999999997</v>
      </c>
      <c r="AD36">
        <v>2.4</v>
      </c>
      <c r="AE36" s="147">
        <v>4.4000000000000004</v>
      </c>
    </row>
    <row r="37" spans="1:31">
      <c r="A37" s="286" t="s">
        <v>34</v>
      </c>
      <c r="B37" s="147" t="s">
        <v>94</v>
      </c>
      <c r="C37" s="123">
        <v>1.4608146108282594</v>
      </c>
      <c r="D37">
        <v>3.6673728273777506</v>
      </c>
      <c r="E37">
        <v>0.79035110387528007</v>
      </c>
      <c r="F37">
        <v>0.49716997566447896</v>
      </c>
      <c r="G37">
        <v>0.96707661533444722</v>
      </c>
      <c r="H37">
        <v>0.94316347910099718</v>
      </c>
      <c r="I37">
        <v>1</v>
      </c>
      <c r="J37">
        <v>0</v>
      </c>
      <c r="K37">
        <v>0</v>
      </c>
      <c r="L37">
        <v>0</v>
      </c>
      <c r="M37">
        <v>0</v>
      </c>
      <c r="N37" s="70">
        <v>28.5</v>
      </c>
      <c r="O37">
        <v>19.899999999999999</v>
      </c>
      <c r="P37">
        <v>18.899999999999999</v>
      </c>
      <c r="Q37">
        <v>20.5</v>
      </c>
      <c r="R37">
        <v>12.1</v>
      </c>
      <c r="S37">
        <v>18</v>
      </c>
      <c r="T37">
        <v>6</v>
      </c>
      <c r="U37">
        <v>5.2</v>
      </c>
      <c r="V37">
        <v>2.7</v>
      </c>
      <c r="W37">
        <v>9.4</v>
      </c>
      <c r="X37">
        <v>3.5</v>
      </c>
      <c r="Y37">
        <v>1.3</v>
      </c>
      <c r="Z37">
        <v>3.5</v>
      </c>
      <c r="AA37">
        <v>9.1</v>
      </c>
      <c r="AB37">
        <v>19.8</v>
      </c>
      <c r="AC37">
        <v>11.9</v>
      </c>
      <c r="AD37">
        <v>4.4000000000000004</v>
      </c>
      <c r="AE37" s="147">
        <v>5.2</v>
      </c>
    </row>
    <row r="38" spans="1:31">
      <c r="A38" s="286" t="s">
        <v>35</v>
      </c>
      <c r="B38" s="147" t="s">
        <v>95</v>
      </c>
      <c r="C38" s="123">
        <v>1.7535545629146418</v>
      </c>
      <c r="D38">
        <v>1.3569623038931131</v>
      </c>
      <c r="E38">
        <v>1.9681638306110711</v>
      </c>
      <c r="F38">
        <v>0.28213567467068701</v>
      </c>
      <c r="G38">
        <v>0.4334833863798993</v>
      </c>
      <c r="H38">
        <v>1.0890547480756969</v>
      </c>
      <c r="I38">
        <v>0</v>
      </c>
      <c r="J38">
        <v>1</v>
      </c>
      <c r="K38">
        <v>0</v>
      </c>
      <c r="L38">
        <v>0</v>
      </c>
      <c r="M38">
        <v>0</v>
      </c>
      <c r="N38" s="70">
        <v>36.200000000000003</v>
      </c>
      <c r="O38">
        <v>20.7</v>
      </c>
      <c r="P38">
        <v>20.9</v>
      </c>
      <c r="Q38">
        <v>11.4</v>
      </c>
      <c r="R38">
        <v>10.8</v>
      </c>
      <c r="S38">
        <v>5.8</v>
      </c>
      <c r="T38">
        <v>6.1</v>
      </c>
      <c r="U38">
        <v>13</v>
      </c>
      <c r="V38">
        <v>2.7</v>
      </c>
      <c r="W38">
        <v>9.9</v>
      </c>
      <c r="X38">
        <v>3</v>
      </c>
      <c r="Y38">
        <v>1.2</v>
      </c>
      <c r="Z38">
        <v>5</v>
      </c>
      <c r="AA38">
        <v>9.5</v>
      </c>
      <c r="AB38">
        <v>21.2</v>
      </c>
      <c r="AC38">
        <v>13.8</v>
      </c>
      <c r="AD38">
        <v>4.7</v>
      </c>
      <c r="AE38" s="147">
        <v>3.9</v>
      </c>
    </row>
    <row r="39" spans="1:31">
      <c r="A39" s="286" t="s">
        <v>36</v>
      </c>
      <c r="B39" s="147" t="s">
        <v>96</v>
      </c>
      <c r="C39" s="123"/>
      <c r="D39">
        <v>0.39795822455971397</v>
      </c>
      <c r="E39">
        <v>0.50158278891850683</v>
      </c>
      <c r="F39">
        <v>0.43518121422170775</v>
      </c>
      <c r="G39">
        <v>0.68500544552434983</v>
      </c>
      <c r="H39">
        <v>1.2144707446134422</v>
      </c>
      <c r="I39">
        <v>0</v>
      </c>
      <c r="J39">
        <v>0</v>
      </c>
      <c r="K39">
        <v>0</v>
      </c>
      <c r="L39">
        <v>0</v>
      </c>
      <c r="M39">
        <v>1</v>
      </c>
      <c r="N39" s="70">
        <v>41.2</v>
      </c>
      <c r="O39">
        <v>19.7</v>
      </c>
      <c r="P39">
        <v>22.4</v>
      </c>
      <c r="Q39">
        <v>8.5</v>
      </c>
      <c r="R39">
        <v>8.1999999999999993</v>
      </c>
      <c r="S39">
        <v>1.4</v>
      </c>
      <c r="T39">
        <v>8.1999999999999993</v>
      </c>
      <c r="U39">
        <v>6.2</v>
      </c>
      <c r="V39">
        <v>1.9</v>
      </c>
      <c r="W39">
        <v>11.1</v>
      </c>
      <c r="X39">
        <v>4.2</v>
      </c>
      <c r="Y39">
        <v>1.5</v>
      </c>
      <c r="Z39">
        <v>5.8</v>
      </c>
      <c r="AA39">
        <v>13.9</v>
      </c>
      <c r="AB39">
        <v>22.9</v>
      </c>
      <c r="AC39">
        <v>10.6</v>
      </c>
      <c r="AD39">
        <v>6.4</v>
      </c>
      <c r="AE39" s="147">
        <v>5.8</v>
      </c>
    </row>
    <row r="40" spans="1:31">
      <c r="A40" s="286" t="s">
        <v>37</v>
      </c>
      <c r="B40" s="147" t="s">
        <v>97</v>
      </c>
      <c r="C40" s="123">
        <v>4.0189049245498065</v>
      </c>
      <c r="D40">
        <v>6.4636283091469418E-2</v>
      </c>
      <c r="E40">
        <v>1.0621214007211548</v>
      </c>
      <c r="F40">
        <v>0.97457643941010996</v>
      </c>
      <c r="G40">
        <v>1.302644285859077</v>
      </c>
      <c r="H40">
        <v>0.72847070780067924</v>
      </c>
      <c r="I40">
        <v>0</v>
      </c>
      <c r="J40">
        <v>0</v>
      </c>
      <c r="K40">
        <v>0</v>
      </c>
      <c r="L40">
        <v>1</v>
      </c>
      <c r="M40">
        <v>0</v>
      </c>
      <c r="N40" s="70">
        <v>41.7</v>
      </c>
      <c r="O40">
        <v>17.3</v>
      </c>
      <c r="P40">
        <v>23.7</v>
      </c>
      <c r="Q40">
        <v>6.4</v>
      </c>
      <c r="R40">
        <v>10.9</v>
      </c>
      <c r="S40">
        <v>0.6</v>
      </c>
      <c r="T40">
        <v>5.7</v>
      </c>
      <c r="U40">
        <v>12.6</v>
      </c>
      <c r="V40">
        <v>3.6</v>
      </c>
      <c r="W40">
        <v>10.5</v>
      </c>
      <c r="X40">
        <v>3.5</v>
      </c>
      <c r="Y40">
        <v>2</v>
      </c>
      <c r="Z40">
        <v>8.6</v>
      </c>
      <c r="AA40">
        <v>14.4</v>
      </c>
      <c r="AB40">
        <v>19.3</v>
      </c>
      <c r="AC40">
        <v>11</v>
      </c>
      <c r="AD40">
        <v>5.5</v>
      </c>
      <c r="AE40" s="147">
        <v>2.8</v>
      </c>
    </row>
    <row r="41" spans="1:31">
      <c r="A41" s="286" t="s">
        <v>38</v>
      </c>
      <c r="B41" s="147" t="s">
        <v>98</v>
      </c>
      <c r="C41" s="123">
        <v>5.7783525431799569</v>
      </c>
      <c r="D41">
        <v>9.6095075517678222E-2</v>
      </c>
      <c r="E41">
        <v>0.34825934861797669</v>
      </c>
      <c r="F41">
        <v>0.79874013206273586</v>
      </c>
      <c r="G41">
        <v>0.97317563978316524</v>
      </c>
      <c r="H41">
        <v>0.94481795695748294</v>
      </c>
      <c r="I41">
        <v>0</v>
      </c>
      <c r="J41">
        <v>0</v>
      </c>
      <c r="K41">
        <v>0</v>
      </c>
      <c r="L41">
        <v>0</v>
      </c>
      <c r="M41">
        <v>0</v>
      </c>
      <c r="N41" s="70">
        <v>44.9</v>
      </c>
      <c r="O41">
        <v>16.7</v>
      </c>
      <c r="P41">
        <v>24.3</v>
      </c>
      <c r="Q41">
        <v>7.1</v>
      </c>
      <c r="R41">
        <v>7.1</v>
      </c>
      <c r="S41">
        <v>0.8</v>
      </c>
      <c r="T41">
        <v>7.1</v>
      </c>
      <c r="U41">
        <v>6.1</v>
      </c>
      <c r="V41">
        <v>2.5</v>
      </c>
      <c r="W41">
        <v>11.7</v>
      </c>
      <c r="X41">
        <v>4.2</v>
      </c>
      <c r="Y41">
        <v>2.2000000000000002</v>
      </c>
      <c r="Z41">
        <v>8.5</v>
      </c>
      <c r="AA41">
        <v>12.5</v>
      </c>
      <c r="AB41">
        <v>23</v>
      </c>
      <c r="AC41">
        <v>9.1999999999999993</v>
      </c>
      <c r="AD41">
        <v>4.9000000000000004</v>
      </c>
      <c r="AE41" s="147">
        <v>7.3</v>
      </c>
    </row>
    <row r="42" spans="1:31">
      <c r="A42" s="286" t="s">
        <v>39</v>
      </c>
      <c r="B42" s="147" t="s">
        <v>99</v>
      </c>
      <c r="C42" s="123">
        <v>6.8894051548263739</v>
      </c>
      <c r="D42">
        <v>1.1222512677997305</v>
      </c>
      <c r="E42">
        <v>1.4908103085291922</v>
      </c>
      <c r="F42">
        <v>0.75802621920197522</v>
      </c>
      <c r="G42">
        <v>0.63705904632324362</v>
      </c>
      <c r="H42">
        <v>1.4799098835037792</v>
      </c>
      <c r="I42">
        <v>0</v>
      </c>
      <c r="J42">
        <v>1</v>
      </c>
      <c r="K42">
        <v>0</v>
      </c>
      <c r="L42">
        <v>0</v>
      </c>
      <c r="M42">
        <v>0</v>
      </c>
      <c r="N42" s="70">
        <v>34.700000000000003</v>
      </c>
      <c r="O42">
        <v>24.6</v>
      </c>
      <c r="P42">
        <v>17.100000000000001</v>
      </c>
      <c r="Q42">
        <v>12.9</v>
      </c>
      <c r="R42">
        <v>10.7</v>
      </c>
      <c r="S42">
        <v>4.2</v>
      </c>
      <c r="T42">
        <v>10.199999999999999</v>
      </c>
      <c r="U42">
        <v>6.2</v>
      </c>
      <c r="V42">
        <v>0.6</v>
      </c>
      <c r="W42">
        <v>10.4</v>
      </c>
      <c r="X42">
        <v>6</v>
      </c>
      <c r="Y42">
        <v>0.9</v>
      </c>
      <c r="Z42">
        <v>3.1</v>
      </c>
      <c r="AA42">
        <v>7.1</v>
      </c>
      <c r="AB42">
        <v>24.3</v>
      </c>
      <c r="AC42">
        <v>12.4</v>
      </c>
      <c r="AD42">
        <v>6.1</v>
      </c>
      <c r="AE42" s="147">
        <v>8.5</v>
      </c>
    </row>
    <row r="43" spans="1:31">
      <c r="A43" s="286" t="s">
        <v>40</v>
      </c>
      <c r="B43" s="147" t="s">
        <v>100</v>
      </c>
      <c r="C43" s="123">
        <v>4.1364937679976812</v>
      </c>
      <c r="D43">
        <v>0.34211569014260168</v>
      </c>
      <c r="E43">
        <v>0.85211657108748451</v>
      </c>
      <c r="F43">
        <v>0.47282111534283278</v>
      </c>
      <c r="G43">
        <v>0.51526518080920081</v>
      </c>
      <c r="H43">
        <v>0.89012453591176688</v>
      </c>
      <c r="I43">
        <v>0</v>
      </c>
      <c r="J43">
        <v>0</v>
      </c>
      <c r="K43">
        <v>0</v>
      </c>
      <c r="L43">
        <v>0</v>
      </c>
      <c r="M43">
        <v>0</v>
      </c>
      <c r="N43" s="70">
        <v>29.5</v>
      </c>
      <c r="O43">
        <v>21.2</v>
      </c>
      <c r="P43">
        <v>23.2</v>
      </c>
      <c r="Q43">
        <v>11.2</v>
      </c>
      <c r="R43">
        <v>14.9</v>
      </c>
      <c r="S43">
        <v>1.5</v>
      </c>
      <c r="T43">
        <v>8.6999999999999993</v>
      </c>
      <c r="U43">
        <v>8.6</v>
      </c>
      <c r="V43">
        <v>2.9</v>
      </c>
      <c r="W43">
        <v>12.9</v>
      </c>
      <c r="X43">
        <v>6.5</v>
      </c>
      <c r="Y43">
        <v>1.5</v>
      </c>
      <c r="Z43">
        <v>5</v>
      </c>
      <c r="AA43">
        <v>10.3</v>
      </c>
      <c r="AB43">
        <v>20.7</v>
      </c>
      <c r="AC43">
        <v>11.5</v>
      </c>
      <c r="AD43">
        <v>5.2</v>
      </c>
      <c r="AE43" s="147">
        <v>4.8</v>
      </c>
    </row>
    <row r="44" spans="1:31">
      <c r="A44" s="286" t="s">
        <v>41</v>
      </c>
      <c r="B44" s="147" t="s">
        <v>101</v>
      </c>
      <c r="C44" s="123">
        <v>6.8617270700513613</v>
      </c>
      <c r="D44">
        <v>0.13957342682993251</v>
      </c>
      <c r="E44">
        <v>0.44551319275544238</v>
      </c>
      <c r="F44">
        <v>0.96845940597613922</v>
      </c>
      <c r="G44">
        <v>1.2540169189661547</v>
      </c>
      <c r="H44">
        <v>1.139222476542153</v>
      </c>
      <c r="I44">
        <v>0</v>
      </c>
      <c r="J44">
        <v>0</v>
      </c>
      <c r="K44">
        <v>0</v>
      </c>
      <c r="L44">
        <v>1</v>
      </c>
      <c r="M44">
        <v>1</v>
      </c>
      <c r="N44" s="70">
        <v>39</v>
      </c>
      <c r="O44">
        <v>19.3</v>
      </c>
      <c r="P44">
        <v>23.2</v>
      </c>
      <c r="Q44">
        <v>7.8</v>
      </c>
      <c r="R44">
        <v>10.7</v>
      </c>
      <c r="S44">
        <v>0.9</v>
      </c>
      <c r="T44">
        <v>6.4</v>
      </c>
      <c r="U44">
        <v>5.6</v>
      </c>
      <c r="V44">
        <v>2.5</v>
      </c>
      <c r="W44">
        <v>10.9</v>
      </c>
      <c r="X44">
        <v>5.5</v>
      </c>
      <c r="Y44">
        <v>1.8</v>
      </c>
      <c r="Z44">
        <v>7</v>
      </c>
      <c r="AA44">
        <v>11.8</v>
      </c>
      <c r="AB44">
        <v>22.4</v>
      </c>
      <c r="AC44">
        <v>9.6</v>
      </c>
      <c r="AD44">
        <v>5.0999999999999996</v>
      </c>
      <c r="AE44" s="147">
        <v>10.6</v>
      </c>
    </row>
    <row r="45" spans="1:31">
      <c r="A45" s="286" t="s">
        <v>42</v>
      </c>
      <c r="B45" s="147" t="s">
        <v>102</v>
      </c>
      <c r="C45" s="123">
        <v>1.0653223280062072</v>
      </c>
      <c r="D45">
        <v>3.8347779990985815</v>
      </c>
      <c r="E45">
        <v>2.6618346027929163</v>
      </c>
      <c r="F45">
        <v>0.25264279968006143</v>
      </c>
      <c r="G45">
        <v>0.33724946439219505</v>
      </c>
      <c r="H45">
        <v>0.70959219224075398</v>
      </c>
      <c r="I45">
        <v>1</v>
      </c>
      <c r="J45">
        <v>1</v>
      </c>
      <c r="K45">
        <v>0</v>
      </c>
      <c r="L45">
        <v>0</v>
      </c>
      <c r="M45">
        <v>0</v>
      </c>
      <c r="N45" s="70">
        <v>28.8</v>
      </c>
      <c r="O45">
        <v>17.899999999999999</v>
      </c>
      <c r="P45">
        <v>21.5</v>
      </c>
      <c r="Q45">
        <v>16.7</v>
      </c>
      <c r="R45">
        <v>15.1</v>
      </c>
      <c r="S45">
        <v>6.8</v>
      </c>
      <c r="T45">
        <v>11.3</v>
      </c>
      <c r="U45">
        <v>12</v>
      </c>
      <c r="V45">
        <v>3.3</v>
      </c>
      <c r="W45">
        <v>12.1</v>
      </c>
      <c r="X45">
        <v>4.7</v>
      </c>
      <c r="Y45">
        <v>1.4</v>
      </c>
      <c r="Z45">
        <v>3.6</v>
      </c>
      <c r="AA45">
        <v>8.3000000000000007</v>
      </c>
      <c r="AB45">
        <v>19.8</v>
      </c>
      <c r="AC45">
        <v>8.1999999999999993</v>
      </c>
      <c r="AD45">
        <v>4</v>
      </c>
      <c r="AE45" s="147">
        <v>4.5</v>
      </c>
    </row>
    <row r="46" spans="1:31">
      <c r="A46" s="286" t="s">
        <v>43</v>
      </c>
      <c r="B46" s="147" t="s">
        <v>103</v>
      </c>
      <c r="C46" s="123">
        <v>4.8828006504797647</v>
      </c>
      <c r="D46">
        <v>0.21522822931279559</v>
      </c>
      <c r="E46">
        <v>0.941655877470568</v>
      </c>
      <c r="F46">
        <v>0.60442035468384392</v>
      </c>
      <c r="G46">
        <v>0.45824677092555277</v>
      </c>
      <c r="H46">
        <v>1.0344373661684689</v>
      </c>
      <c r="I46">
        <v>0</v>
      </c>
      <c r="J46">
        <v>0</v>
      </c>
      <c r="K46">
        <v>0</v>
      </c>
      <c r="L46">
        <v>0</v>
      </c>
      <c r="M46">
        <v>1</v>
      </c>
      <c r="N46" s="70">
        <v>29.1</v>
      </c>
      <c r="O46">
        <v>18.7</v>
      </c>
      <c r="P46">
        <v>23.1</v>
      </c>
      <c r="Q46">
        <v>10.3</v>
      </c>
      <c r="R46">
        <v>18.8</v>
      </c>
      <c r="S46">
        <v>0.7</v>
      </c>
      <c r="T46">
        <v>7.6</v>
      </c>
      <c r="U46">
        <v>8.8000000000000007</v>
      </c>
      <c r="V46">
        <v>3.3</v>
      </c>
      <c r="W46">
        <v>12.9</v>
      </c>
      <c r="X46">
        <v>9.6</v>
      </c>
      <c r="Y46">
        <v>1.3</v>
      </c>
      <c r="Z46">
        <v>4.8</v>
      </c>
      <c r="AA46">
        <v>9.3000000000000007</v>
      </c>
      <c r="AB46">
        <v>22.1</v>
      </c>
      <c r="AC46">
        <v>9.1</v>
      </c>
      <c r="AD46">
        <v>5.0999999999999996</v>
      </c>
      <c r="AE46" s="147">
        <v>5.3</v>
      </c>
    </row>
    <row r="47" spans="1:31">
      <c r="A47" s="286" t="s">
        <v>44</v>
      </c>
      <c r="B47" s="147" t="s">
        <v>104</v>
      </c>
      <c r="C47" s="123">
        <v>4.3465053725645673</v>
      </c>
      <c r="D47">
        <v>0.12082356974181976</v>
      </c>
      <c r="E47">
        <v>0.87723683088880944</v>
      </c>
      <c r="F47">
        <v>0.97905647830024611</v>
      </c>
      <c r="G47">
        <v>1.6954274072738196</v>
      </c>
      <c r="H47">
        <v>0.89300314018260141</v>
      </c>
      <c r="I47">
        <v>0</v>
      </c>
      <c r="J47">
        <v>0</v>
      </c>
      <c r="K47">
        <v>0</v>
      </c>
      <c r="L47">
        <v>1</v>
      </c>
      <c r="M47">
        <v>0</v>
      </c>
      <c r="N47" s="70">
        <v>41.7</v>
      </c>
      <c r="O47">
        <v>19.5</v>
      </c>
      <c r="P47">
        <v>21.7</v>
      </c>
      <c r="Q47">
        <v>7.6</v>
      </c>
      <c r="R47">
        <v>9.5</v>
      </c>
      <c r="S47">
        <v>0.9</v>
      </c>
      <c r="T47">
        <v>5.9</v>
      </c>
      <c r="U47">
        <v>9.1999999999999993</v>
      </c>
      <c r="V47">
        <v>2.4</v>
      </c>
      <c r="W47">
        <v>10.5</v>
      </c>
      <c r="X47">
        <v>4.0999999999999996</v>
      </c>
      <c r="Y47">
        <v>2.2000000000000002</v>
      </c>
      <c r="Z47">
        <v>6.2</v>
      </c>
      <c r="AA47">
        <v>15.1</v>
      </c>
      <c r="AB47">
        <v>21.3</v>
      </c>
      <c r="AC47">
        <v>11.9</v>
      </c>
      <c r="AD47">
        <v>5.4</v>
      </c>
      <c r="AE47" s="147">
        <v>5</v>
      </c>
    </row>
    <row r="48" spans="1:31">
      <c r="A48" s="286" t="s">
        <v>45</v>
      </c>
      <c r="B48" s="147" t="s">
        <v>105</v>
      </c>
      <c r="C48" s="123">
        <v>18.169315771003106</v>
      </c>
      <c r="D48">
        <v>2.0703513636405168E-2</v>
      </c>
      <c r="E48">
        <v>0.1266557477271163</v>
      </c>
      <c r="F48">
        <v>3.9674659318927956</v>
      </c>
      <c r="G48">
        <v>2.4243345625234527</v>
      </c>
      <c r="H48">
        <v>0.63962456744291929</v>
      </c>
      <c r="I48">
        <v>0</v>
      </c>
      <c r="J48">
        <v>0</v>
      </c>
      <c r="K48">
        <v>1</v>
      </c>
      <c r="L48">
        <v>1</v>
      </c>
      <c r="M48">
        <v>0</v>
      </c>
      <c r="N48" s="70">
        <v>56.3</v>
      </c>
      <c r="O48">
        <v>16.100000000000001</v>
      </c>
      <c r="P48">
        <v>18.2</v>
      </c>
      <c r="Q48">
        <v>3.3</v>
      </c>
      <c r="R48">
        <v>6</v>
      </c>
      <c r="S48">
        <v>0.2</v>
      </c>
      <c r="T48">
        <v>3.2</v>
      </c>
      <c r="U48">
        <v>5.0999999999999996</v>
      </c>
      <c r="V48">
        <v>1.7</v>
      </c>
      <c r="W48">
        <v>9.1999999999999993</v>
      </c>
      <c r="X48">
        <v>4.0999999999999996</v>
      </c>
      <c r="Y48">
        <v>6</v>
      </c>
      <c r="Z48">
        <v>8.5</v>
      </c>
      <c r="AA48">
        <v>24.2</v>
      </c>
      <c r="AB48">
        <v>18.3</v>
      </c>
      <c r="AC48">
        <v>11.7</v>
      </c>
      <c r="AD48">
        <v>4.5</v>
      </c>
      <c r="AE48" s="147">
        <v>3.2</v>
      </c>
    </row>
    <row r="49" spans="1:31">
      <c r="A49" s="286" t="s">
        <v>46</v>
      </c>
      <c r="B49" s="147" t="s">
        <v>106</v>
      </c>
      <c r="C49" s="123">
        <v>2.7926815862400423</v>
      </c>
      <c r="D49">
        <v>1.1991674269063508</v>
      </c>
      <c r="E49">
        <v>1.0530272673623569</v>
      </c>
      <c r="F49">
        <v>0.42851016242697265</v>
      </c>
      <c r="G49">
        <v>0.37113046955654472</v>
      </c>
      <c r="H49">
        <v>0.99635584535205524</v>
      </c>
      <c r="I49">
        <v>1</v>
      </c>
      <c r="J49">
        <v>1</v>
      </c>
      <c r="K49">
        <v>0</v>
      </c>
      <c r="L49">
        <v>0</v>
      </c>
      <c r="M49">
        <v>0</v>
      </c>
      <c r="N49" s="70">
        <v>27.7</v>
      </c>
      <c r="O49">
        <v>18.3</v>
      </c>
      <c r="P49">
        <v>21.7</v>
      </c>
      <c r="Q49">
        <v>13.8</v>
      </c>
      <c r="R49">
        <v>18.399999999999999</v>
      </c>
      <c r="S49">
        <v>4.7</v>
      </c>
      <c r="T49">
        <v>8</v>
      </c>
      <c r="U49">
        <v>10</v>
      </c>
      <c r="V49">
        <v>3.5</v>
      </c>
      <c r="W49">
        <v>11.9</v>
      </c>
      <c r="X49">
        <v>8.3000000000000007</v>
      </c>
      <c r="Y49">
        <v>1.3</v>
      </c>
      <c r="Z49">
        <v>4.7</v>
      </c>
      <c r="AA49">
        <v>9.6</v>
      </c>
      <c r="AB49">
        <v>20.3</v>
      </c>
      <c r="AC49">
        <v>8</v>
      </c>
      <c r="AD49">
        <v>4.7</v>
      </c>
      <c r="AE49" s="147">
        <v>4.9000000000000004</v>
      </c>
    </row>
    <row r="50" spans="1:31">
      <c r="A50" s="286" t="s">
        <v>47</v>
      </c>
      <c r="B50" s="147" t="s">
        <v>107</v>
      </c>
      <c r="C50" s="123">
        <v>4.1567426509063097</v>
      </c>
      <c r="D50">
        <v>0.50376527113233383</v>
      </c>
      <c r="E50">
        <v>0.84427591479163422</v>
      </c>
      <c r="F50">
        <v>1.0355944547552951</v>
      </c>
      <c r="G50">
        <v>0.77351410909878848</v>
      </c>
      <c r="H50">
        <v>1.0247855587097039</v>
      </c>
      <c r="I50">
        <v>0</v>
      </c>
      <c r="J50">
        <v>0</v>
      </c>
      <c r="K50">
        <v>1</v>
      </c>
      <c r="L50">
        <v>0</v>
      </c>
      <c r="M50">
        <v>1</v>
      </c>
      <c r="N50" s="70">
        <v>39.4</v>
      </c>
      <c r="O50">
        <v>20.7</v>
      </c>
      <c r="P50">
        <v>20.7</v>
      </c>
      <c r="Q50">
        <v>10.6</v>
      </c>
      <c r="R50">
        <v>8.6</v>
      </c>
      <c r="S50">
        <v>3.4</v>
      </c>
      <c r="T50">
        <v>8.5</v>
      </c>
      <c r="U50">
        <v>7</v>
      </c>
      <c r="V50">
        <v>2.2999999999999998</v>
      </c>
      <c r="W50">
        <v>11.2</v>
      </c>
      <c r="X50">
        <v>4.4000000000000004</v>
      </c>
      <c r="Y50">
        <v>1.6</v>
      </c>
      <c r="Z50">
        <v>4.5</v>
      </c>
      <c r="AA50">
        <v>10.9</v>
      </c>
      <c r="AB50">
        <v>23.1</v>
      </c>
      <c r="AC50">
        <v>12.5</v>
      </c>
      <c r="AD50">
        <v>5.0999999999999996</v>
      </c>
      <c r="AE50" s="147">
        <v>5.7</v>
      </c>
    </row>
    <row r="51" spans="1:31">
      <c r="A51" s="286" t="s">
        <v>48</v>
      </c>
      <c r="B51" s="147" t="s">
        <v>108</v>
      </c>
      <c r="C51" s="123">
        <v>3.4074127081025414</v>
      </c>
      <c r="D51">
        <v>4.5587958724216129E-2</v>
      </c>
      <c r="E51">
        <v>0.67146433840699127</v>
      </c>
      <c r="F51">
        <v>4.944441564493391</v>
      </c>
      <c r="G51">
        <v>1.531247574703271</v>
      </c>
      <c r="H51">
        <v>0.58885863293687768</v>
      </c>
      <c r="I51">
        <v>0</v>
      </c>
      <c r="J51">
        <v>0</v>
      </c>
      <c r="K51">
        <v>1</v>
      </c>
      <c r="L51">
        <v>1</v>
      </c>
      <c r="M51">
        <v>0</v>
      </c>
      <c r="N51" s="70">
        <v>48.5</v>
      </c>
      <c r="O51">
        <v>17</v>
      </c>
      <c r="P51">
        <v>20.3</v>
      </c>
      <c r="Q51">
        <v>6</v>
      </c>
      <c r="R51">
        <v>8.3000000000000007</v>
      </c>
      <c r="S51">
        <v>0.5</v>
      </c>
      <c r="T51">
        <v>5.0999999999999996</v>
      </c>
      <c r="U51">
        <v>7.8</v>
      </c>
      <c r="V51">
        <v>2.2000000000000002</v>
      </c>
      <c r="W51">
        <v>9.1999999999999993</v>
      </c>
      <c r="X51">
        <v>5.6</v>
      </c>
      <c r="Y51">
        <v>4.5</v>
      </c>
      <c r="Z51">
        <v>7.7</v>
      </c>
      <c r="AA51">
        <v>19</v>
      </c>
      <c r="AB51">
        <v>20.100000000000001</v>
      </c>
      <c r="AC51">
        <v>9.9</v>
      </c>
      <c r="AD51">
        <v>5.2</v>
      </c>
      <c r="AE51" s="147">
        <v>3.3</v>
      </c>
    </row>
    <row r="52" spans="1:31">
      <c r="A52" s="286" t="s">
        <v>49</v>
      </c>
      <c r="B52" s="147" t="s">
        <v>109</v>
      </c>
      <c r="C52" s="123">
        <v>2.7568044446346409</v>
      </c>
      <c r="D52">
        <v>1.569840356519536</v>
      </c>
      <c r="E52">
        <v>0.96125471965193898</v>
      </c>
      <c r="F52">
        <v>1.7353142782096962</v>
      </c>
      <c r="G52">
        <v>0.96551578676668814</v>
      </c>
      <c r="H52">
        <v>0.96113030441064107</v>
      </c>
      <c r="I52">
        <v>0</v>
      </c>
      <c r="J52">
        <v>0</v>
      </c>
      <c r="K52">
        <v>1</v>
      </c>
      <c r="L52">
        <v>0</v>
      </c>
      <c r="M52">
        <v>0</v>
      </c>
      <c r="N52" s="70">
        <v>35.6</v>
      </c>
      <c r="O52">
        <v>21.6</v>
      </c>
      <c r="P52">
        <v>19.600000000000001</v>
      </c>
      <c r="Q52">
        <v>14</v>
      </c>
      <c r="R52">
        <v>9.1999999999999993</v>
      </c>
      <c r="S52">
        <v>8.9</v>
      </c>
      <c r="T52">
        <v>5.4</v>
      </c>
      <c r="U52">
        <v>7</v>
      </c>
      <c r="V52">
        <v>2</v>
      </c>
      <c r="W52">
        <v>9.8000000000000007</v>
      </c>
      <c r="X52">
        <v>3</v>
      </c>
      <c r="Y52">
        <v>2</v>
      </c>
      <c r="Z52">
        <v>4.7</v>
      </c>
      <c r="AA52">
        <v>11.8</v>
      </c>
      <c r="AB52">
        <v>23.1</v>
      </c>
      <c r="AC52">
        <v>12.3</v>
      </c>
      <c r="AD52">
        <v>5.5</v>
      </c>
      <c r="AE52" s="147">
        <v>4.3</v>
      </c>
    </row>
    <row r="53" spans="1:31">
      <c r="A53" s="286" t="s">
        <v>50</v>
      </c>
      <c r="B53" s="147" t="s">
        <v>110</v>
      </c>
      <c r="C53" s="123">
        <v>2.7285264362320616</v>
      </c>
      <c r="D53">
        <v>4.845111842264576E-2</v>
      </c>
      <c r="E53">
        <v>0.85663101259550756</v>
      </c>
      <c r="F53">
        <v>4.534951350818309</v>
      </c>
      <c r="G53">
        <v>1.8644778826462165</v>
      </c>
      <c r="H53">
        <v>0.68206305562431202</v>
      </c>
      <c r="I53">
        <v>0</v>
      </c>
      <c r="J53">
        <v>0</v>
      </c>
      <c r="K53">
        <v>1</v>
      </c>
      <c r="L53">
        <v>1</v>
      </c>
      <c r="M53">
        <v>0</v>
      </c>
      <c r="N53" s="70">
        <v>53.1</v>
      </c>
      <c r="O53">
        <v>14.9</v>
      </c>
      <c r="P53">
        <v>17.5</v>
      </c>
      <c r="Q53">
        <v>6.1</v>
      </c>
      <c r="R53">
        <v>8.4</v>
      </c>
      <c r="S53">
        <v>0.5</v>
      </c>
      <c r="T53">
        <v>5.0999999999999996</v>
      </c>
      <c r="U53">
        <v>16.8</v>
      </c>
      <c r="V53">
        <v>2.1</v>
      </c>
      <c r="W53">
        <v>8.6</v>
      </c>
      <c r="X53">
        <v>2.9</v>
      </c>
      <c r="Y53">
        <v>5.2</v>
      </c>
      <c r="Z53">
        <v>4.8</v>
      </c>
      <c r="AA53">
        <v>20.6</v>
      </c>
      <c r="AB53">
        <v>18.899999999999999</v>
      </c>
      <c r="AC53">
        <v>8.1999999999999993</v>
      </c>
      <c r="AD53">
        <v>4.0999999999999996</v>
      </c>
      <c r="AE53" s="147">
        <v>2.4</v>
      </c>
    </row>
    <row r="54" spans="1:31">
      <c r="A54" s="286" t="s">
        <v>51</v>
      </c>
      <c r="B54" s="147" t="s">
        <v>111</v>
      </c>
      <c r="C54" s="123">
        <v>3.3525432978360561</v>
      </c>
      <c r="D54">
        <v>0.25835015838247682</v>
      </c>
      <c r="E54">
        <v>0.75157034010560975</v>
      </c>
      <c r="F54">
        <v>0.62478968402406199</v>
      </c>
      <c r="G54">
        <v>0.7988207757337441</v>
      </c>
      <c r="H54">
        <v>1.0911190687011296</v>
      </c>
      <c r="I54">
        <v>0</v>
      </c>
      <c r="J54">
        <v>0</v>
      </c>
      <c r="K54">
        <v>0</v>
      </c>
      <c r="L54">
        <v>0</v>
      </c>
      <c r="M54">
        <v>1</v>
      </c>
      <c r="N54" s="70">
        <v>41.4</v>
      </c>
      <c r="O54">
        <v>18.899999999999999</v>
      </c>
      <c r="P54">
        <v>20.3</v>
      </c>
      <c r="Q54">
        <v>10.6</v>
      </c>
      <c r="R54">
        <v>8.8000000000000007</v>
      </c>
      <c r="S54">
        <v>5.0999999999999996</v>
      </c>
      <c r="T54">
        <v>6.2</v>
      </c>
      <c r="U54">
        <v>8.6999999999999993</v>
      </c>
      <c r="V54">
        <v>2.6</v>
      </c>
      <c r="W54">
        <v>10.5</v>
      </c>
      <c r="X54">
        <v>3</v>
      </c>
      <c r="Y54">
        <v>2.4</v>
      </c>
      <c r="Z54">
        <v>4.3</v>
      </c>
      <c r="AA54">
        <v>12.2</v>
      </c>
      <c r="AB54">
        <v>25.1</v>
      </c>
      <c r="AC54">
        <v>11.4</v>
      </c>
      <c r="AD54">
        <v>5.0999999999999996</v>
      </c>
      <c r="AE54" s="147">
        <v>3.3</v>
      </c>
    </row>
    <row r="55" spans="1:31">
      <c r="A55" s="286" t="s">
        <v>52</v>
      </c>
      <c r="B55" s="147" t="s">
        <v>112</v>
      </c>
      <c r="C55" s="123">
        <v>6.3291808206823994</v>
      </c>
      <c r="D55">
        <v>1.4999990114531563</v>
      </c>
      <c r="E55">
        <v>0.50735095152239484</v>
      </c>
      <c r="F55">
        <v>0.50783630794884504</v>
      </c>
      <c r="G55">
        <v>0.64942476858853349</v>
      </c>
      <c r="H55">
        <v>1.4115895816679715</v>
      </c>
      <c r="I55">
        <v>1</v>
      </c>
      <c r="J55">
        <v>0</v>
      </c>
      <c r="K55">
        <v>0</v>
      </c>
      <c r="L55">
        <v>0</v>
      </c>
      <c r="M55">
        <v>1</v>
      </c>
      <c r="N55" s="70">
        <v>32.6</v>
      </c>
      <c r="O55">
        <v>21.9</v>
      </c>
      <c r="P55">
        <v>24.3</v>
      </c>
      <c r="Q55">
        <v>10.5</v>
      </c>
      <c r="R55">
        <v>10.7</v>
      </c>
      <c r="S55">
        <v>2</v>
      </c>
      <c r="T55">
        <v>7.6</v>
      </c>
      <c r="U55">
        <v>5.6</v>
      </c>
      <c r="V55">
        <v>2</v>
      </c>
      <c r="W55">
        <v>13.1</v>
      </c>
      <c r="X55">
        <v>4.3</v>
      </c>
      <c r="Y55">
        <v>1.7</v>
      </c>
      <c r="Z55">
        <v>5.5</v>
      </c>
      <c r="AA55">
        <v>9.4</v>
      </c>
      <c r="AB55">
        <v>26.4</v>
      </c>
      <c r="AC55">
        <v>10.1</v>
      </c>
      <c r="AD55">
        <v>5.9</v>
      </c>
      <c r="AE55" s="147">
        <v>6.5</v>
      </c>
    </row>
    <row r="56" spans="1:31">
      <c r="A56" s="286" t="s">
        <v>53</v>
      </c>
      <c r="B56" s="147" t="s">
        <v>113</v>
      </c>
      <c r="C56" s="123"/>
      <c r="D56">
        <v>0</v>
      </c>
      <c r="E56">
        <v>0</v>
      </c>
      <c r="F56">
        <v>0</v>
      </c>
      <c r="G56">
        <v>0</v>
      </c>
      <c r="H56">
        <v>1.3245168353473822</v>
      </c>
      <c r="I56">
        <v>0</v>
      </c>
      <c r="J56">
        <v>0</v>
      </c>
      <c r="K56">
        <v>0</v>
      </c>
      <c r="L56">
        <v>0</v>
      </c>
      <c r="M56">
        <v>1</v>
      </c>
      <c r="N56" s="70">
        <v>27.7</v>
      </c>
      <c r="O56">
        <v>18.8</v>
      </c>
      <c r="P56">
        <v>16.100000000000001</v>
      </c>
      <c r="Q56">
        <v>22.5</v>
      </c>
      <c r="R56">
        <v>14.9</v>
      </c>
      <c r="S56">
        <v>3.7</v>
      </c>
      <c r="T56">
        <v>18.899999999999999</v>
      </c>
      <c r="U56">
        <v>3.1</v>
      </c>
      <c r="V56">
        <v>0</v>
      </c>
      <c r="W56">
        <v>4.9000000000000004</v>
      </c>
      <c r="X56">
        <v>10.5</v>
      </c>
      <c r="Y56">
        <v>0.2</v>
      </c>
      <c r="Z56">
        <v>0</v>
      </c>
      <c r="AA56">
        <v>8.4</v>
      </c>
      <c r="AB56">
        <v>20.9</v>
      </c>
      <c r="AC56">
        <v>8.3000000000000007</v>
      </c>
      <c r="AD56">
        <v>2.5</v>
      </c>
      <c r="AE56" s="147">
        <v>18.7</v>
      </c>
    </row>
    <row r="57" spans="1:31">
      <c r="A57" s="286" t="s">
        <v>54</v>
      </c>
      <c r="B57" s="147" t="s">
        <v>114</v>
      </c>
      <c r="C57" s="123">
        <v>1.9489693612248711</v>
      </c>
      <c r="D57">
        <v>4.1944331368330836</v>
      </c>
      <c r="E57">
        <v>1.0917392348818751</v>
      </c>
      <c r="F57">
        <v>0.68410653133225141</v>
      </c>
      <c r="G57">
        <v>0.50712856389706218</v>
      </c>
      <c r="H57">
        <v>1.2868227805798178</v>
      </c>
      <c r="I57">
        <v>1</v>
      </c>
      <c r="J57">
        <v>1</v>
      </c>
      <c r="K57">
        <v>0</v>
      </c>
      <c r="L57">
        <v>0</v>
      </c>
      <c r="M57">
        <v>1</v>
      </c>
      <c r="N57" s="70">
        <v>33.200000000000003</v>
      </c>
      <c r="O57">
        <v>20.3</v>
      </c>
      <c r="P57">
        <v>20.5</v>
      </c>
      <c r="Q57">
        <v>14.8</v>
      </c>
      <c r="R57">
        <v>11.2</v>
      </c>
      <c r="S57">
        <v>10.7</v>
      </c>
      <c r="T57">
        <v>6</v>
      </c>
      <c r="U57">
        <v>5.7</v>
      </c>
      <c r="V57">
        <v>2</v>
      </c>
      <c r="W57">
        <v>11.4</v>
      </c>
      <c r="X57">
        <v>4.0999999999999996</v>
      </c>
      <c r="Y57">
        <v>1.5</v>
      </c>
      <c r="Z57">
        <v>2.9</v>
      </c>
      <c r="AA57">
        <v>6.4</v>
      </c>
      <c r="AB57">
        <v>24.7</v>
      </c>
      <c r="AC57">
        <v>10.4</v>
      </c>
      <c r="AD57">
        <v>5.4</v>
      </c>
      <c r="AE57" s="147">
        <v>8.8000000000000007</v>
      </c>
    </row>
    <row r="58" spans="1:31">
      <c r="A58" s="286" t="s">
        <v>55</v>
      </c>
      <c r="B58" s="147" t="s">
        <v>115</v>
      </c>
      <c r="C58" s="123">
        <v>1.4835885084664409</v>
      </c>
      <c r="D58">
        <v>0.29021686520465051</v>
      </c>
      <c r="E58">
        <v>0.91034321596191803</v>
      </c>
      <c r="F58">
        <v>0.50571868712743728</v>
      </c>
      <c r="G58">
        <v>0.44401902174912777</v>
      </c>
      <c r="H58">
        <v>1.2400082398936618</v>
      </c>
      <c r="I58">
        <v>0</v>
      </c>
      <c r="J58">
        <v>0</v>
      </c>
      <c r="K58">
        <v>0</v>
      </c>
      <c r="L58">
        <v>0</v>
      </c>
      <c r="M58">
        <v>1</v>
      </c>
      <c r="N58" s="70">
        <v>33.1</v>
      </c>
      <c r="O58">
        <v>20.2</v>
      </c>
      <c r="P58">
        <v>22.4</v>
      </c>
      <c r="Q58">
        <v>10.8</v>
      </c>
      <c r="R58">
        <v>13.5</v>
      </c>
      <c r="S58">
        <v>1.5</v>
      </c>
      <c r="T58">
        <v>8.3000000000000007</v>
      </c>
      <c r="U58">
        <v>8.5</v>
      </c>
      <c r="V58">
        <v>2.5</v>
      </c>
      <c r="W58">
        <v>11.4</v>
      </c>
      <c r="X58">
        <v>6.3</v>
      </c>
      <c r="Y58">
        <v>1.8</v>
      </c>
      <c r="Z58">
        <v>5.5</v>
      </c>
      <c r="AA58">
        <v>9.6999999999999993</v>
      </c>
      <c r="AB58">
        <v>23.1</v>
      </c>
      <c r="AC58">
        <v>9.6</v>
      </c>
      <c r="AD58">
        <v>4.8</v>
      </c>
      <c r="AE58" s="147">
        <v>7.1</v>
      </c>
    </row>
    <row r="59" spans="1:31">
      <c r="A59" s="286" t="s">
        <v>56</v>
      </c>
      <c r="B59" s="147" t="s">
        <v>116</v>
      </c>
      <c r="C59" s="123">
        <v>2.8829469532450354</v>
      </c>
      <c r="D59">
        <v>0.73623960630890917</v>
      </c>
      <c r="E59">
        <v>1.4113310945040707</v>
      </c>
      <c r="F59">
        <v>0.67175286631785869</v>
      </c>
      <c r="G59">
        <v>0.68144399051850246</v>
      </c>
      <c r="H59">
        <v>0.9569634576329874</v>
      </c>
      <c r="I59">
        <v>0</v>
      </c>
      <c r="J59">
        <v>1</v>
      </c>
      <c r="K59">
        <v>0</v>
      </c>
      <c r="L59">
        <v>0</v>
      </c>
      <c r="M59">
        <v>0</v>
      </c>
      <c r="N59" s="70">
        <v>37.5</v>
      </c>
      <c r="O59">
        <v>20</v>
      </c>
      <c r="P59">
        <v>21.3</v>
      </c>
      <c r="Q59">
        <v>10.5</v>
      </c>
      <c r="R59">
        <v>10.7</v>
      </c>
      <c r="S59">
        <v>2.8</v>
      </c>
      <c r="T59">
        <v>8.1999999999999993</v>
      </c>
      <c r="U59">
        <v>9.6999999999999993</v>
      </c>
      <c r="V59">
        <v>2.9</v>
      </c>
      <c r="W59">
        <v>11.5</v>
      </c>
      <c r="X59">
        <v>3.7</v>
      </c>
      <c r="Y59">
        <v>2</v>
      </c>
      <c r="Z59">
        <v>5.8</v>
      </c>
      <c r="AA59">
        <v>11.8</v>
      </c>
      <c r="AB59">
        <v>21</v>
      </c>
      <c r="AC59">
        <v>10.8</v>
      </c>
      <c r="AD59">
        <v>5.8</v>
      </c>
      <c r="AE59" s="147">
        <v>4</v>
      </c>
    </row>
    <row r="60" spans="1:31">
      <c r="A60" s="286" t="s">
        <v>57</v>
      </c>
      <c r="B60" s="147" t="s">
        <v>117</v>
      </c>
      <c r="C60" s="123"/>
      <c r="D60">
        <v>1.9262242426306764</v>
      </c>
      <c r="E60">
        <v>1.5613439575234189</v>
      </c>
      <c r="F60">
        <v>0.39995322981707604</v>
      </c>
      <c r="G60">
        <v>0.64650179658806373</v>
      </c>
      <c r="H60">
        <v>1.1265855245951708</v>
      </c>
      <c r="I60">
        <v>1</v>
      </c>
      <c r="J60">
        <v>1</v>
      </c>
      <c r="K60">
        <v>0</v>
      </c>
      <c r="L60">
        <v>0</v>
      </c>
      <c r="M60">
        <v>1</v>
      </c>
      <c r="N60" s="70">
        <v>27.8</v>
      </c>
      <c r="O60">
        <v>17.7</v>
      </c>
      <c r="P60">
        <v>21.3</v>
      </c>
      <c r="Q60">
        <v>14.6</v>
      </c>
      <c r="R60">
        <v>18.7</v>
      </c>
      <c r="S60">
        <v>5.4</v>
      </c>
      <c r="T60">
        <v>7.8</v>
      </c>
      <c r="U60">
        <v>12.2</v>
      </c>
      <c r="V60">
        <v>3.9</v>
      </c>
      <c r="W60">
        <v>12.9</v>
      </c>
      <c r="X60">
        <v>6.3</v>
      </c>
      <c r="Y60">
        <v>1.2</v>
      </c>
      <c r="Z60">
        <v>3.7</v>
      </c>
      <c r="AA60">
        <v>8.8000000000000007</v>
      </c>
      <c r="AB60">
        <v>21.3</v>
      </c>
      <c r="AC60">
        <v>8.1</v>
      </c>
      <c r="AD60">
        <v>4.7</v>
      </c>
      <c r="AE60" s="147">
        <v>3.5</v>
      </c>
    </row>
    <row r="61" spans="1:31">
      <c r="A61" s="286" t="s">
        <v>58</v>
      </c>
      <c r="B61" s="147" t="s">
        <v>118</v>
      </c>
      <c r="C61" s="123">
        <v>3.0987851563488871</v>
      </c>
      <c r="D61">
        <v>2.8128062212783718</v>
      </c>
      <c r="E61">
        <v>0.77154414826362172</v>
      </c>
      <c r="F61">
        <v>0.42647857966400915</v>
      </c>
      <c r="G61">
        <v>0.39221076054084603</v>
      </c>
      <c r="H61">
        <v>1.0268709530896956</v>
      </c>
      <c r="I61">
        <v>1</v>
      </c>
      <c r="J61">
        <v>0</v>
      </c>
      <c r="K61">
        <v>0</v>
      </c>
      <c r="L61">
        <v>0</v>
      </c>
      <c r="M61">
        <v>1</v>
      </c>
      <c r="N61" s="70">
        <v>29.9</v>
      </c>
      <c r="O61">
        <v>18.100000000000001</v>
      </c>
      <c r="P61">
        <v>20.7</v>
      </c>
      <c r="Q61">
        <v>16.7</v>
      </c>
      <c r="R61">
        <v>14.5</v>
      </c>
      <c r="S61">
        <v>10.9</v>
      </c>
      <c r="T61">
        <v>7.4</v>
      </c>
      <c r="U61">
        <v>7.4</v>
      </c>
      <c r="V61">
        <v>3.3</v>
      </c>
      <c r="W61">
        <v>12.3</v>
      </c>
      <c r="X61">
        <v>5.6</v>
      </c>
      <c r="Y61">
        <v>0.9</v>
      </c>
      <c r="Z61">
        <v>3.9</v>
      </c>
      <c r="AA61">
        <v>7.6</v>
      </c>
      <c r="AB61">
        <v>21.8</v>
      </c>
      <c r="AC61">
        <v>8.9</v>
      </c>
      <c r="AD61">
        <v>4</v>
      </c>
      <c r="AE61" s="147">
        <v>6.1</v>
      </c>
    </row>
    <row r="62" spans="1:31">
      <c r="A62" s="286" t="s">
        <v>59</v>
      </c>
      <c r="B62" s="147" t="s">
        <v>119</v>
      </c>
      <c r="C62" s="123">
        <v>2.3987269020560422</v>
      </c>
      <c r="D62">
        <v>6.3462255373856058</v>
      </c>
      <c r="E62">
        <v>1.6656169232558726</v>
      </c>
      <c r="F62">
        <v>0.40666209882703408</v>
      </c>
      <c r="G62">
        <v>0.25943428588970946</v>
      </c>
      <c r="H62">
        <v>1.0245967853145102</v>
      </c>
      <c r="I62">
        <v>1</v>
      </c>
      <c r="J62">
        <v>1</v>
      </c>
      <c r="K62">
        <v>0</v>
      </c>
      <c r="L62">
        <v>0</v>
      </c>
      <c r="M62">
        <v>1</v>
      </c>
      <c r="N62" s="70">
        <v>25</v>
      </c>
      <c r="O62">
        <v>22.9</v>
      </c>
      <c r="P62">
        <v>21.6</v>
      </c>
      <c r="Q62">
        <v>15</v>
      </c>
      <c r="R62">
        <v>15.6</v>
      </c>
      <c r="S62">
        <v>6.7</v>
      </c>
      <c r="T62">
        <v>7.8</v>
      </c>
      <c r="U62">
        <v>8.9</v>
      </c>
      <c r="V62">
        <v>1.9</v>
      </c>
      <c r="W62">
        <v>13.7</v>
      </c>
      <c r="X62">
        <v>5.4</v>
      </c>
      <c r="Y62">
        <v>1.5</v>
      </c>
      <c r="Z62">
        <v>4.2</v>
      </c>
      <c r="AA62">
        <v>8.1999999999999993</v>
      </c>
      <c r="AB62">
        <v>21</v>
      </c>
      <c r="AC62">
        <v>11</v>
      </c>
      <c r="AD62">
        <v>4.7</v>
      </c>
      <c r="AE62" s="147">
        <v>5</v>
      </c>
    </row>
    <row r="63" spans="1:31">
      <c r="A63" s="286" t="s">
        <v>60</v>
      </c>
      <c r="B63" s="147" t="s">
        <v>120</v>
      </c>
      <c r="C63" s="123">
        <v>3.2155726022132183</v>
      </c>
      <c r="D63">
        <v>0</v>
      </c>
      <c r="E63">
        <v>1.4296356408863038</v>
      </c>
      <c r="F63">
        <v>0.54390252523618177</v>
      </c>
      <c r="G63">
        <v>0.76633799893399568</v>
      </c>
      <c r="H63">
        <v>1.3251576272367618</v>
      </c>
      <c r="I63">
        <v>0</v>
      </c>
      <c r="J63">
        <v>1</v>
      </c>
      <c r="K63">
        <v>0</v>
      </c>
      <c r="L63">
        <v>0</v>
      </c>
      <c r="M63">
        <v>0</v>
      </c>
      <c r="N63" s="70">
        <v>29</v>
      </c>
      <c r="O63">
        <v>27.8</v>
      </c>
      <c r="P63">
        <v>17.899999999999999</v>
      </c>
      <c r="Q63">
        <v>12.5</v>
      </c>
      <c r="R63">
        <v>12.9</v>
      </c>
      <c r="S63">
        <v>7.9</v>
      </c>
      <c r="T63">
        <v>7.3</v>
      </c>
      <c r="U63">
        <v>5.4</v>
      </c>
      <c r="V63">
        <v>0.5</v>
      </c>
      <c r="W63">
        <v>8.8000000000000007</v>
      </c>
      <c r="X63">
        <v>5</v>
      </c>
      <c r="Y63">
        <v>1.5</v>
      </c>
      <c r="Z63">
        <v>3.3</v>
      </c>
      <c r="AA63">
        <v>6.5</v>
      </c>
      <c r="AB63">
        <v>22.2</v>
      </c>
      <c r="AC63">
        <v>14.8</v>
      </c>
      <c r="AD63">
        <v>5.4</v>
      </c>
      <c r="AE63" s="147">
        <v>11.3</v>
      </c>
    </row>
    <row r="64" spans="1:31">
      <c r="A64" s="286" t="s">
        <v>61</v>
      </c>
      <c r="B64" s="147" t="s">
        <v>121</v>
      </c>
      <c r="C64" s="123">
        <v>1.2636923321423421</v>
      </c>
      <c r="D64">
        <v>1.5120624195434809</v>
      </c>
      <c r="E64">
        <v>1.5116533896633488</v>
      </c>
      <c r="F64">
        <v>0.46081678526912695</v>
      </c>
      <c r="G64">
        <v>0.337034459898711</v>
      </c>
      <c r="H64">
        <v>1.1144708458402697</v>
      </c>
      <c r="I64">
        <v>0</v>
      </c>
      <c r="J64">
        <v>1</v>
      </c>
      <c r="K64">
        <v>0</v>
      </c>
      <c r="L64">
        <v>0</v>
      </c>
      <c r="M64">
        <v>1</v>
      </c>
      <c r="N64" s="70">
        <v>25.7</v>
      </c>
      <c r="O64">
        <v>18</v>
      </c>
      <c r="P64">
        <v>19.3</v>
      </c>
      <c r="Q64">
        <v>21.9</v>
      </c>
      <c r="R64">
        <v>15.2</v>
      </c>
      <c r="S64">
        <v>17.899999999999999</v>
      </c>
      <c r="T64">
        <v>5</v>
      </c>
      <c r="U64">
        <v>8.1999999999999993</v>
      </c>
      <c r="V64">
        <v>3.5</v>
      </c>
      <c r="W64">
        <v>11.3</v>
      </c>
      <c r="X64">
        <v>4.4000000000000004</v>
      </c>
      <c r="Y64">
        <v>0.9</v>
      </c>
      <c r="Z64">
        <v>3.2</v>
      </c>
      <c r="AA64">
        <v>6.2</v>
      </c>
      <c r="AB64">
        <v>20.8</v>
      </c>
      <c r="AC64">
        <v>8.3000000000000007</v>
      </c>
      <c r="AD64">
        <v>4.7</v>
      </c>
      <c r="AE64" s="147">
        <v>5.6</v>
      </c>
    </row>
    <row r="65" spans="1:31">
      <c r="A65" s="286" t="s">
        <v>62</v>
      </c>
      <c r="B65" s="147" t="s">
        <v>122</v>
      </c>
      <c r="C65" s="123">
        <v>7.5696568104209119</v>
      </c>
      <c r="D65">
        <v>1.9885788637042037</v>
      </c>
      <c r="E65">
        <v>0.70968488877433911</v>
      </c>
      <c r="F65">
        <v>0.62189932371968104</v>
      </c>
      <c r="G65">
        <v>0.50845602966710091</v>
      </c>
      <c r="H65">
        <v>1.3715827255217008</v>
      </c>
      <c r="I65">
        <v>1</v>
      </c>
      <c r="J65">
        <v>0</v>
      </c>
      <c r="K65">
        <v>0</v>
      </c>
      <c r="L65">
        <v>0</v>
      </c>
      <c r="M65">
        <v>1</v>
      </c>
      <c r="N65" s="70">
        <v>32.9</v>
      </c>
      <c r="O65">
        <v>27.6</v>
      </c>
      <c r="P65">
        <v>19.600000000000001</v>
      </c>
      <c r="Q65">
        <v>10.199999999999999</v>
      </c>
      <c r="R65">
        <v>9.6</v>
      </c>
      <c r="S65">
        <v>2.9</v>
      </c>
      <c r="T65">
        <v>6.8</v>
      </c>
      <c r="U65">
        <v>4.8</v>
      </c>
      <c r="V65">
        <v>1</v>
      </c>
      <c r="W65">
        <v>9.3000000000000007</v>
      </c>
      <c r="X65">
        <v>5.6</v>
      </c>
      <c r="Y65">
        <v>1.7</v>
      </c>
      <c r="Z65">
        <v>4.5999999999999996</v>
      </c>
      <c r="AA65">
        <v>9.3000000000000007</v>
      </c>
      <c r="AB65">
        <v>23</v>
      </c>
      <c r="AC65">
        <v>15.7</v>
      </c>
      <c r="AD65">
        <v>6.7</v>
      </c>
      <c r="AE65" s="147">
        <v>8.5</v>
      </c>
    </row>
    <row r="66" spans="1:31">
      <c r="A66" s="286" t="s">
        <v>63</v>
      </c>
      <c r="B66" s="147" t="s">
        <v>123</v>
      </c>
      <c r="C66" s="123">
        <v>2.439674235215691</v>
      </c>
      <c r="D66">
        <v>0.83823314421808692</v>
      </c>
      <c r="E66">
        <v>1.0444198971483134</v>
      </c>
      <c r="F66">
        <v>0.78494712296705249</v>
      </c>
      <c r="G66">
        <v>1.2289781412615286</v>
      </c>
      <c r="H66">
        <v>0.96893331198993926</v>
      </c>
      <c r="I66">
        <v>0</v>
      </c>
      <c r="J66">
        <v>1</v>
      </c>
      <c r="K66">
        <v>0</v>
      </c>
      <c r="L66">
        <v>1</v>
      </c>
      <c r="M66">
        <v>0</v>
      </c>
      <c r="N66" s="70">
        <v>38.1</v>
      </c>
      <c r="O66">
        <v>17.2</v>
      </c>
      <c r="P66">
        <v>22.2</v>
      </c>
      <c r="Q66">
        <v>11.7</v>
      </c>
      <c r="R66">
        <v>10.9</v>
      </c>
      <c r="S66">
        <v>5.6</v>
      </c>
      <c r="T66">
        <v>5.8</v>
      </c>
      <c r="U66">
        <v>10.1</v>
      </c>
      <c r="V66">
        <v>3</v>
      </c>
      <c r="W66">
        <v>10.6</v>
      </c>
      <c r="X66">
        <v>3.3</v>
      </c>
      <c r="Y66">
        <v>2.4</v>
      </c>
      <c r="Z66">
        <v>7.7</v>
      </c>
      <c r="AA66">
        <v>11.9</v>
      </c>
      <c r="AB66">
        <v>19.600000000000001</v>
      </c>
      <c r="AC66">
        <v>9.6999999999999993</v>
      </c>
      <c r="AD66">
        <v>5.3</v>
      </c>
      <c r="AE66" s="147">
        <v>5</v>
      </c>
    </row>
    <row r="67" spans="1:31">
      <c r="A67" s="286" t="s">
        <v>64</v>
      </c>
      <c r="B67" s="147" t="s">
        <v>124</v>
      </c>
      <c r="C67" s="123"/>
      <c r="D67">
        <v>1.1615062835490295</v>
      </c>
      <c r="E67">
        <v>1.1007912701915608</v>
      </c>
      <c r="F67">
        <v>0.77605349535584933</v>
      </c>
      <c r="G67">
        <v>0.78493168420351367</v>
      </c>
      <c r="H67">
        <v>0.71161423324663697</v>
      </c>
      <c r="I67">
        <v>1</v>
      </c>
      <c r="J67">
        <v>1</v>
      </c>
      <c r="K67">
        <v>0</v>
      </c>
      <c r="L67">
        <v>0</v>
      </c>
      <c r="M67">
        <v>0</v>
      </c>
      <c r="N67" s="70">
        <v>44.9</v>
      </c>
      <c r="O67">
        <v>18.7</v>
      </c>
      <c r="P67">
        <v>17</v>
      </c>
      <c r="Q67">
        <v>8.6999999999999993</v>
      </c>
      <c r="R67">
        <v>10.7</v>
      </c>
      <c r="S67">
        <v>4</v>
      </c>
      <c r="T67">
        <v>4.8</v>
      </c>
      <c r="U67">
        <v>6</v>
      </c>
      <c r="V67">
        <v>2.2999999999999998</v>
      </c>
      <c r="W67">
        <v>10</v>
      </c>
      <c r="X67">
        <v>4.8</v>
      </c>
      <c r="Y67">
        <v>1.2</v>
      </c>
      <c r="Z67">
        <v>4.3</v>
      </c>
      <c r="AA67">
        <v>10.4</v>
      </c>
      <c r="AB67">
        <v>29.1</v>
      </c>
      <c r="AC67">
        <v>10.4</v>
      </c>
      <c r="AD67">
        <v>4.4000000000000004</v>
      </c>
      <c r="AE67" s="147">
        <v>8.1999999999999993</v>
      </c>
    </row>
    <row r="68" spans="1:31" ht="17" thickBot="1">
      <c r="A68" s="287" t="s">
        <v>65</v>
      </c>
      <c r="B68" s="151" t="s">
        <v>125</v>
      </c>
      <c r="C68" s="125">
        <v>3.186946003598965</v>
      </c>
      <c r="D68" s="111">
        <v>3.5369589481352204</v>
      </c>
      <c r="E68" s="111">
        <v>0.46793804052009064</v>
      </c>
      <c r="F68" s="111">
        <v>0.44641568972521789</v>
      </c>
      <c r="G68" s="111">
        <v>0.69572865809303686</v>
      </c>
      <c r="H68" s="111">
        <v>1.6537622582019793</v>
      </c>
      <c r="I68" s="111">
        <v>1</v>
      </c>
      <c r="J68" s="111">
        <v>0</v>
      </c>
      <c r="K68" s="111">
        <v>0</v>
      </c>
      <c r="L68" s="111">
        <v>0</v>
      </c>
      <c r="M68" s="111">
        <v>1</v>
      </c>
      <c r="N68" s="126">
        <v>26.8</v>
      </c>
      <c r="O68" s="111">
        <v>20.5</v>
      </c>
      <c r="P68" s="111">
        <v>22.8</v>
      </c>
      <c r="Q68" s="111">
        <v>15</v>
      </c>
      <c r="R68" s="111">
        <v>14.9</v>
      </c>
      <c r="S68" s="111">
        <v>4.2</v>
      </c>
      <c r="T68" s="111">
        <v>9.3000000000000007</v>
      </c>
      <c r="U68" s="111">
        <v>5.8</v>
      </c>
      <c r="V68" s="111">
        <v>2.4</v>
      </c>
      <c r="W68" s="111">
        <v>13</v>
      </c>
      <c r="X68" s="111">
        <v>4.9000000000000004</v>
      </c>
      <c r="Y68" s="111">
        <v>2</v>
      </c>
      <c r="Z68" s="111">
        <v>4.2</v>
      </c>
      <c r="AA68" s="111">
        <v>9.6999999999999993</v>
      </c>
      <c r="AB68" s="111">
        <v>21.4</v>
      </c>
      <c r="AC68" s="111">
        <v>9.1</v>
      </c>
      <c r="AD68" s="111">
        <v>4.3</v>
      </c>
      <c r="AE68" s="151">
        <v>9.6</v>
      </c>
    </row>
  </sheetData>
  <mergeCells count="4">
    <mergeCell ref="C1:AE1"/>
    <mergeCell ref="C3:M3"/>
    <mergeCell ref="N3:AE3"/>
    <mergeCell ref="C2:AE2"/>
  </mergeCells>
  <hyperlinks>
    <hyperlink ref="M4" r:id="rId1" xr:uid="{7F9DDD84-3A3E-C640-B235-4C749678960D}"/>
    <hyperlink ref="F4:L4" r:id="rId2" display="US Census, 2018 County Business Patterns" xr:uid="{DB796DA6-10FD-E640-A453-B261B2FF125B}"/>
    <hyperlink ref="E4" r:id="rId3" xr:uid="{4F977654-BB34-334E-A3FC-F822E52A9178}"/>
    <hyperlink ref="D4" r:id="rId4" xr:uid="{1B99F150-B43A-E446-AC72-EAB178F7B55F}"/>
    <hyperlink ref="N4:AE4" r:id="rId5" display="US Census: 2018 ACS 5yr, DP03 Selected Economic Characteristics" xr:uid="{7F55E948-7A5A-8645-8A50-C460CC16BD0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9643B-94D9-014B-A4D6-C25F78CDC8AB}">
  <dimension ref="A4:D63"/>
  <sheetViews>
    <sheetView workbookViewId="0">
      <selection activeCell="D4" sqref="D4:D63"/>
    </sheetView>
  </sheetViews>
  <sheetFormatPr baseColWidth="10" defaultRowHeight="16"/>
  <sheetData>
    <row r="4" spans="1:4" ht="31" thickBot="1">
      <c r="A4" s="95" t="s">
        <v>394</v>
      </c>
      <c r="B4" s="144" t="s">
        <v>1270</v>
      </c>
      <c r="C4" s="144" t="s">
        <v>1511</v>
      </c>
      <c r="D4" s="363" t="s">
        <v>1626</v>
      </c>
    </row>
    <row r="5" spans="1:4">
      <c r="A5" t="s">
        <v>246</v>
      </c>
      <c r="B5" t="s">
        <v>1512</v>
      </c>
      <c r="C5" t="s">
        <v>1513</v>
      </c>
      <c r="D5" t="s">
        <v>1625</v>
      </c>
    </row>
    <row r="6" spans="1:4">
      <c r="A6" t="s">
        <v>68</v>
      </c>
      <c r="B6">
        <v>398</v>
      </c>
      <c r="C6">
        <v>8</v>
      </c>
      <c r="D6" s="68">
        <v>6477</v>
      </c>
    </row>
    <row r="7" spans="1:4">
      <c r="A7" t="s">
        <v>69</v>
      </c>
      <c r="B7">
        <v>0</v>
      </c>
      <c r="C7">
        <v>0</v>
      </c>
      <c r="D7" s="68">
        <f>219/3</f>
        <v>73</v>
      </c>
    </row>
    <row r="8" spans="1:4">
      <c r="A8" t="s">
        <v>70</v>
      </c>
      <c r="B8">
        <v>0</v>
      </c>
      <c r="C8">
        <v>0</v>
      </c>
      <c r="D8" s="68">
        <f>413/4</f>
        <v>103.25</v>
      </c>
    </row>
    <row r="9" spans="1:4">
      <c r="A9" t="s">
        <v>71</v>
      </c>
      <c r="B9">
        <v>5</v>
      </c>
      <c r="C9">
        <v>3</v>
      </c>
      <c r="D9" s="68">
        <v>1485</v>
      </c>
    </row>
    <row r="10" spans="1:4">
      <c r="A10" t="s">
        <v>72</v>
      </c>
      <c r="B10">
        <v>0</v>
      </c>
      <c r="C10">
        <v>3</v>
      </c>
      <c r="D10" s="68">
        <f>413/4</f>
        <v>103.25</v>
      </c>
    </row>
    <row r="11" spans="1:4">
      <c r="A11" t="s">
        <v>73</v>
      </c>
      <c r="B11">
        <v>0</v>
      </c>
      <c r="C11">
        <v>2</v>
      </c>
      <c r="D11" s="68">
        <f>357/3</f>
        <v>119</v>
      </c>
    </row>
    <row r="12" spans="1:4">
      <c r="A12" t="s">
        <v>74</v>
      </c>
      <c r="B12">
        <v>94</v>
      </c>
      <c r="C12">
        <v>3</v>
      </c>
      <c r="D12" s="68">
        <v>5457</v>
      </c>
    </row>
    <row r="13" spans="1:4">
      <c r="A13" t="s">
        <v>75</v>
      </c>
      <c r="B13">
        <v>0</v>
      </c>
      <c r="C13">
        <v>1</v>
      </c>
      <c r="D13" s="68">
        <f>613/7</f>
        <v>87.571428571428569</v>
      </c>
    </row>
    <row r="14" spans="1:4">
      <c r="A14" t="s">
        <v>76</v>
      </c>
      <c r="B14">
        <v>8</v>
      </c>
      <c r="C14">
        <v>6</v>
      </c>
      <c r="D14" s="68">
        <v>255</v>
      </c>
    </row>
    <row r="15" spans="1:4">
      <c r="A15" t="s">
        <v>77</v>
      </c>
      <c r="B15">
        <v>14</v>
      </c>
      <c r="C15">
        <v>6</v>
      </c>
      <c r="D15" s="68">
        <f>2110/2</f>
        <v>1055</v>
      </c>
    </row>
    <row r="16" spans="1:4">
      <c r="A16" t="s">
        <v>78</v>
      </c>
      <c r="B16">
        <v>0</v>
      </c>
      <c r="C16">
        <v>3</v>
      </c>
      <c r="D16" s="68">
        <f>357/3</f>
        <v>119</v>
      </c>
    </row>
    <row r="17" spans="1:4">
      <c r="A17" t="s">
        <v>79</v>
      </c>
      <c r="B17">
        <v>7</v>
      </c>
      <c r="C17">
        <v>2</v>
      </c>
      <c r="D17" s="68">
        <v>893</v>
      </c>
    </row>
    <row r="18" spans="1:4">
      <c r="A18" t="s">
        <v>80</v>
      </c>
      <c r="B18">
        <v>5</v>
      </c>
      <c r="C18">
        <v>1</v>
      </c>
      <c r="D18" s="68">
        <v>863</v>
      </c>
    </row>
    <row r="19" spans="1:4">
      <c r="A19" t="s">
        <v>81</v>
      </c>
      <c r="B19">
        <v>0</v>
      </c>
      <c r="C19">
        <v>3</v>
      </c>
      <c r="D19" s="68">
        <f>219/3</f>
        <v>73</v>
      </c>
    </row>
    <row r="20" spans="1:4">
      <c r="A20" t="s">
        <v>82</v>
      </c>
      <c r="B20">
        <v>15</v>
      </c>
      <c r="C20">
        <v>5</v>
      </c>
      <c r="D20" s="68">
        <v>4826</v>
      </c>
    </row>
    <row r="21" spans="1:4">
      <c r="A21" t="s">
        <v>83</v>
      </c>
      <c r="B21">
        <v>0</v>
      </c>
      <c r="C21">
        <v>6</v>
      </c>
      <c r="D21" s="68">
        <f>3046/2</f>
        <v>1523</v>
      </c>
    </row>
    <row r="22" spans="1:4">
      <c r="A22" t="s">
        <v>84</v>
      </c>
      <c r="B22">
        <v>0</v>
      </c>
      <c r="C22">
        <v>3</v>
      </c>
      <c r="D22" s="68">
        <v>92</v>
      </c>
    </row>
    <row r="23" spans="1:4">
      <c r="A23" t="s">
        <v>85</v>
      </c>
      <c r="B23">
        <v>0</v>
      </c>
      <c r="C23">
        <v>2</v>
      </c>
      <c r="D23" s="68">
        <f>613/7</f>
        <v>87.571428571428569</v>
      </c>
    </row>
    <row r="24" spans="1:4">
      <c r="A24" t="s">
        <v>86</v>
      </c>
      <c r="B24">
        <v>608</v>
      </c>
      <c r="C24">
        <v>24</v>
      </c>
      <c r="D24" s="68">
        <v>74312</v>
      </c>
    </row>
    <row r="25" spans="1:4">
      <c r="A25" t="s">
        <v>87</v>
      </c>
      <c r="B25">
        <v>0</v>
      </c>
      <c r="C25">
        <v>6</v>
      </c>
      <c r="D25" s="68">
        <f>2110/2</f>
        <v>1055</v>
      </c>
    </row>
    <row r="26" spans="1:4">
      <c r="A26" t="s">
        <v>88</v>
      </c>
      <c r="B26">
        <v>37</v>
      </c>
      <c r="C26">
        <v>2</v>
      </c>
      <c r="D26" s="68">
        <v>1324</v>
      </c>
    </row>
    <row r="27" spans="1:4">
      <c r="A27" t="s">
        <v>89</v>
      </c>
      <c r="B27">
        <v>0</v>
      </c>
      <c r="C27">
        <v>0</v>
      </c>
      <c r="D27" s="68">
        <f>413/4</f>
        <v>103.25</v>
      </c>
    </row>
    <row r="28" spans="1:4">
      <c r="A28" t="s">
        <v>90</v>
      </c>
      <c r="B28">
        <v>0</v>
      </c>
      <c r="C28">
        <v>3</v>
      </c>
      <c r="D28" s="68">
        <v>583</v>
      </c>
    </row>
    <row r="29" spans="1:4">
      <c r="A29" t="s">
        <v>91</v>
      </c>
      <c r="B29">
        <v>3</v>
      </c>
      <c r="C29">
        <v>3</v>
      </c>
      <c r="D29" s="68">
        <v>899</v>
      </c>
    </row>
    <row r="30" spans="1:4">
      <c r="A30" t="s">
        <v>92</v>
      </c>
      <c r="B30">
        <v>0</v>
      </c>
      <c r="C30">
        <v>2</v>
      </c>
      <c r="D30" s="68">
        <f>613/7</f>
        <v>87.571428571428569</v>
      </c>
    </row>
    <row r="31" spans="1:4">
      <c r="A31" t="s">
        <v>93</v>
      </c>
      <c r="B31">
        <v>0</v>
      </c>
      <c r="C31">
        <v>6</v>
      </c>
      <c r="D31" s="68">
        <f>219/3</f>
        <v>73</v>
      </c>
    </row>
    <row r="32" spans="1:4">
      <c r="A32" t="s">
        <v>94</v>
      </c>
      <c r="B32">
        <v>18</v>
      </c>
      <c r="C32">
        <v>4</v>
      </c>
      <c r="D32" s="68">
        <f>2507/2</f>
        <v>1253.5</v>
      </c>
    </row>
    <row r="33" spans="1:4">
      <c r="A33" t="s">
        <v>95</v>
      </c>
      <c r="B33">
        <v>7</v>
      </c>
      <c r="C33">
        <v>1</v>
      </c>
      <c r="D33" s="68">
        <v>933</v>
      </c>
    </row>
    <row r="34" spans="1:4">
      <c r="A34" t="s">
        <v>96</v>
      </c>
      <c r="B34">
        <v>6</v>
      </c>
      <c r="C34">
        <v>1</v>
      </c>
      <c r="D34" s="68">
        <f>1475/2</f>
        <v>737.5</v>
      </c>
    </row>
    <row r="35" spans="1:4">
      <c r="A35" t="s">
        <v>97</v>
      </c>
      <c r="B35">
        <v>341</v>
      </c>
      <c r="C35">
        <v>9</v>
      </c>
      <c r="D35" s="68">
        <v>12028</v>
      </c>
    </row>
    <row r="36" spans="1:4">
      <c r="A36" t="s">
        <v>98</v>
      </c>
      <c r="B36">
        <v>15</v>
      </c>
      <c r="C36">
        <v>7</v>
      </c>
      <c r="D36" s="68">
        <f>1475/2</f>
        <v>737.5</v>
      </c>
    </row>
    <row r="37" spans="1:4">
      <c r="A37" t="s">
        <v>99</v>
      </c>
      <c r="B37">
        <v>0</v>
      </c>
      <c r="C37">
        <v>1</v>
      </c>
      <c r="D37" s="68">
        <f>613/7</f>
        <v>87.571428571428569</v>
      </c>
    </row>
    <row r="38" spans="1:4">
      <c r="A38" t="s">
        <v>100</v>
      </c>
      <c r="B38">
        <v>41</v>
      </c>
      <c r="C38">
        <v>8</v>
      </c>
      <c r="D38" s="68">
        <v>7163</v>
      </c>
    </row>
    <row r="39" spans="1:4">
      <c r="A39" t="s">
        <v>101</v>
      </c>
      <c r="B39">
        <v>48</v>
      </c>
      <c r="C39">
        <v>6</v>
      </c>
      <c r="D39" s="68">
        <v>10858</v>
      </c>
    </row>
    <row r="40" spans="1:4">
      <c r="A40" t="s">
        <v>102</v>
      </c>
      <c r="B40">
        <v>3</v>
      </c>
      <c r="C40">
        <v>5</v>
      </c>
      <c r="D40" s="68">
        <f>2507/2</f>
        <v>1253.5</v>
      </c>
    </row>
    <row r="41" spans="1:4">
      <c r="A41" t="s">
        <v>103</v>
      </c>
      <c r="B41">
        <v>34</v>
      </c>
      <c r="C41">
        <v>11</v>
      </c>
      <c r="D41" s="68">
        <v>7628</v>
      </c>
    </row>
    <row r="42" spans="1:4">
      <c r="A42" t="s">
        <v>104</v>
      </c>
      <c r="B42">
        <v>845</v>
      </c>
      <c r="C42">
        <v>8</v>
      </c>
      <c r="D42" s="68">
        <v>15194</v>
      </c>
    </row>
    <row r="43" spans="1:4">
      <c r="A43" t="s">
        <v>105</v>
      </c>
      <c r="B43">
        <v>245</v>
      </c>
      <c r="C43">
        <v>1</v>
      </c>
      <c r="D43" s="68">
        <v>5657</v>
      </c>
    </row>
    <row r="44" spans="1:4">
      <c r="A44" t="s">
        <v>106</v>
      </c>
      <c r="B44">
        <v>8</v>
      </c>
      <c r="C44">
        <v>3</v>
      </c>
      <c r="D44" s="68">
        <v>10844</v>
      </c>
    </row>
    <row r="45" spans="1:4">
      <c r="A45" t="s">
        <v>107</v>
      </c>
      <c r="B45">
        <v>17</v>
      </c>
      <c r="C45">
        <v>2</v>
      </c>
      <c r="D45" s="68">
        <v>1802</v>
      </c>
    </row>
    <row r="46" spans="1:4">
      <c r="A46" t="s">
        <v>108</v>
      </c>
      <c r="B46">
        <v>369</v>
      </c>
      <c r="C46">
        <v>3</v>
      </c>
      <c r="D46" s="68">
        <v>4397</v>
      </c>
    </row>
    <row r="47" spans="1:4">
      <c r="A47" t="s">
        <v>109</v>
      </c>
      <c r="B47">
        <v>63</v>
      </c>
      <c r="C47">
        <v>2</v>
      </c>
      <c r="D47" s="68">
        <v>2675</v>
      </c>
    </row>
    <row r="48" spans="1:4">
      <c r="A48" t="s">
        <v>110</v>
      </c>
      <c r="B48">
        <v>635</v>
      </c>
      <c r="C48">
        <v>8</v>
      </c>
      <c r="D48" s="68">
        <v>10573</v>
      </c>
    </row>
    <row r="49" spans="1:4">
      <c r="A49" t="s">
        <v>111</v>
      </c>
      <c r="B49">
        <v>39</v>
      </c>
      <c r="C49">
        <v>3</v>
      </c>
      <c r="D49" s="68">
        <v>1977</v>
      </c>
    </row>
    <row r="50" spans="1:4">
      <c r="A50" t="s">
        <v>112</v>
      </c>
      <c r="B50">
        <v>3</v>
      </c>
      <c r="C50">
        <v>1</v>
      </c>
      <c r="D50" s="68">
        <f>613/7</f>
        <v>87.571428571428569</v>
      </c>
    </row>
    <row r="51" spans="1:4">
      <c r="A51" t="s">
        <v>113</v>
      </c>
      <c r="B51">
        <v>0</v>
      </c>
      <c r="C51">
        <v>1</v>
      </c>
      <c r="D51" s="68">
        <f>613/7</f>
        <v>87.571428571428569</v>
      </c>
    </row>
    <row r="52" spans="1:4">
      <c r="A52" t="s">
        <v>114</v>
      </c>
      <c r="B52">
        <v>0</v>
      </c>
      <c r="C52">
        <v>1</v>
      </c>
      <c r="D52" s="68">
        <f>613/7</f>
        <v>87.571428571428569</v>
      </c>
    </row>
    <row r="53" spans="1:4">
      <c r="A53" t="s">
        <v>115</v>
      </c>
      <c r="B53">
        <v>14</v>
      </c>
      <c r="C53">
        <v>2</v>
      </c>
      <c r="D53" s="68">
        <v>937</v>
      </c>
    </row>
    <row r="54" spans="1:4">
      <c r="A54" t="s">
        <v>116</v>
      </c>
      <c r="B54">
        <v>39</v>
      </c>
      <c r="C54">
        <v>2</v>
      </c>
      <c r="D54" s="68">
        <v>3222</v>
      </c>
    </row>
    <row r="55" spans="1:4">
      <c r="A55" t="s">
        <v>117</v>
      </c>
      <c r="B55">
        <v>9</v>
      </c>
      <c r="C55">
        <v>2</v>
      </c>
      <c r="D55" s="68">
        <v>6150</v>
      </c>
    </row>
    <row r="56" spans="1:4">
      <c r="A56" t="s">
        <v>118</v>
      </c>
      <c r="B56">
        <v>4</v>
      </c>
      <c r="C56">
        <v>2</v>
      </c>
      <c r="D56" s="68">
        <v>3</v>
      </c>
    </row>
    <row r="57" spans="1:4">
      <c r="A57" t="s">
        <v>119</v>
      </c>
      <c r="B57">
        <v>0</v>
      </c>
      <c r="C57">
        <v>1</v>
      </c>
      <c r="D57" s="68">
        <v>417</v>
      </c>
    </row>
    <row r="58" spans="1:4">
      <c r="A58" t="s">
        <v>120</v>
      </c>
      <c r="B58">
        <v>0</v>
      </c>
      <c r="C58">
        <v>2</v>
      </c>
      <c r="D58" s="68">
        <f>357/3</f>
        <v>119</v>
      </c>
    </row>
    <row r="59" spans="1:4">
      <c r="A59" t="s">
        <v>121</v>
      </c>
      <c r="B59">
        <v>8</v>
      </c>
      <c r="C59">
        <v>4</v>
      </c>
      <c r="D59" s="68">
        <f>3046/2</f>
        <v>1523</v>
      </c>
    </row>
    <row r="60" spans="1:4">
      <c r="A60" t="s">
        <v>122</v>
      </c>
      <c r="B60">
        <v>0</v>
      </c>
      <c r="C60">
        <v>2</v>
      </c>
      <c r="D60" s="68">
        <f>413/4</f>
        <v>103.25</v>
      </c>
    </row>
    <row r="61" spans="1:4">
      <c r="A61" t="s">
        <v>123</v>
      </c>
      <c r="B61">
        <v>71</v>
      </c>
      <c r="C61">
        <v>8</v>
      </c>
      <c r="D61" s="68">
        <v>1736</v>
      </c>
    </row>
    <row r="62" spans="1:4">
      <c r="A62" t="s">
        <v>124</v>
      </c>
      <c r="B62">
        <v>48</v>
      </c>
      <c r="C62">
        <v>7</v>
      </c>
      <c r="D62" s="68">
        <v>948</v>
      </c>
    </row>
    <row r="63" spans="1:4" ht="17" thickBot="1">
      <c r="A63" t="s">
        <v>125</v>
      </c>
      <c r="B63" s="111">
        <v>0</v>
      </c>
      <c r="C63" s="111">
        <v>2</v>
      </c>
      <c r="D63" s="11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616CE-0950-E442-9D7A-F5CD9B25184E}">
  <dimension ref="A1:AS59"/>
  <sheetViews>
    <sheetView zoomScale="88" workbookViewId="0">
      <selection activeCell="U2" sqref="U2"/>
    </sheetView>
  </sheetViews>
  <sheetFormatPr baseColWidth="10" defaultRowHeight="16"/>
  <cols>
    <col min="7" max="11" width="10.83203125" style="24"/>
  </cols>
  <sheetData>
    <row r="1" spans="1:45">
      <c r="B1" s="258" t="s">
        <v>1523</v>
      </c>
      <c r="C1" s="258" t="s">
        <v>1524</v>
      </c>
      <c r="D1" s="258" t="s">
        <v>1527</v>
      </c>
      <c r="E1" s="258" t="s">
        <v>1528</v>
      </c>
      <c r="F1" s="258" t="s">
        <v>1529</v>
      </c>
      <c r="G1" s="24" t="s">
        <v>1530</v>
      </c>
      <c r="H1" s="24" t="s">
        <v>1531</v>
      </c>
      <c r="I1" s="24" t="s">
        <v>1532</v>
      </c>
      <c r="J1" s="24" t="s">
        <v>1533</v>
      </c>
      <c r="K1" s="24" t="s">
        <v>1534</v>
      </c>
      <c r="L1" s="106" t="s">
        <v>1564</v>
      </c>
      <c r="M1" s="106" t="s">
        <v>1565</v>
      </c>
      <c r="N1" s="106" t="s">
        <v>1566</v>
      </c>
      <c r="O1" s="106" t="s">
        <v>1567</v>
      </c>
      <c r="P1" s="106" t="s">
        <v>1568</v>
      </c>
      <c r="AB1" t="s">
        <v>1535</v>
      </c>
      <c r="AC1" t="s">
        <v>1536</v>
      </c>
      <c r="AD1" t="s">
        <v>1537</v>
      </c>
      <c r="AE1" t="s">
        <v>1538</v>
      </c>
      <c r="AF1" t="s">
        <v>1539</v>
      </c>
      <c r="AG1" t="s">
        <v>1540</v>
      </c>
      <c r="AI1" t="s">
        <v>1541</v>
      </c>
      <c r="AL1" t="s">
        <v>1542</v>
      </c>
      <c r="AM1" t="s">
        <v>1543</v>
      </c>
      <c r="AN1" t="s">
        <v>1544</v>
      </c>
      <c r="AO1" t="s">
        <v>1545</v>
      </c>
      <c r="AP1" t="s">
        <v>1546</v>
      </c>
      <c r="AQ1" t="s">
        <v>1547</v>
      </c>
      <c r="AS1" t="s">
        <v>1548</v>
      </c>
    </row>
    <row r="2" spans="1:45">
      <c r="A2" t="s">
        <v>68</v>
      </c>
      <c r="B2">
        <f>AI2/$S$5</f>
        <v>3.4439825380541841E-2</v>
      </c>
      <c r="C2">
        <f>AD2/$S$6</f>
        <v>1.0846489124008256</v>
      </c>
      <c r="D2">
        <f>AE2/$S$2</f>
        <v>1.3093787769255432</v>
      </c>
      <c r="E2">
        <f>AF2/$S$3</f>
        <v>1.5486805158923016</v>
      </c>
      <c r="F2">
        <f>AG2/$S$4</f>
        <v>0.86625130297440678</v>
      </c>
      <c r="G2" s="24">
        <f>AS2/$S$12</f>
        <v>5.2065432261092191E-2</v>
      </c>
      <c r="H2" s="24">
        <f>AN2/$S$13</f>
        <v>1.2474543042875939</v>
      </c>
      <c r="I2" s="24">
        <f>AO2/$S$9</f>
        <v>1.5738187793762994</v>
      </c>
      <c r="J2" s="24">
        <f>AP2/$S$10</f>
        <v>1.4669054957449854</v>
      </c>
      <c r="K2" s="24">
        <f>AQ2/$S$11</f>
        <v>0.93380886314323186</v>
      </c>
      <c r="L2">
        <f>(G2-B2)/B2</f>
        <v>0.51177979812024954</v>
      </c>
      <c r="M2">
        <f>(H2-C2)/C2</f>
        <v>0.15009962212233746</v>
      </c>
      <c r="N2">
        <f t="shared" ref="N2:O2" si="0">(I2-D2)/D2</f>
        <v>0.20195836919830681</v>
      </c>
      <c r="O2">
        <f t="shared" si="0"/>
        <v>-5.2803027679469428E-2</v>
      </c>
      <c r="P2">
        <f>(K2-F2)/F2</f>
        <v>7.7988408140750642E-2</v>
      </c>
      <c r="R2" t="s">
        <v>1520</v>
      </c>
      <c r="S2">
        <v>2.704904639588648E-2</v>
      </c>
      <c r="AB2">
        <v>1.0389344960316109E-4</v>
      </c>
      <c r="AC2">
        <v>1.6009810266716626E-4</v>
      </c>
      <c r="AD2">
        <v>0.10470586231563171</v>
      </c>
      <c r="AE2">
        <v>3.5417447286848112E-2</v>
      </c>
      <c r="AF2">
        <v>0.10707837994345472</v>
      </c>
      <c r="AG2">
        <v>0.1373164832918895</v>
      </c>
      <c r="AI2">
        <f>SUM(AB2:AC2)</f>
        <v>2.6399155227032733E-4</v>
      </c>
      <c r="AL2">
        <v>1.4307891517566514E-4</v>
      </c>
      <c r="AM2">
        <v>1.6310996330025826E-4</v>
      </c>
      <c r="AN2">
        <v>0.11354170392680082</v>
      </c>
      <c r="AO2">
        <v>4.329997209961154E-2</v>
      </c>
      <c r="AP2">
        <v>0.102122575706631</v>
      </c>
      <c r="AQ2">
        <v>0.14625383630341315</v>
      </c>
      <c r="AS2">
        <v>3.061888784759234E-4</v>
      </c>
    </row>
    <row r="3" spans="1:45">
      <c r="A3" t="s">
        <v>69</v>
      </c>
      <c r="B3">
        <f t="shared" ref="B3:B59" si="1">AI3/$S$5</f>
        <v>0</v>
      </c>
      <c r="C3">
        <f t="shared" ref="C3:C59" si="2">AD3/$S$6</f>
        <v>0</v>
      </c>
      <c r="D3">
        <f t="shared" ref="D3:D59" si="3">AE3/$S$2</f>
        <v>0</v>
      </c>
      <c r="E3">
        <f t="shared" ref="E3:E59" si="4">AF3/$S$3</f>
        <v>0.3047321185083644</v>
      </c>
      <c r="F3">
        <f t="shared" ref="F3:F59" si="5">AG3/$S$4</f>
        <v>0.10224358392472128</v>
      </c>
      <c r="G3" s="24">
        <f>AS3/$S$12</f>
        <v>0</v>
      </c>
      <c r="H3" s="24">
        <f t="shared" ref="H3:H59" si="6">AN3/$S$13</f>
        <v>0</v>
      </c>
      <c r="I3" s="24">
        <f t="shared" ref="I3:I59" si="7">AO3/$S$9</f>
        <v>0</v>
      </c>
      <c r="J3" s="24">
        <f t="shared" ref="J3:J59" si="8">AP3/$S$10</f>
        <v>0</v>
      </c>
      <c r="K3" s="24">
        <f t="shared" ref="K3:K59" si="9">AQ3/$S$11</f>
        <v>0.45343467231046758</v>
      </c>
      <c r="P3">
        <f t="shared" ref="P3:P59" si="10">(K3-F3)/F3</f>
        <v>3.4348472041464939</v>
      </c>
      <c r="R3" t="s">
        <v>1521</v>
      </c>
      <c r="S3">
        <v>6.9141684708133283E-2</v>
      </c>
      <c r="AB3">
        <v>0</v>
      </c>
      <c r="AC3">
        <v>0</v>
      </c>
      <c r="AD3">
        <v>0</v>
      </c>
      <c r="AE3">
        <v>0</v>
      </c>
      <c r="AF3">
        <v>2.1069692058346839E-2</v>
      </c>
      <c r="AG3">
        <v>1.6207455429497569E-2</v>
      </c>
      <c r="AI3">
        <f t="shared" ref="AI3:AI59" si="11">SUM(AB3:AC3)</f>
        <v>0</v>
      </c>
      <c r="AL3">
        <v>0</v>
      </c>
      <c r="AM3">
        <v>0</v>
      </c>
      <c r="AN3">
        <v>0</v>
      </c>
      <c r="AO3">
        <v>0</v>
      </c>
      <c r="AP3">
        <v>0</v>
      </c>
      <c r="AQ3">
        <v>7.1017274472168906E-2</v>
      </c>
      <c r="AS3">
        <v>0</v>
      </c>
    </row>
    <row r="4" spans="1:45">
      <c r="A4" t="s">
        <v>70</v>
      </c>
      <c r="B4">
        <f t="shared" si="1"/>
        <v>1.8143173704445976</v>
      </c>
      <c r="C4">
        <f t="shared" si="2"/>
        <v>0.96180992355476613</v>
      </c>
      <c r="D4">
        <f t="shared" si="3"/>
        <v>0.83733105748086312</v>
      </c>
      <c r="E4">
        <f t="shared" si="4"/>
        <v>0.52488438604979182</v>
      </c>
      <c r="F4">
        <f t="shared" si="5"/>
        <v>1.1020951019916352</v>
      </c>
      <c r="G4" s="24">
        <f t="shared" ref="G4:G59" si="12">AS4/$S$12</f>
        <v>2.611271483756723</v>
      </c>
      <c r="H4" s="24">
        <f t="shared" si="6"/>
        <v>0.96276333677658577</v>
      </c>
      <c r="I4" s="24">
        <f t="shared" si="7"/>
        <v>0.87710929123295045</v>
      </c>
      <c r="J4" s="24">
        <f t="shared" si="8"/>
        <v>0.56021117610573035</v>
      </c>
      <c r="K4" s="24">
        <f t="shared" si="9"/>
        <v>1.1143334250375188</v>
      </c>
      <c r="L4">
        <f t="shared" ref="L4:L59" si="13">(G4-B4)/B4</f>
        <v>0.43925838240573761</v>
      </c>
      <c r="M4">
        <f t="shared" ref="M4:M59" si="14">(H4-C4)/C4</f>
        <v>9.9126989488307598E-4</v>
      </c>
      <c r="N4">
        <f t="shared" ref="N4:N59" si="15">(I4-D4)/D4</f>
        <v>4.7505981531082105E-2</v>
      </c>
      <c r="O4">
        <f t="shared" ref="O4:O59" si="16">(J4-E4)/E4</f>
        <v>6.7303945392247475E-2</v>
      </c>
      <c r="P4">
        <f t="shared" si="10"/>
        <v>1.1104597982304124E-2</v>
      </c>
      <c r="R4" t="s">
        <v>1522</v>
      </c>
      <c r="S4">
        <v>0.15851806839469365</v>
      </c>
      <c r="AB4">
        <v>5.9602649006622521E-3</v>
      </c>
      <c r="AC4">
        <v>7.9470198675496689E-3</v>
      </c>
      <c r="AD4">
        <v>9.2847682119205299E-2</v>
      </c>
      <c r="AE4">
        <v>2.2649006622516555E-2</v>
      </c>
      <c r="AF4">
        <v>3.629139072847682E-2</v>
      </c>
      <c r="AG4">
        <v>0.1747019867549669</v>
      </c>
      <c r="AI4">
        <f t="shared" si="11"/>
        <v>1.390728476821192E-2</v>
      </c>
      <c r="AL4">
        <v>4.7531992687385744E-3</v>
      </c>
      <c r="AM4">
        <v>1.060329067641682E-2</v>
      </c>
      <c r="AN4">
        <v>8.762949421084705E-2</v>
      </c>
      <c r="AO4">
        <v>2.4131627056672759E-2</v>
      </c>
      <c r="AP4">
        <v>3.9000609384521635E-2</v>
      </c>
      <c r="AQ4">
        <v>0.17452772699573429</v>
      </c>
      <c r="AS4">
        <v>1.5356489945155394E-2</v>
      </c>
    </row>
    <row r="5" spans="1:45">
      <c r="A5" t="s">
        <v>71</v>
      </c>
      <c r="B5">
        <f t="shared" si="1"/>
        <v>0.45185748661510222</v>
      </c>
      <c r="C5">
        <f t="shared" si="2"/>
        <v>0.7723779786280911</v>
      </c>
      <c r="D5">
        <f t="shared" si="3"/>
        <v>0.81786591437131739</v>
      </c>
      <c r="E5">
        <f t="shared" si="4"/>
        <v>0.63776307007512667</v>
      </c>
      <c r="F5">
        <f t="shared" si="5"/>
        <v>1.5385466991573715</v>
      </c>
      <c r="G5" s="24">
        <f t="shared" si="12"/>
        <v>0.65662076898245514</v>
      </c>
      <c r="H5" s="24">
        <f t="shared" si="6"/>
        <v>0.77756611894405225</v>
      </c>
      <c r="I5" s="24">
        <f t="shared" si="7"/>
        <v>0.58186824835519668</v>
      </c>
      <c r="J5" s="24">
        <f t="shared" si="8"/>
        <v>0.59576532346599531</v>
      </c>
      <c r="K5" s="24">
        <f t="shared" si="9"/>
        <v>1.5205256925903687</v>
      </c>
      <c r="L5">
        <f t="shared" si="13"/>
        <v>0.45315899024103767</v>
      </c>
      <c r="M5">
        <f t="shared" si="14"/>
        <v>6.7171002533971819E-3</v>
      </c>
      <c r="N5">
        <f t="shared" si="15"/>
        <v>-0.288553003455987</v>
      </c>
      <c r="O5">
        <f t="shared" si="16"/>
        <v>-6.5851643940725735E-2</v>
      </c>
      <c r="P5">
        <f t="shared" si="10"/>
        <v>-1.1713005901525443E-2</v>
      </c>
      <c r="R5" t="s">
        <v>1526</v>
      </c>
      <c r="S5">
        <v>7.6652988031547901E-3</v>
      </c>
      <c r="AB5">
        <v>2.5884061749315655E-3</v>
      </c>
      <c r="AC5">
        <v>8.7521647641570924E-4</v>
      </c>
      <c r="AD5">
        <v>7.4560995139755309E-2</v>
      </c>
      <c r="AE5">
        <v>2.2122493063443882E-2</v>
      </c>
      <c r="AF5">
        <v>4.409601310962552E-2</v>
      </c>
      <c r="AG5">
        <v>0.24388745088545838</v>
      </c>
      <c r="AI5">
        <f>SUM(AB5:AC5)</f>
        <v>3.4636226513472747E-3</v>
      </c>
      <c r="AL5">
        <v>3.4550144610333774E-3</v>
      </c>
      <c r="AM5">
        <v>4.0647228953333856E-4</v>
      </c>
      <c r="AN5">
        <v>7.0773079027593208E-2</v>
      </c>
      <c r="AO5">
        <v>1.6008754787774564E-2</v>
      </c>
      <c r="AP5">
        <v>4.1475807081997967E-2</v>
      </c>
      <c r="AQ5">
        <v>0.23814586101774407</v>
      </c>
      <c r="AS5">
        <v>3.8614867505667159E-3</v>
      </c>
    </row>
    <row r="6" spans="1:45">
      <c r="A6" t="s">
        <v>72</v>
      </c>
      <c r="B6">
        <f t="shared" si="1"/>
        <v>1.6154367765619098</v>
      </c>
      <c r="C6">
        <f t="shared" si="2"/>
        <v>0.63403801935223203</v>
      </c>
      <c r="D6">
        <f t="shared" si="3"/>
        <v>1.1444770925302721</v>
      </c>
      <c r="E6">
        <f t="shared" si="4"/>
        <v>0.48866858944679098</v>
      </c>
      <c r="F6">
        <f t="shared" si="5"/>
        <v>1.1427262386752222</v>
      </c>
      <c r="G6" s="24">
        <f t="shared" si="12"/>
        <v>1.6004095256189665</v>
      </c>
      <c r="H6" s="24">
        <f t="shared" si="6"/>
        <v>0.68764128787204515</v>
      </c>
      <c r="I6" s="24">
        <f t="shared" si="7"/>
        <v>0.61575886498963484</v>
      </c>
      <c r="J6" s="24">
        <f t="shared" si="8"/>
        <v>0.65342866812979417</v>
      </c>
      <c r="K6" s="24">
        <f t="shared" si="9"/>
        <v>1.0225776068828933</v>
      </c>
      <c r="L6">
        <f t="shared" si="13"/>
        <v>-9.3022835439745943E-3</v>
      </c>
      <c r="M6">
        <f t="shared" si="14"/>
        <v>8.4542672337815247E-2</v>
      </c>
      <c r="N6">
        <f t="shared" si="15"/>
        <v>-0.46197362183258583</v>
      </c>
      <c r="O6">
        <f t="shared" si="16"/>
        <v>0.33716118089260411</v>
      </c>
      <c r="P6">
        <f t="shared" si="10"/>
        <v>-0.1051420959158326</v>
      </c>
      <c r="R6" t="s">
        <v>1525</v>
      </c>
      <c r="S6">
        <v>9.6534335782322053E-2</v>
      </c>
      <c r="AB6">
        <v>1.0613833362816204E-2</v>
      </c>
      <c r="AC6">
        <v>1.7689722271360339E-3</v>
      </c>
      <c r="AD6">
        <v>6.1206439058906777E-2</v>
      </c>
      <c r="AE6">
        <v>3.0957013974880595E-2</v>
      </c>
      <c r="AF6">
        <v>3.3787369538298251E-2</v>
      </c>
      <c r="AG6">
        <v>0.18114275605872987</v>
      </c>
      <c r="AI6">
        <f t="shared" si="11"/>
        <v>1.2382805589952238E-2</v>
      </c>
      <c r="AL6">
        <v>6.5882352941176473E-3</v>
      </c>
      <c r="AM6">
        <v>2.8235294117647061E-3</v>
      </c>
      <c r="AN6">
        <v>6.2588235294117653E-2</v>
      </c>
      <c r="AO6">
        <v>1.6941176470588234E-2</v>
      </c>
      <c r="AP6">
        <v>4.5490196078431369E-2</v>
      </c>
      <c r="AQ6">
        <v>0.16015686274509805</v>
      </c>
      <c r="AS6">
        <v>9.4117647058823539E-3</v>
      </c>
    </row>
    <row r="7" spans="1:45">
      <c r="A7" t="s">
        <v>73</v>
      </c>
      <c r="B7">
        <f t="shared" si="1"/>
        <v>2.3379580383780016</v>
      </c>
      <c r="C7">
        <f t="shared" si="2"/>
        <v>1.5541164749587313</v>
      </c>
      <c r="D7">
        <f t="shared" si="3"/>
        <v>0.56789370235449887</v>
      </c>
      <c r="E7">
        <f t="shared" si="4"/>
        <v>0.22216674597620328</v>
      </c>
      <c r="F7">
        <f t="shared" si="5"/>
        <v>0.74292816153390673</v>
      </c>
      <c r="G7" s="24">
        <f t="shared" si="12"/>
        <v>3.3966768137751493</v>
      </c>
      <c r="H7" s="24">
        <f t="shared" si="6"/>
        <v>1.9562104631202266</v>
      </c>
      <c r="I7" s="24">
        <f t="shared" si="7"/>
        <v>0.20615984741997814</v>
      </c>
      <c r="J7" s="24">
        <f t="shared" si="8"/>
        <v>0.15586269944334985</v>
      </c>
      <c r="K7" s="24">
        <f t="shared" si="9"/>
        <v>0.67076356703848461</v>
      </c>
      <c r="L7">
        <f t="shared" si="13"/>
        <v>0.45283908351565277</v>
      </c>
      <c r="M7">
        <f t="shared" si="14"/>
        <v>0.25872834799732286</v>
      </c>
      <c r="N7">
        <f t="shared" si="15"/>
        <v>-0.63697458421314546</v>
      </c>
      <c r="O7">
        <f t="shared" si="16"/>
        <v>-0.29844271356414154</v>
      </c>
      <c r="P7">
        <f t="shared" si="10"/>
        <v>-9.7135360095147741E-2</v>
      </c>
      <c r="AB7">
        <v>1.5360983102918587E-2</v>
      </c>
      <c r="AC7">
        <v>2.5601638504864311E-3</v>
      </c>
      <c r="AD7">
        <v>0.15002560163850487</v>
      </c>
      <c r="AE7">
        <v>1.5360983102918587E-2</v>
      </c>
      <c r="AF7">
        <v>1.5360983102918587E-2</v>
      </c>
      <c r="AG7">
        <v>0.11776753712237584</v>
      </c>
      <c r="AI7">
        <f t="shared" si="11"/>
        <v>1.7921146953405017E-2</v>
      </c>
      <c r="AL7">
        <v>1.9975339087546239E-2</v>
      </c>
      <c r="AM7">
        <v>0</v>
      </c>
      <c r="AN7">
        <v>0.17805178791615289</v>
      </c>
      <c r="AO7">
        <v>5.6720098643649819E-3</v>
      </c>
      <c r="AP7">
        <v>1.0850801479654747E-2</v>
      </c>
      <c r="AQ7">
        <v>0.10505548705302097</v>
      </c>
      <c r="AS7">
        <v>1.9975339087546239E-2</v>
      </c>
    </row>
    <row r="8" spans="1:45">
      <c r="A8" t="s">
        <v>74</v>
      </c>
      <c r="B8">
        <f t="shared" si="1"/>
        <v>6.4257248417959559E-2</v>
      </c>
      <c r="C8">
        <f t="shared" si="2"/>
        <v>0.51900583800467848</v>
      </c>
      <c r="D8">
        <f t="shared" si="3"/>
        <v>1.3586071706438447</v>
      </c>
      <c r="E8">
        <f t="shared" si="4"/>
        <v>1.2854541869216718</v>
      </c>
      <c r="F8">
        <f t="shared" si="5"/>
        <v>1.0975520841253412</v>
      </c>
      <c r="G8" s="24">
        <f t="shared" si="12"/>
        <v>9.0767008451597728E-2</v>
      </c>
      <c r="H8" s="24">
        <f t="shared" si="6"/>
        <v>0.51460111422563815</v>
      </c>
      <c r="I8" s="24">
        <f t="shared" si="7"/>
        <v>1.2453197511127849</v>
      </c>
      <c r="J8" s="24">
        <f t="shared" si="8"/>
        <v>1.1046959362720683</v>
      </c>
      <c r="K8" s="24">
        <f t="shared" si="9"/>
        <v>1.1151391379429485</v>
      </c>
      <c r="L8">
        <f t="shared" si="13"/>
        <v>0.41255672607090399</v>
      </c>
      <c r="M8">
        <f t="shared" si="14"/>
        <v>-8.4868482327180028E-3</v>
      </c>
      <c r="N8">
        <f t="shared" si="15"/>
        <v>-8.3384971004806949E-2</v>
      </c>
      <c r="O8">
        <f t="shared" si="16"/>
        <v>-0.14061819743453671</v>
      </c>
      <c r="P8">
        <f t="shared" si="10"/>
        <v>1.602388995655064E-2</v>
      </c>
      <c r="AB8">
        <v>2.0241822303789268E-4</v>
      </c>
      <c r="AC8">
        <v>2.9013278635431285E-4</v>
      </c>
      <c r="AD8">
        <v>5.0101883838929072E-2</v>
      </c>
      <c r="AE8">
        <v>3.6749028392529415E-2</v>
      </c>
      <c r="AF8">
        <v>8.8878468098888053E-2</v>
      </c>
      <c r="AG8">
        <v>0.17398183633811939</v>
      </c>
      <c r="AI8">
        <f t="shared" si="11"/>
        <v>4.9255100939220547E-4</v>
      </c>
      <c r="AL8">
        <v>2.0236977944626937E-4</v>
      </c>
      <c r="AM8">
        <v>3.3141717503519475E-4</v>
      </c>
      <c r="AN8">
        <v>4.6838338808071325E-2</v>
      </c>
      <c r="AO8">
        <v>3.4262083528859691E-2</v>
      </c>
      <c r="AP8">
        <v>7.6906381980290942E-2</v>
      </c>
      <c r="AQ8">
        <v>0.17465391834819333</v>
      </c>
      <c r="AS8">
        <v>5.337869544814641E-4</v>
      </c>
    </row>
    <row r="9" spans="1:45">
      <c r="A9" t="s">
        <v>75</v>
      </c>
      <c r="B9">
        <f t="shared" si="1"/>
        <v>1.5440767442584105</v>
      </c>
      <c r="C9">
        <f t="shared" si="2"/>
        <v>0.15651989598279001</v>
      </c>
      <c r="D9">
        <f t="shared" si="3"/>
        <v>0.94030669412013734</v>
      </c>
      <c r="E9">
        <f t="shared" si="4"/>
        <v>0.46255552901220243</v>
      </c>
      <c r="F9">
        <f t="shared" si="5"/>
        <v>1.8856976517553121</v>
      </c>
      <c r="G9" s="24">
        <f t="shared" si="12"/>
        <v>3.1304033891203091</v>
      </c>
      <c r="H9" s="24">
        <f t="shared" si="6"/>
        <v>0.37755154296258581</v>
      </c>
      <c r="I9" s="24">
        <f t="shared" si="7"/>
        <v>0.82971517000474959</v>
      </c>
      <c r="J9" s="24">
        <f t="shared" si="8"/>
        <v>0.35258136198664686</v>
      </c>
      <c r="K9" s="24">
        <f t="shared" si="9"/>
        <v>1.8963350433947768</v>
      </c>
      <c r="L9">
        <f t="shared" si="13"/>
        <v>1.0273625652096587</v>
      </c>
      <c r="M9">
        <f t="shared" si="14"/>
        <v>1.4121632626442526</v>
      </c>
      <c r="N9">
        <f t="shared" si="15"/>
        <v>-0.11761218420216642</v>
      </c>
      <c r="O9">
        <f t="shared" si="16"/>
        <v>-0.23775343743141031</v>
      </c>
      <c r="P9">
        <f t="shared" si="10"/>
        <v>5.641090781209156E-3</v>
      </c>
      <c r="R9" t="s">
        <v>1549</v>
      </c>
      <c r="S9">
        <v>2.7512679774205778E-2</v>
      </c>
      <c r="AB9">
        <v>1.1835809619743138E-2</v>
      </c>
      <c r="AC9">
        <v>0</v>
      </c>
      <c r="AD9">
        <v>1.5109544195416772E-2</v>
      </c>
      <c r="AE9">
        <v>2.5434399395618233E-2</v>
      </c>
      <c r="AF9">
        <v>3.1981868546965497E-2</v>
      </c>
      <c r="AG9">
        <v>0.29891714933266178</v>
      </c>
      <c r="AI9">
        <f t="shared" si="11"/>
        <v>1.1835809619743138E-2</v>
      </c>
      <c r="AL9">
        <v>1.8409425625920472E-2</v>
      </c>
      <c r="AM9">
        <v>0</v>
      </c>
      <c r="AN9">
        <v>3.4364261168384883E-2</v>
      </c>
      <c r="AO9">
        <v>2.2827687776141383E-2</v>
      </c>
      <c r="AP9">
        <v>2.4545900834560628E-2</v>
      </c>
      <c r="AQ9">
        <v>0.2970054000981836</v>
      </c>
      <c r="AS9">
        <v>1.8409425625920472E-2</v>
      </c>
    </row>
    <row r="10" spans="1:45">
      <c r="A10" t="s">
        <v>76</v>
      </c>
      <c r="B10">
        <f t="shared" si="1"/>
        <v>0.39295582281129293</v>
      </c>
      <c r="C10">
        <f t="shared" si="2"/>
        <v>0.64355395244837821</v>
      </c>
      <c r="D10">
        <f t="shared" si="3"/>
        <v>0.6458755615402344</v>
      </c>
      <c r="E10">
        <f t="shared" si="4"/>
        <v>0.73551418861771101</v>
      </c>
      <c r="F10">
        <f t="shared" si="5"/>
        <v>1.0382883554635991</v>
      </c>
      <c r="G10" s="24">
        <f t="shared" si="12"/>
        <v>0.44100878713404429</v>
      </c>
      <c r="H10" s="24">
        <f t="shared" si="6"/>
        <v>0.60402986805362435</v>
      </c>
      <c r="I10" s="24">
        <f t="shared" si="7"/>
        <v>0.62090796968174811</v>
      </c>
      <c r="J10" s="24">
        <f t="shared" si="8"/>
        <v>0.78694255579960981</v>
      </c>
      <c r="K10" s="24">
        <f t="shared" si="9"/>
        <v>0.9133531556033978</v>
      </c>
      <c r="L10">
        <f t="shared" si="13"/>
        <v>0.12228592002777772</v>
      </c>
      <c r="M10">
        <f t="shared" si="14"/>
        <v>-6.1415339373468034E-2</v>
      </c>
      <c r="N10">
        <f t="shared" si="15"/>
        <v>-3.8656969461649079E-2</v>
      </c>
      <c r="O10">
        <f t="shared" si="16"/>
        <v>6.9921652060242007E-2</v>
      </c>
      <c r="P10">
        <f t="shared" si="10"/>
        <v>-0.12032803719966341</v>
      </c>
      <c r="R10" t="s">
        <v>1550</v>
      </c>
      <c r="S10">
        <v>6.9617692484522889E-2</v>
      </c>
      <c r="AB10">
        <v>1.5060618991440547E-3</v>
      </c>
      <c r="AC10">
        <v>1.5060618991440547E-3</v>
      </c>
      <c r="AD10">
        <v>6.212505333969226E-2</v>
      </c>
      <c r="AE10">
        <v>1.7470318030071035E-2</v>
      </c>
      <c r="AF10">
        <v>5.0854690127764252E-2</v>
      </c>
      <c r="AG10">
        <v>0.16458746454479278</v>
      </c>
      <c r="AI10">
        <f t="shared" si="11"/>
        <v>3.0121237982881095E-3</v>
      </c>
      <c r="AL10">
        <v>1.9933554817275745E-3</v>
      </c>
      <c r="AM10">
        <v>6.0015003750937736E-4</v>
      </c>
      <c r="AN10">
        <v>5.4978030221841175E-2</v>
      </c>
      <c r="AO10">
        <v>1.7082842139106207E-2</v>
      </c>
      <c r="AP10">
        <v>5.4785124852641733E-2</v>
      </c>
      <c r="AQ10">
        <v>0.14305004822634229</v>
      </c>
      <c r="AS10">
        <v>2.5935055192369519E-3</v>
      </c>
    </row>
    <row r="11" spans="1:45">
      <c r="A11" t="s">
        <v>77</v>
      </c>
      <c r="B11">
        <f t="shared" si="1"/>
        <v>2.0451643538719999</v>
      </c>
      <c r="C11">
        <f t="shared" si="2"/>
        <v>1.0591890748206965</v>
      </c>
      <c r="D11">
        <f t="shared" si="3"/>
        <v>0.69063763921322341</v>
      </c>
      <c r="E11">
        <f t="shared" si="4"/>
        <v>0.66629376202755075</v>
      </c>
      <c r="F11">
        <f t="shared" si="5"/>
        <v>1.1554236781956042</v>
      </c>
      <c r="G11" s="24">
        <f t="shared" si="12"/>
        <v>1.6198150773049098</v>
      </c>
      <c r="H11" s="24">
        <f t="shared" si="6"/>
        <v>1.0634329165396188</v>
      </c>
      <c r="I11" s="24">
        <f t="shared" si="7"/>
        <v>0.60289151228407478</v>
      </c>
      <c r="J11" s="24">
        <f t="shared" si="8"/>
        <v>0.61165437018249935</v>
      </c>
      <c r="K11" s="24">
        <f t="shared" si="9"/>
        <v>1.1369441229607302</v>
      </c>
      <c r="L11">
        <f t="shared" si="13"/>
        <v>-0.20797804135486672</v>
      </c>
      <c r="M11">
        <f t="shared" si="14"/>
        <v>4.006689475758377E-3</v>
      </c>
      <c r="N11">
        <f t="shared" si="15"/>
        <v>-0.12705089028902233</v>
      </c>
      <c r="O11">
        <f t="shared" si="16"/>
        <v>-8.2004957811374651E-2</v>
      </c>
      <c r="P11">
        <f t="shared" si="10"/>
        <v>-1.59937480801268E-2</v>
      </c>
      <c r="R11" t="s">
        <v>1551</v>
      </c>
      <c r="S11">
        <v>0.15662074122012276</v>
      </c>
      <c r="AB11">
        <v>1.5132108069464717E-2</v>
      </c>
      <c r="AC11">
        <v>5.4468780452516412E-4</v>
      </c>
      <c r="AD11">
        <v>0.10224811380570815</v>
      </c>
      <c r="AE11">
        <v>1.8681089545823988E-2</v>
      </c>
      <c r="AF11">
        <v>4.6068673217104901E-2</v>
      </c>
      <c r="AG11">
        <v>0.1831555296450593</v>
      </c>
      <c r="AI11">
        <f t="shared" si="11"/>
        <v>1.5676795873989881E-2</v>
      </c>
      <c r="AL11">
        <v>9.1194282990492582E-3</v>
      </c>
      <c r="AM11">
        <v>4.0645750117318416E-4</v>
      </c>
      <c r="AN11">
        <v>9.6792311302105083E-2</v>
      </c>
      <c r="AO11">
        <v>1.6587161116058399E-2</v>
      </c>
      <c r="AP11">
        <v>4.2581965850179766E-2</v>
      </c>
      <c r="AQ11">
        <v>0.17806903126397197</v>
      </c>
      <c r="AS11">
        <v>9.5258858002224417E-3</v>
      </c>
    </row>
    <row r="12" spans="1:45">
      <c r="A12" t="s">
        <v>78</v>
      </c>
      <c r="B12">
        <f t="shared" si="1"/>
        <v>4.3952178987945407</v>
      </c>
      <c r="C12">
        <f t="shared" si="2"/>
        <v>1.409604737553577</v>
      </c>
      <c r="D12">
        <f t="shared" si="3"/>
        <v>8.0879194975449306E-2</v>
      </c>
      <c r="E12">
        <f t="shared" si="4"/>
        <v>0.55371574131128765</v>
      </c>
      <c r="F12">
        <f t="shared" si="5"/>
        <v>0.75215354951753233</v>
      </c>
      <c r="G12" s="24">
        <f t="shared" si="12"/>
        <v>9.0112055358855141</v>
      </c>
      <c r="H12" s="24">
        <f t="shared" si="6"/>
        <v>1.8400139395984854</v>
      </c>
      <c r="I12" s="24">
        <f t="shared" si="7"/>
        <v>0</v>
      </c>
      <c r="J12" s="24">
        <f t="shared" si="8"/>
        <v>0.25567283424060827</v>
      </c>
      <c r="K12" s="24">
        <f t="shared" si="9"/>
        <v>0.63151129422431507</v>
      </c>
      <c r="L12">
        <f t="shared" si="13"/>
        <v>1.0502295320459498</v>
      </c>
      <c r="M12">
        <f t="shared" si="14"/>
        <v>0.30534034866532872</v>
      </c>
      <c r="O12">
        <f t="shared" si="16"/>
        <v>-0.53825976910980711</v>
      </c>
      <c r="P12">
        <f t="shared" si="10"/>
        <v>-0.16039578005129809</v>
      </c>
      <c r="R12" t="s">
        <v>1552</v>
      </c>
      <c r="S12">
        <v>5.880847717550485E-3</v>
      </c>
      <c r="AB12">
        <v>2.0126886895646467E-2</v>
      </c>
      <c r="AC12">
        <v>1.3563771603587836E-2</v>
      </c>
      <c r="AD12">
        <v>0.13607525705534895</v>
      </c>
      <c r="AE12">
        <v>2.1877050973528769E-3</v>
      </c>
      <c r="AF12">
        <v>3.8284839203675342E-2</v>
      </c>
      <c r="AG12">
        <v>0.11922992780573179</v>
      </c>
      <c r="AI12">
        <f t="shared" si="11"/>
        <v>3.3690658499234305E-2</v>
      </c>
      <c r="AL12">
        <v>4.7330097087378641E-2</v>
      </c>
      <c r="AM12">
        <v>5.6634304207119745E-3</v>
      </c>
      <c r="AN12">
        <v>0.16747572815533981</v>
      </c>
      <c r="AO12">
        <v>0</v>
      </c>
      <c r="AP12">
        <v>1.7799352750809062E-2</v>
      </c>
      <c r="AQ12">
        <v>9.890776699029126E-2</v>
      </c>
      <c r="AS12">
        <v>5.2993527508090617E-2</v>
      </c>
    </row>
    <row r="13" spans="1:45">
      <c r="A13" t="s">
        <v>79</v>
      </c>
      <c r="B13">
        <f t="shared" si="1"/>
        <v>1.7313155699529879</v>
      </c>
      <c r="C13">
        <f t="shared" si="2"/>
        <v>0.69891101365920349</v>
      </c>
      <c r="D13">
        <f t="shared" si="3"/>
        <v>0.52722621699966288</v>
      </c>
      <c r="E13">
        <f t="shared" si="4"/>
        <v>0.73823055803482884</v>
      </c>
      <c r="F13">
        <f t="shared" si="5"/>
        <v>1.3949344616733932</v>
      </c>
      <c r="G13" s="24">
        <f t="shared" si="12"/>
        <v>2.2918595455342805</v>
      </c>
      <c r="H13" s="24">
        <f t="shared" si="6"/>
        <v>0.68990531588243176</v>
      </c>
      <c r="I13" s="24">
        <f t="shared" si="7"/>
        <v>0.45811516196095481</v>
      </c>
      <c r="J13" s="24">
        <f t="shared" si="8"/>
        <v>0.79182128757202497</v>
      </c>
      <c r="K13" s="24">
        <f t="shared" si="9"/>
        <v>1.290472509946438</v>
      </c>
      <c r="L13">
        <f t="shared" si="13"/>
        <v>0.32376765120671425</v>
      </c>
      <c r="M13">
        <f t="shared" si="14"/>
        <v>-1.2885328175931439E-2</v>
      </c>
      <c r="N13">
        <f t="shared" si="15"/>
        <v>-0.13108425341972754</v>
      </c>
      <c r="O13">
        <f t="shared" si="16"/>
        <v>7.2593485807272387E-2</v>
      </c>
      <c r="P13">
        <f t="shared" si="10"/>
        <v>-7.4886637757619362E-2</v>
      </c>
      <c r="R13" t="s">
        <v>1553</v>
      </c>
      <c r="S13">
        <v>9.1018727929792292E-2</v>
      </c>
      <c r="AB13">
        <v>1.2961702654210233E-2</v>
      </c>
      <c r="AC13">
        <v>3.093485120336571E-4</v>
      </c>
      <c r="AD13">
        <v>6.7468910474540622E-2</v>
      </c>
      <c r="AE13">
        <v>1.4260966404751593E-2</v>
      </c>
      <c r="AF13">
        <v>5.1042504485553426E-2</v>
      </c>
      <c r="AG13">
        <v>0.22112231640165811</v>
      </c>
      <c r="AI13">
        <f t="shared" si="11"/>
        <v>1.3271051166243891E-2</v>
      </c>
      <c r="AL13">
        <v>1.3478076977301565E-2</v>
      </c>
      <c r="AM13">
        <v>0</v>
      </c>
      <c r="AN13">
        <v>6.2794304243620466E-2</v>
      </c>
      <c r="AO13">
        <v>1.2603975750740166E-2</v>
      </c>
      <c r="AP13">
        <v>5.5124770900888201E-2</v>
      </c>
      <c r="AQ13">
        <v>0.20211476103200338</v>
      </c>
      <c r="AS13">
        <v>1.3478076977301565E-2</v>
      </c>
    </row>
    <row r="14" spans="1:45">
      <c r="A14" t="s">
        <v>80</v>
      </c>
      <c r="B14">
        <f t="shared" si="1"/>
        <v>4.4054369931413575</v>
      </c>
      <c r="C14">
        <f t="shared" si="2"/>
        <v>1.0820844425894969</v>
      </c>
      <c r="D14">
        <f t="shared" si="3"/>
        <v>0.42064183798793575</v>
      </c>
      <c r="E14">
        <f t="shared" si="4"/>
        <v>0.38669218010412565</v>
      </c>
      <c r="F14">
        <f t="shared" si="5"/>
        <v>0.94147225660355305</v>
      </c>
      <c r="G14" s="24">
        <f t="shared" si="12"/>
        <v>5.6273913916292848</v>
      </c>
      <c r="H14" s="24">
        <f t="shared" si="6"/>
        <v>0.80144470440559412</v>
      </c>
      <c r="I14" s="24">
        <f t="shared" si="7"/>
        <v>0.43820749769021244</v>
      </c>
      <c r="J14" s="24">
        <f t="shared" si="8"/>
        <v>0.41326601807016117</v>
      </c>
      <c r="K14" s="24">
        <f t="shared" si="9"/>
        <v>1.1301686702462461</v>
      </c>
      <c r="L14">
        <f t="shared" si="13"/>
        <v>0.27737416296960721</v>
      </c>
      <c r="M14">
        <f t="shared" si="14"/>
        <v>-0.25935105167237599</v>
      </c>
      <c r="N14">
        <f t="shared" si="15"/>
        <v>4.1759183504662428E-2</v>
      </c>
      <c r="O14">
        <f t="shared" si="16"/>
        <v>6.8720908601978728E-2</v>
      </c>
      <c r="P14">
        <f t="shared" si="10"/>
        <v>0.20042695078815448</v>
      </c>
      <c r="AB14">
        <v>2.1329529622503816E-2</v>
      </c>
      <c r="AC14">
        <v>1.2439461288396471E-2</v>
      </c>
      <c r="AD14">
        <v>0.10445830292576129</v>
      </c>
      <c r="AE14">
        <v>1.1377960591786638E-2</v>
      </c>
      <c r="AF14">
        <v>2.6736548795860147E-2</v>
      </c>
      <c r="AG14">
        <v>0.14924036356398859</v>
      </c>
      <c r="AI14">
        <f t="shared" si="11"/>
        <v>3.3768990910900284E-2</v>
      </c>
      <c r="AL14">
        <v>2.3594958290202764E-2</v>
      </c>
      <c r="AM14">
        <v>9.4988735310235651E-3</v>
      </c>
      <c r="AN14">
        <v>7.2946477501065574E-2</v>
      </c>
      <c r="AO14">
        <v>1.2056262558606833E-2</v>
      </c>
      <c r="AP14">
        <v>2.8770626560311759E-2</v>
      </c>
      <c r="AQ14">
        <v>0.17700785483772757</v>
      </c>
      <c r="AS14">
        <v>3.3093831821226327E-2</v>
      </c>
    </row>
    <row r="15" spans="1:45">
      <c r="A15" t="s">
        <v>81</v>
      </c>
      <c r="B15">
        <f t="shared" si="1"/>
        <v>4.631498911950894</v>
      </c>
      <c r="C15">
        <f t="shared" si="2"/>
        <v>0.34788456699238901</v>
      </c>
      <c r="D15">
        <f t="shared" si="3"/>
        <v>0.42567507223117879</v>
      </c>
      <c r="E15">
        <f t="shared" si="4"/>
        <v>0.48570996997388138</v>
      </c>
      <c r="F15">
        <f t="shared" si="5"/>
        <v>1.3377114155846497</v>
      </c>
      <c r="G15" s="24">
        <f t="shared" si="12"/>
        <v>0.26210945987979217</v>
      </c>
      <c r="H15" s="24">
        <f t="shared" si="6"/>
        <v>0.41914768405430186</v>
      </c>
      <c r="I15" s="24">
        <f t="shared" si="7"/>
        <v>0.43420161883100195</v>
      </c>
      <c r="J15" s="24">
        <f t="shared" si="8"/>
        <v>0.41791693020958282</v>
      </c>
      <c r="K15" s="24">
        <f t="shared" si="9"/>
        <v>1.3753878094988103</v>
      </c>
      <c r="L15">
        <f t="shared" si="13"/>
        <v>-0.94340720685403656</v>
      </c>
      <c r="M15">
        <f t="shared" si="14"/>
        <v>0.20484702060230209</v>
      </c>
      <c r="N15">
        <f t="shared" si="15"/>
        <v>2.0030645804865216E-2</v>
      </c>
      <c r="O15">
        <f t="shared" si="16"/>
        <v>-0.13957514557081066</v>
      </c>
      <c r="P15">
        <f t="shared" si="10"/>
        <v>2.8164814529667535E-2</v>
      </c>
      <c r="AB15">
        <v>1.9190174630589138E-3</v>
      </c>
      <c r="AC15">
        <v>3.3582805603530989E-2</v>
      </c>
      <c r="AD15">
        <v>3.3582805603530989E-2</v>
      </c>
      <c r="AE15">
        <v>1.1514104778353483E-2</v>
      </c>
      <c r="AF15">
        <v>3.3582805603530989E-2</v>
      </c>
      <c r="AG15">
        <v>0.21205142966800997</v>
      </c>
      <c r="AI15">
        <f t="shared" si="11"/>
        <v>3.5501823066589902E-2</v>
      </c>
      <c r="AL15">
        <v>1.5414258188824663E-3</v>
      </c>
      <c r="AM15">
        <v>0</v>
      </c>
      <c r="AN15">
        <v>3.8150289017341042E-2</v>
      </c>
      <c r="AO15">
        <v>1.1946050096339113E-2</v>
      </c>
      <c r="AP15">
        <v>2.9094412331406552E-2</v>
      </c>
      <c r="AQ15">
        <v>0.21541425818882468</v>
      </c>
      <c r="AS15">
        <v>1.5414258188824663E-3</v>
      </c>
    </row>
    <row r="16" spans="1:45">
      <c r="A16" t="s">
        <v>82</v>
      </c>
      <c r="B16">
        <f t="shared" si="1"/>
        <v>9.7250577701871617</v>
      </c>
      <c r="C16">
        <f t="shared" si="2"/>
        <v>0.65629191639926954</v>
      </c>
      <c r="D16">
        <f t="shared" si="3"/>
        <v>0.65736166671210694</v>
      </c>
      <c r="E16">
        <f t="shared" si="4"/>
        <v>1.1161442469416896</v>
      </c>
      <c r="F16">
        <f t="shared" si="5"/>
        <v>0.91791631867688384</v>
      </c>
      <c r="G16" s="24">
        <f t="shared" si="12"/>
        <v>9.8675489381620203</v>
      </c>
      <c r="H16" s="24">
        <f t="shared" si="6"/>
        <v>0.73032406274238515</v>
      </c>
      <c r="I16" s="24">
        <f t="shared" si="7"/>
        <v>0.68757184746464461</v>
      </c>
      <c r="J16" s="24">
        <f t="shared" si="8"/>
        <v>0.71226058153693739</v>
      </c>
      <c r="K16" s="24">
        <f t="shared" si="9"/>
        <v>0.99052138733236605</v>
      </c>
      <c r="L16">
        <f t="shared" si="13"/>
        <v>1.4651961082604071E-2</v>
      </c>
      <c r="M16">
        <f t="shared" si="14"/>
        <v>0.11280368460012623</v>
      </c>
      <c r="N16">
        <f t="shared" si="15"/>
        <v>4.5956711932471556E-2</v>
      </c>
      <c r="O16">
        <f t="shared" si="16"/>
        <v>-0.36185615480384425</v>
      </c>
      <c r="P16">
        <f t="shared" si="10"/>
        <v>7.90976989712283E-2</v>
      </c>
      <c r="AB16">
        <v>2.9008622050974323E-2</v>
      </c>
      <c r="AC16">
        <v>4.5536851635452527E-2</v>
      </c>
      <c r="AD16">
        <v>6.3354704228910722E-2</v>
      </c>
      <c r="AE16">
        <v>1.7781006221773046E-2</v>
      </c>
      <c r="AF16">
        <v>7.7172093610839154E-2</v>
      </c>
      <c r="AG16">
        <v>0.14550632178462769</v>
      </c>
      <c r="AI16">
        <f t="shared" si="11"/>
        <v>7.4545473686426847E-2</v>
      </c>
      <c r="AL16">
        <v>2.3818705853698142E-2</v>
      </c>
      <c r="AM16">
        <v>3.4210846797109687E-2</v>
      </c>
      <c r="AN16">
        <v>6.6473167167329705E-2</v>
      </c>
      <c r="AO16">
        <v>1.8916944061053827E-2</v>
      </c>
      <c r="AP16">
        <v>4.9585938134285946E-2</v>
      </c>
      <c r="AQ16">
        <v>0.15513619387837949</v>
      </c>
      <c r="AS16">
        <v>5.8029552650807829E-2</v>
      </c>
    </row>
    <row r="17" spans="1:45">
      <c r="A17" t="s">
        <v>83</v>
      </c>
      <c r="B17">
        <f t="shared" si="1"/>
        <v>4.0364013306619793</v>
      </c>
      <c r="C17">
        <f t="shared" si="2"/>
        <v>1.7367998116440688</v>
      </c>
      <c r="D17">
        <f t="shared" si="3"/>
        <v>0.42200523907616683</v>
      </c>
      <c r="E17">
        <f t="shared" si="4"/>
        <v>0.28674125586102589</v>
      </c>
      <c r="F17">
        <f t="shared" si="5"/>
        <v>1.3270359861913614</v>
      </c>
      <c r="G17" s="24">
        <f t="shared" si="12"/>
        <v>2.63643370456326</v>
      </c>
      <c r="H17" s="24">
        <f t="shared" si="6"/>
        <v>2.0729322916416049</v>
      </c>
      <c r="I17" s="24">
        <f t="shared" si="7"/>
        <v>0.39364849220907766</v>
      </c>
      <c r="J17" s="24">
        <f t="shared" si="8"/>
        <v>0.56059270886924051</v>
      </c>
      <c r="K17" s="24">
        <f t="shared" si="9"/>
        <v>1.3165190269134213</v>
      </c>
      <c r="L17">
        <f t="shared" si="13"/>
        <v>-0.3468355873000174</v>
      </c>
      <c r="M17">
        <f t="shared" si="14"/>
        <v>0.19353553457571504</v>
      </c>
      <c r="N17">
        <f t="shared" si="15"/>
        <v>-6.7195248402996996E-2</v>
      </c>
      <c r="O17">
        <f t="shared" si="16"/>
        <v>0.95504726791369521</v>
      </c>
      <c r="P17">
        <f t="shared" si="10"/>
        <v>-7.9251500240955751E-3</v>
      </c>
      <c r="AB17">
        <v>3.094022228897567E-2</v>
      </c>
      <c r="AC17">
        <v>0</v>
      </c>
      <c r="AD17">
        <v>0.16766081620392223</v>
      </c>
      <c r="AE17">
        <v>1.1414839291078402E-2</v>
      </c>
      <c r="AF17">
        <v>1.9825773505557226E-2</v>
      </c>
      <c r="AG17">
        <v>0.21035918122130198</v>
      </c>
      <c r="AI17">
        <f t="shared" si="11"/>
        <v>3.094022228897567E-2</v>
      </c>
      <c r="AL17">
        <v>1.5504465133954018E-2</v>
      </c>
      <c r="AM17">
        <v>0</v>
      </c>
      <c r="AN17">
        <v>0.18867566026980809</v>
      </c>
      <c r="AO17">
        <v>1.0830324909747292E-2</v>
      </c>
      <c r="AP17">
        <v>3.9027170815124454E-2</v>
      </c>
      <c r="AQ17">
        <v>0.20619418582557478</v>
      </c>
      <c r="AS17">
        <v>1.5504465133954018E-2</v>
      </c>
    </row>
    <row r="18" spans="1:45">
      <c r="A18" t="s">
        <v>84</v>
      </c>
      <c r="B18">
        <f t="shared" si="1"/>
        <v>0.99924106553282366</v>
      </c>
      <c r="C18">
        <f t="shared" si="2"/>
        <v>0.32191250678982969</v>
      </c>
      <c r="D18">
        <f t="shared" si="3"/>
        <v>0.70792526579205906</v>
      </c>
      <c r="E18">
        <f t="shared" si="4"/>
        <v>0.3893108184823838</v>
      </c>
      <c r="F18">
        <f t="shared" si="5"/>
        <v>1.6159352871223944</v>
      </c>
      <c r="G18" s="24">
        <f t="shared" si="12"/>
        <v>3.2809119005755116</v>
      </c>
      <c r="H18" s="24">
        <f t="shared" si="6"/>
        <v>0.34447452204460943</v>
      </c>
      <c r="I18" s="24">
        <f t="shared" si="7"/>
        <v>0.45657317665692948</v>
      </c>
      <c r="J18" s="24">
        <f t="shared" si="8"/>
        <v>0.36953332930941757</v>
      </c>
      <c r="K18" s="24">
        <f t="shared" si="9"/>
        <v>1.6002227778241533</v>
      </c>
      <c r="L18">
        <f t="shared" si="13"/>
        <v>2.2834037888805505</v>
      </c>
      <c r="M18">
        <f t="shared" si="14"/>
        <v>7.0087414371601403E-2</v>
      </c>
      <c r="N18">
        <f t="shared" si="15"/>
        <v>-0.35505455346886849</v>
      </c>
      <c r="O18">
        <f t="shared" si="16"/>
        <v>-5.0801283278135149E-2</v>
      </c>
      <c r="P18">
        <f t="shared" si="10"/>
        <v>-9.7234768146077285E-3</v>
      </c>
      <c r="AB18">
        <v>6.5652697231644601E-3</v>
      </c>
      <c r="AC18">
        <v>1.0942116205274099E-3</v>
      </c>
      <c r="AD18">
        <v>3.1075610022978446E-2</v>
      </c>
      <c r="AE18">
        <v>1.9148703359229673E-2</v>
      </c>
      <c r="AF18">
        <v>2.6917605864974287E-2</v>
      </c>
      <c r="AG18">
        <v>0.25615494036546665</v>
      </c>
      <c r="AI18">
        <f t="shared" si="11"/>
        <v>7.6594813436918702E-3</v>
      </c>
      <c r="AL18">
        <v>1.768666465681841E-2</v>
      </c>
      <c r="AM18">
        <v>1.6078786051653101E-3</v>
      </c>
      <c r="AN18">
        <v>3.1353632800723542E-2</v>
      </c>
      <c r="AO18">
        <v>1.2561551602853984E-2</v>
      </c>
      <c r="AP18">
        <v>2.5726057682644961E-2</v>
      </c>
      <c r="AQ18">
        <v>0.25062807758014272</v>
      </c>
      <c r="AS18">
        <v>1.929454326198372E-2</v>
      </c>
    </row>
    <row r="19" spans="1:45">
      <c r="A19" t="s">
        <v>85</v>
      </c>
      <c r="B19">
        <f t="shared" si="1"/>
        <v>1.8966251384310482</v>
      </c>
      <c r="C19">
        <f t="shared" si="2"/>
        <v>2.9529670607547472E-2</v>
      </c>
      <c r="D19">
        <f t="shared" si="3"/>
        <v>0.63232405969118377</v>
      </c>
      <c r="E19">
        <f t="shared" si="4"/>
        <v>0.72150360705071148</v>
      </c>
      <c r="F19">
        <f t="shared" si="5"/>
        <v>1.5303515359350521</v>
      </c>
      <c r="G19" s="24">
        <f t="shared" si="12"/>
        <v>2.4920169876286709</v>
      </c>
      <c r="H19" s="24">
        <f t="shared" si="6"/>
        <v>0.13575581773249529</v>
      </c>
      <c r="I19" s="24">
        <f t="shared" si="7"/>
        <v>0.95044995623699446</v>
      </c>
      <c r="J19" s="24">
        <f t="shared" si="8"/>
        <v>1.2506729598456336</v>
      </c>
      <c r="K19" s="24">
        <f t="shared" si="9"/>
        <v>1.5118151488161928</v>
      </c>
      <c r="L19">
        <f t="shared" si="13"/>
        <v>0.31392173241474103</v>
      </c>
      <c r="M19">
        <f t="shared" si="14"/>
        <v>3.5972682708420574</v>
      </c>
      <c r="N19">
        <f t="shared" si="15"/>
        <v>0.50310579151642265</v>
      </c>
      <c r="O19">
        <f t="shared" si="16"/>
        <v>0.73342578973098471</v>
      </c>
      <c r="P19">
        <f t="shared" si="10"/>
        <v>-1.2112502705160143E-2</v>
      </c>
      <c r="AB19">
        <v>1.1687571265678449E-2</v>
      </c>
      <c r="AC19">
        <v>2.8506271379703536E-3</v>
      </c>
      <c r="AD19">
        <v>2.8506271379703536E-3</v>
      </c>
      <c r="AE19">
        <v>1.7103762827822121E-2</v>
      </c>
      <c r="AF19">
        <v>4.9885974914481185E-2</v>
      </c>
      <c r="AG19">
        <v>0.24258836944127707</v>
      </c>
      <c r="AI19">
        <f t="shared" si="11"/>
        <v>1.4538198403648802E-2</v>
      </c>
      <c r="AL19">
        <v>1.4655172413793103E-2</v>
      </c>
      <c r="AM19">
        <v>0</v>
      </c>
      <c r="AN19">
        <v>1.235632183908046E-2</v>
      </c>
      <c r="AO19">
        <v>2.6149425287356323E-2</v>
      </c>
      <c r="AP19">
        <v>8.7068965517241373E-2</v>
      </c>
      <c r="AQ19">
        <v>0.23678160919540231</v>
      </c>
      <c r="AS19">
        <v>1.4655172413793103E-2</v>
      </c>
    </row>
    <row r="20" spans="1:45">
      <c r="A20" t="s">
        <v>86</v>
      </c>
      <c r="B20">
        <f t="shared" si="1"/>
        <v>0.10050264217141178</v>
      </c>
      <c r="C20">
        <f t="shared" si="2"/>
        <v>1.0022122903766331</v>
      </c>
      <c r="D20">
        <f t="shared" si="3"/>
        <v>2.0310023290418644</v>
      </c>
      <c r="E20">
        <f t="shared" si="4"/>
        <v>1.3080677824908464</v>
      </c>
      <c r="F20">
        <f t="shared" si="5"/>
        <v>0.84220899268000893</v>
      </c>
      <c r="G20" s="24">
        <f t="shared" si="12"/>
        <v>0.12894759661878763</v>
      </c>
      <c r="H20" s="24">
        <f t="shared" si="6"/>
        <v>0.90941539473198185</v>
      </c>
      <c r="I20" s="24">
        <f t="shared" si="7"/>
        <v>1.9465269178092013</v>
      </c>
      <c r="J20" s="24">
        <f t="shared" si="8"/>
        <v>1.1124091279552577</v>
      </c>
      <c r="K20" s="24">
        <f t="shared" si="9"/>
        <v>0.93200884591158173</v>
      </c>
      <c r="L20">
        <f t="shared" si="13"/>
        <v>0.28302693175828852</v>
      </c>
      <c r="M20">
        <f t="shared" si="14"/>
        <v>-9.2592055132129716E-2</v>
      </c>
      <c r="N20">
        <f t="shared" si="15"/>
        <v>-4.1592966204285355E-2</v>
      </c>
      <c r="O20">
        <f t="shared" si="16"/>
        <v>-0.1495783759485399</v>
      </c>
      <c r="P20">
        <f t="shared" si="10"/>
        <v>0.10662419187168616</v>
      </c>
      <c r="AB20">
        <v>1.179742510273591E-4</v>
      </c>
      <c r="AC20">
        <v>6.5240853172305767E-4</v>
      </c>
      <c r="AD20">
        <v>9.6747897764387941E-2</v>
      </c>
      <c r="AE20">
        <v>5.4936676228406887E-2</v>
      </c>
      <c r="AF20">
        <v>9.0442010193849176E-2</v>
      </c>
      <c r="AG20">
        <v>0.13350534270427569</v>
      </c>
      <c r="AI20">
        <f t="shared" si="11"/>
        <v>7.703827827504168E-4</v>
      </c>
      <c r="AL20">
        <v>1.9539564128151626E-4</v>
      </c>
      <c r="AM20">
        <v>5.6292553797770159E-4</v>
      </c>
      <c r="AN20">
        <v>8.2773832388274918E-2</v>
      </c>
      <c r="AO20">
        <v>5.3554171761556323E-2</v>
      </c>
      <c r="AP20">
        <v>7.7443356586965412E-2</v>
      </c>
      <c r="AQ20">
        <v>0.14597191627038311</v>
      </c>
      <c r="AS20">
        <v>7.5832117925921788E-4</v>
      </c>
    </row>
    <row r="21" spans="1:45">
      <c r="A21" t="s">
        <v>87</v>
      </c>
      <c r="B21">
        <f t="shared" si="1"/>
        <v>19.787901896648183</v>
      </c>
      <c r="C21">
        <f t="shared" si="2"/>
        <v>1.4203989559314572</v>
      </c>
      <c r="D21">
        <f t="shared" si="3"/>
        <v>0.67261349350511601</v>
      </c>
      <c r="E21">
        <f t="shared" si="4"/>
        <v>0.28588878252026745</v>
      </c>
      <c r="F21">
        <f t="shared" si="5"/>
        <v>1.4587081270961393</v>
      </c>
      <c r="G21" s="24">
        <f t="shared" si="12"/>
        <v>14.278367196090697</v>
      </c>
      <c r="H21" s="24">
        <f t="shared" si="6"/>
        <v>1.6329740649737359</v>
      </c>
      <c r="I21" s="24">
        <f t="shared" si="7"/>
        <v>0.62406119488758904</v>
      </c>
      <c r="J21" s="24">
        <f t="shared" si="8"/>
        <v>0.23127887581024387</v>
      </c>
      <c r="K21" s="24">
        <f t="shared" si="9"/>
        <v>1.4665324529285801</v>
      </c>
      <c r="L21">
        <f t="shared" si="13"/>
        <v>-0.27842945297251198</v>
      </c>
      <c r="M21">
        <f t="shared" si="14"/>
        <v>0.14965873366393601</v>
      </c>
      <c r="N21">
        <f t="shared" si="15"/>
        <v>-7.2184544446933063E-2</v>
      </c>
      <c r="O21">
        <f t="shared" si="16"/>
        <v>-0.19101801137004085</v>
      </c>
      <c r="P21">
        <f t="shared" si="10"/>
        <v>5.3638734761948578E-3</v>
      </c>
      <c r="AB21">
        <v>0.1512767759893501</v>
      </c>
      <c r="AC21">
        <v>4.0340473597160029E-4</v>
      </c>
      <c r="AD21">
        <v>0.13711726975674696</v>
      </c>
      <c r="AE21">
        <v>1.8193553592319174E-2</v>
      </c>
      <c r="AF21">
        <v>1.9766832062608417E-2</v>
      </c>
      <c r="AG21">
        <v>0.23123159465892129</v>
      </c>
      <c r="AI21">
        <f t="shared" si="11"/>
        <v>0.15168018072532172</v>
      </c>
      <c r="AL21">
        <v>8.3968903135477696E-2</v>
      </c>
      <c r="AM21">
        <v>0</v>
      </c>
      <c r="AN21">
        <v>0.14863122213625143</v>
      </c>
      <c r="AO21">
        <v>1.7169595814450461E-2</v>
      </c>
      <c r="AP21">
        <v>1.6101101654323716E-2</v>
      </c>
      <c r="AQ21">
        <v>0.22968939980103903</v>
      </c>
      <c r="AS21">
        <v>8.3968903135477696E-2</v>
      </c>
    </row>
    <row r="22" spans="1:45">
      <c r="A22" t="s">
        <v>88</v>
      </c>
      <c r="B22">
        <f t="shared" si="1"/>
        <v>0.16596485656258653</v>
      </c>
      <c r="C22">
        <f t="shared" si="2"/>
        <v>0.19317370277879653</v>
      </c>
      <c r="D22">
        <f t="shared" si="3"/>
        <v>1.6821771609391654</v>
      </c>
      <c r="E22">
        <f t="shared" si="4"/>
        <v>1.3164819365606291</v>
      </c>
      <c r="F22">
        <f t="shared" si="5"/>
        <v>0.99648662641146246</v>
      </c>
      <c r="G22" s="24">
        <f t="shared" si="12"/>
        <v>8.8613094284804975E-2</v>
      </c>
      <c r="H22" s="24">
        <f t="shared" si="6"/>
        <v>0.46354267110247832</v>
      </c>
      <c r="I22" s="24">
        <f t="shared" si="7"/>
        <v>1.8862465504490968</v>
      </c>
      <c r="J22" s="24">
        <f t="shared" si="8"/>
        <v>1.126490379396994</v>
      </c>
      <c r="K22" s="24">
        <f t="shared" si="9"/>
        <v>1.042880659644946</v>
      </c>
      <c r="L22">
        <f t="shared" si="13"/>
        <v>-0.46607314271146105</v>
      </c>
      <c r="M22">
        <f t="shared" si="14"/>
        <v>1.3996158091626045</v>
      </c>
      <c r="N22">
        <f t="shared" si="15"/>
        <v>0.12131266209558976</v>
      </c>
      <c r="O22">
        <f t="shared" si="16"/>
        <v>-0.14431763314580442</v>
      </c>
      <c r="P22">
        <f t="shared" si="10"/>
        <v>4.6557607502026685E-2</v>
      </c>
      <c r="AB22">
        <v>6.3608510818747546E-4</v>
      </c>
      <c r="AC22">
        <v>6.3608510818747546E-4</v>
      </c>
      <c r="AD22">
        <v>1.8647895088362822E-2</v>
      </c>
      <c r="AE22">
        <v>4.5501288072344083E-2</v>
      </c>
      <c r="AF22">
        <v>9.1023778981627737E-2</v>
      </c>
      <c r="AG22">
        <v>0.15796113519988975</v>
      </c>
      <c r="AI22">
        <f t="shared" si="11"/>
        <v>1.2721702163749509E-3</v>
      </c>
      <c r="AL22">
        <v>5.2112011326988124E-4</v>
      </c>
      <c r="AM22">
        <v>0</v>
      </c>
      <c r="AN22">
        <v>4.2191064264925665E-2</v>
      </c>
      <c r="AO22">
        <v>5.1895697317706282E-2</v>
      </c>
      <c r="AP22">
        <v>7.8423660819633451E-2</v>
      </c>
      <c r="AQ22">
        <v>0.16333674191772202</v>
      </c>
      <c r="AS22">
        <v>5.2112011326988124E-4</v>
      </c>
    </row>
    <row r="23" spans="1:45">
      <c r="A23" t="s">
        <v>89</v>
      </c>
      <c r="B23">
        <f t="shared" si="1"/>
        <v>0.78921995487896246</v>
      </c>
      <c r="C23">
        <f t="shared" si="2"/>
        <v>0.27573888188845536</v>
      </c>
      <c r="D23">
        <f t="shared" si="3"/>
        <v>0.25720122218251396</v>
      </c>
      <c r="E23">
        <f t="shared" si="4"/>
        <v>0.20124033197227414</v>
      </c>
      <c r="F23">
        <f t="shared" si="5"/>
        <v>0.82433193689143702</v>
      </c>
      <c r="G23" s="24">
        <f t="shared" si="12"/>
        <v>0</v>
      </c>
      <c r="H23" s="24">
        <f t="shared" si="6"/>
        <v>0.36072003232497368</v>
      </c>
      <c r="I23" s="24">
        <f t="shared" si="7"/>
        <v>0.30193213069359237</v>
      </c>
      <c r="J23" s="24">
        <f t="shared" si="8"/>
        <v>0.38637784760239224</v>
      </c>
      <c r="K23" s="24">
        <f t="shared" si="9"/>
        <v>1.0759281108944048</v>
      </c>
      <c r="M23">
        <f t="shared" si="14"/>
        <v>0.30819429546717225</v>
      </c>
      <c r="N23">
        <f t="shared" si="15"/>
        <v>0.17391405892829184</v>
      </c>
      <c r="O23">
        <f t="shared" si="16"/>
        <v>0.91998216170516645</v>
      </c>
      <c r="P23">
        <f t="shared" si="10"/>
        <v>0.30521221214810518</v>
      </c>
      <c r="AB23">
        <v>3.0248033877797943E-3</v>
      </c>
      <c r="AC23">
        <v>3.0248033877797943E-3</v>
      </c>
      <c r="AD23">
        <v>2.6618269812462191E-2</v>
      </c>
      <c r="AE23">
        <v>6.9570477918935265E-3</v>
      </c>
      <c r="AF23">
        <v>1.3914095583787053E-2</v>
      </c>
      <c r="AG23">
        <v>0.1306715063520871</v>
      </c>
      <c r="AI23">
        <f t="shared" si="11"/>
        <v>6.0496067755595887E-3</v>
      </c>
      <c r="AL23">
        <v>0</v>
      </c>
      <c r="AM23">
        <v>0</v>
      </c>
      <c r="AN23">
        <v>3.283227848101266E-2</v>
      </c>
      <c r="AO23">
        <v>8.3069620253164549E-3</v>
      </c>
      <c r="AP23">
        <v>2.6898734177215191E-2</v>
      </c>
      <c r="AQ23">
        <v>0.16851265822784811</v>
      </c>
      <c r="AS23">
        <v>0</v>
      </c>
    </row>
    <row r="24" spans="1:45">
      <c r="A24" t="s">
        <v>90</v>
      </c>
      <c r="B24">
        <f t="shared" si="1"/>
        <v>2.4699044550974603</v>
      </c>
      <c r="C24">
        <f t="shared" si="2"/>
        <v>0.98924382866038729</v>
      </c>
      <c r="D24">
        <f t="shared" si="3"/>
        <v>0.42783270868950923</v>
      </c>
      <c r="E24">
        <f t="shared" si="4"/>
        <v>0.48069590367404991</v>
      </c>
      <c r="F24">
        <f t="shared" si="5"/>
        <v>1.2542102071669226</v>
      </c>
      <c r="G24" s="24">
        <f t="shared" si="12"/>
        <v>3.8269303697888395</v>
      </c>
      <c r="H24" s="24">
        <f t="shared" si="6"/>
        <v>1.1825032933175048</v>
      </c>
      <c r="I24" s="24">
        <f t="shared" si="7"/>
        <v>0.45734786468339489</v>
      </c>
      <c r="J24" s="24">
        <f t="shared" si="8"/>
        <v>0.37786068488833019</v>
      </c>
      <c r="K24" s="24">
        <f t="shared" si="9"/>
        <v>1.1746313022349759</v>
      </c>
      <c r="L24">
        <f t="shared" si="13"/>
        <v>0.54942445724599176</v>
      </c>
      <c r="M24">
        <f t="shared" si="14"/>
        <v>0.19536079888294611</v>
      </c>
      <c r="N24">
        <f t="shared" si="15"/>
        <v>6.8987609863428348E-2</v>
      </c>
      <c r="O24">
        <f t="shared" si="16"/>
        <v>-0.21392988373674635</v>
      </c>
      <c r="P24">
        <f t="shared" si="10"/>
        <v>-6.3449415797455319E-2</v>
      </c>
      <c r="AB24">
        <v>1.6155163634680367E-2</v>
      </c>
      <c r="AC24">
        <v>2.7773920288848772E-3</v>
      </c>
      <c r="AD24">
        <v>9.5495995926491689E-2</v>
      </c>
      <c r="AE24">
        <v>1.157246678702032E-2</v>
      </c>
      <c r="AF24">
        <v>3.3236124612322365E-2</v>
      </c>
      <c r="AG24">
        <v>0.19881497940100912</v>
      </c>
      <c r="AI24">
        <f t="shared" si="11"/>
        <v>1.8932555663565245E-2</v>
      </c>
      <c r="AL24">
        <v>2.1407760841109656E-2</v>
      </c>
      <c r="AM24">
        <v>1.0978338892876746E-3</v>
      </c>
      <c r="AN24">
        <v>0.10762994553054935</v>
      </c>
      <c r="AO24">
        <v>1.258286534645104E-2</v>
      </c>
      <c r="AP24">
        <v>2.6305788962546976E-2</v>
      </c>
      <c r="AQ24">
        <v>0.18397162521639995</v>
      </c>
      <c r="AS24">
        <v>2.250559473039733E-2</v>
      </c>
    </row>
    <row r="25" spans="1:45">
      <c r="A25" t="s">
        <v>91</v>
      </c>
      <c r="B25">
        <f t="shared" si="1"/>
        <v>3.9022081361379635</v>
      </c>
      <c r="C25">
        <f t="shared" si="2"/>
        <v>2.2888015475638874</v>
      </c>
      <c r="D25">
        <f t="shared" si="3"/>
        <v>0.90064147797376359</v>
      </c>
      <c r="E25">
        <f t="shared" si="4"/>
        <v>0.28059463602186047</v>
      </c>
      <c r="F25">
        <f t="shared" si="5"/>
        <v>1.0048249343127529</v>
      </c>
      <c r="G25" s="24">
        <f t="shared" si="12"/>
        <v>5.9876815800394807</v>
      </c>
      <c r="H25" s="24">
        <f t="shared" si="6"/>
        <v>2.2830725320717722</v>
      </c>
      <c r="I25" s="24">
        <f t="shared" si="7"/>
        <v>0.40952672199273199</v>
      </c>
      <c r="J25" s="24">
        <f t="shared" si="8"/>
        <v>0.26194338921395116</v>
      </c>
      <c r="K25" s="24">
        <f t="shared" si="9"/>
        <v>0.99037743973205294</v>
      </c>
      <c r="L25">
        <f t="shared" si="13"/>
        <v>0.53443418985987801</v>
      </c>
      <c r="M25">
        <f t="shared" si="14"/>
        <v>-2.503063447424258E-3</v>
      </c>
      <c r="N25">
        <f t="shared" si="15"/>
        <v>-0.54529440181450117</v>
      </c>
      <c r="O25">
        <f t="shared" si="16"/>
        <v>-6.6470432479886141E-2</v>
      </c>
      <c r="P25">
        <f t="shared" si="10"/>
        <v>-1.4378121090895559E-2</v>
      </c>
      <c r="AB25">
        <v>2.8438113948919451E-2</v>
      </c>
      <c r="AC25">
        <v>1.4734774066797642E-3</v>
      </c>
      <c r="AD25">
        <v>0.22094793713163066</v>
      </c>
      <c r="AE25">
        <v>2.4361493123772102E-2</v>
      </c>
      <c r="AF25">
        <v>1.9400785854616895E-2</v>
      </c>
      <c r="AG25">
        <v>0.1592829076620825</v>
      </c>
      <c r="AI25">
        <f t="shared" si="11"/>
        <v>2.9911591355599215E-2</v>
      </c>
      <c r="AL25">
        <v>3.4214011245468162E-2</v>
      </c>
      <c r="AM25">
        <v>9.9863230792610123E-4</v>
      </c>
      <c r="AN25">
        <v>0.20780235764062263</v>
      </c>
      <c r="AO25">
        <v>1.126717756116623E-2</v>
      </c>
      <c r="AP25">
        <v>1.8235894318650542E-2</v>
      </c>
      <c r="AQ25">
        <v>0.15511364869852159</v>
      </c>
      <c r="AS25">
        <v>3.5212643553394263E-2</v>
      </c>
    </row>
    <row r="26" spans="1:45">
      <c r="A26" t="s">
        <v>92</v>
      </c>
      <c r="B26">
        <f t="shared" si="1"/>
        <v>1.9706655368805515</v>
      </c>
      <c r="C26">
        <f t="shared" si="2"/>
        <v>7.8240245084045715E-2</v>
      </c>
      <c r="D26">
        <f t="shared" si="3"/>
        <v>0.27922870108215919</v>
      </c>
      <c r="E26">
        <f t="shared" si="4"/>
        <v>0.65542546056121598</v>
      </c>
      <c r="F26">
        <f t="shared" si="5"/>
        <v>2.2489263961399568</v>
      </c>
      <c r="G26" s="24">
        <f t="shared" si="12"/>
        <v>5.9821816041166294</v>
      </c>
      <c r="H26" s="24">
        <f t="shared" si="6"/>
        <v>0.37685421821305065</v>
      </c>
      <c r="I26" s="24">
        <f t="shared" si="7"/>
        <v>0.3836082052485999</v>
      </c>
      <c r="J26" s="24">
        <f t="shared" si="8"/>
        <v>0.41690187746885465</v>
      </c>
      <c r="K26" s="24">
        <f t="shared" si="9"/>
        <v>2.1395145092181922</v>
      </c>
      <c r="L26">
        <f t="shared" si="13"/>
        <v>2.0356148682571851</v>
      </c>
      <c r="M26">
        <f t="shared" si="14"/>
        <v>3.8166288053959141</v>
      </c>
      <c r="N26">
        <f t="shared" si="15"/>
        <v>0.37381366514944492</v>
      </c>
      <c r="O26">
        <f t="shared" si="16"/>
        <v>-0.36392175379961988</v>
      </c>
      <c r="P26">
        <f t="shared" si="10"/>
        <v>-4.8650719343042305E-2</v>
      </c>
      <c r="AB26">
        <v>7.5528700906344415E-3</v>
      </c>
      <c r="AC26">
        <v>7.5528700906344415E-3</v>
      </c>
      <c r="AD26">
        <v>7.5528700906344415E-3</v>
      </c>
      <c r="AE26">
        <v>7.5528700906344415E-3</v>
      </c>
      <c r="AF26">
        <v>4.5317220543806644E-2</v>
      </c>
      <c r="AG26">
        <v>0.35649546827794559</v>
      </c>
      <c r="AI26">
        <f t="shared" si="11"/>
        <v>1.5105740181268883E-2</v>
      </c>
      <c r="AL26">
        <v>3.518029903254178E-2</v>
      </c>
      <c r="AM26">
        <v>0</v>
      </c>
      <c r="AN26">
        <v>3.430079155672823E-2</v>
      </c>
      <c r="AO26">
        <v>1.0554089709762533E-2</v>
      </c>
      <c r="AP26">
        <v>2.9023746701846966E-2</v>
      </c>
      <c r="AQ26">
        <v>0.33509234828496043</v>
      </c>
      <c r="AS26">
        <v>3.518029903254178E-2</v>
      </c>
    </row>
    <row r="27" spans="1:45">
      <c r="A27" t="s">
        <v>93</v>
      </c>
      <c r="B27">
        <f t="shared" si="1"/>
        <v>0.46876772742181994</v>
      </c>
      <c r="C27">
        <f t="shared" si="2"/>
        <v>7.6306027023757411E-2</v>
      </c>
      <c r="D27">
        <f t="shared" si="3"/>
        <v>0.21918901199571861</v>
      </c>
      <c r="E27">
        <f t="shared" si="4"/>
        <v>0.15590788892976107</v>
      </c>
      <c r="F27">
        <f t="shared" si="5"/>
        <v>0.42501992868455596</v>
      </c>
      <c r="G27" s="24">
        <f t="shared" si="12"/>
        <v>0.58002334996139338</v>
      </c>
      <c r="H27" s="24">
        <f t="shared" si="6"/>
        <v>0.14990448982664575</v>
      </c>
      <c r="I27" s="24">
        <f t="shared" si="7"/>
        <v>0.15497531600613207</v>
      </c>
      <c r="J27" s="24">
        <f t="shared" si="8"/>
        <v>0.25110748387469117</v>
      </c>
      <c r="K27" s="24">
        <f t="shared" si="9"/>
        <v>0.49365528849669643</v>
      </c>
      <c r="L27">
        <f t="shared" si="13"/>
        <v>0.23733635237960876</v>
      </c>
      <c r="M27">
        <f t="shared" si="14"/>
        <v>0.96451703323479177</v>
      </c>
      <c r="N27">
        <f t="shared" si="15"/>
        <v>-0.29296037882976</v>
      </c>
      <c r="O27">
        <f t="shared" si="16"/>
        <v>0.61061435440139278</v>
      </c>
      <c r="P27">
        <f t="shared" si="10"/>
        <v>0.16148739195493281</v>
      </c>
      <c r="AB27">
        <v>1.7966223499820337E-3</v>
      </c>
      <c r="AC27">
        <v>1.7966223499820337E-3</v>
      </c>
      <c r="AD27">
        <v>7.3661516349263385E-3</v>
      </c>
      <c r="AE27">
        <v>5.9288537549407111E-3</v>
      </c>
      <c r="AF27">
        <v>1.0779734099892203E-2</v>
      </c>
      <c r="AG27">
        <v>6.7373338124326262E-2</v>
      </c>
      <c r="AI27">
        <f t="shared" si="11"/>
        <v>3.5932446999640674E-3</v>
      </c>
      <c r="AL27">
        <v>0</v>
      </c>
      <c r="AM27">
        <v>3.4110289937464467E-3</v>
      </c>
      <c r="AN27">
        <v>1.3644115974985787E-2</v>
      </c>
      <c r="AO27">
        <v>4.2637862421830586E-3</v>
      </c>
      <c r="AP27">
        <v>1.7481523592950542E-2</v>
      </c>
      <c r="AQ27">
        <v>7.7316657191586133E-2</v>
      </c>
      <c r="AS27">
        <v>3.4110289937464467E-3</v>
      </c>
    </row>
    <row r="28" spans="1:45">
      <c r="A28" t="s">
        <v>94</v>
      </c>
      <c r="B28">
        <f t="shared" si="1"/>
        <v>1.7395635939184118</v>
      </c>
      <c r="C28">
        <f t="shared" si="2"/>
        <v>0.60998649754402468</v>
      </c>
      <c r="D28">
        <f t="shared" si="3"/>
        <v>0.67866800119388893</v>
      </c>
      <c r="E28">
        <f t="shared" si="4"/>
        <v>1.071202344717048</v>
      </c>
      <c r="F28">
        <f t="shared" si="5"/>
        <v>0.93198270619298118</v>
      </c>
      <c r="G28" s="24">
        <f t="shared" si="12"/>
        <v>3.6673728273777506</v>
      </c>
      <c r="H28" s="24">
        <f t="shared" si="6"/>
        <v>0.79035110387528007</v>
      </c>
      <c r="I28" s="24">
        <f t="shared" si="7"/>
        <v>0.49716997566447896</v>
      </c>
      <c r="J28" s="24">
        <f t="shared" si="8"/>
        <v>0.96707661533444722</v>
      </c>
      <c r="K28" s="24">
        <f t="shared" si="9"/>
        <v>0.94316347910099718</v>
      </c>
      <c r="L28">
        <f t="shared" si="13"/>
        <v>1.1082142901811936</v>
      </c>
      <c r="M28">
        <f t="shared" si="14"/>
        <v>0.29568622757627172</v>
      </c>
      <c r="N28">
        <f t="shared" si="15"/>
        <v>-0.26743271409603075</v>
      </c>
      <c r="O28">
        <f t="shared" si="16"/>
        <v>-9.7204538335943433E-2</v>
      </c>
      <c r="P28">
        <f t="shared" si="10"/>
        <v>1.1996760061876999E-2</v>
      </c>
      <c r="AB28">
        <v>1.1448110305316563E-2</v>
      </c>
      <c r="AC28">
        <v>1.8861644291578831E-3</v>
      </c>
      <c r="AD28">
        <v>5.8884641376597442E-2</v>
      </c>
      <c r="AE28">
        <v>1.8357322251697044E-2</v>
      </c>
      <c r="AF28">
        <v>7.4064734777039232E-2</v>
      </c>
      <c r="AG28">
        <v>0.14773609836297066</v>
      </c>
      <c r="AI28">
        <f t="shared" si="11"/>
        <v>1.3334274734474447E-2</v>
      </c>
      <c r="AL28">
        <v>1.9253103466074794E-2</v>
      </c>
      <c r="AM28">
        <v>2.3141576552163177E-3</v>
      </c>
      <c r="AN28">
        <v>7.1936752092635128E-2</v>
      </c>
      <c r="AO28">
        <v>1.3678478333806489E-2</v>
      </c>
      <c r="AP28">
        <v>6.7325642415326778E-2</v>
      </c>
      <c r="AQ28">
        <v>0.14771896318854794</v>
      </c>
      <c r="AS28">
        <v>2.1567261121291113E-2</v>
      </c>
    </row>
    <row r="29" spans="1:45">
      <c r="A29" t="s">
        <v>95</v>
      </c>
      <c r="B29">
        <f t="shared" si="1"/>
        <v>1.3716811263722357</v>
      </c>
      <c r="C29">
        <f t="shared" si="2"/>
        <v>1.808839456451069</v>
      </c>
      <c r="D29">
        <f t="shared" si="3"/>
        <v>0.32662332770740599</v>
      </c>
      <c r="E29">
        <f t="shared" si="4"/>
        <v>0.42407418567657795</v>
      </c>
      <c r="F29">
        <f t="shared" si="5"/>
        <v>1.2164364214577983</v>
      </c>
      <c r="G29" s="24">
        <f t="shared" si="12"/>
        <v>1.3569623038931131</v>
      </c>
      <c r="H29" s="24">
        <f t="shared" si="6"/>
        <v>1.9681638306110711</v>
      </c>
      <c r="I29" s="24">
        <f t="shared" si="7"/>
        <v>0.28213567467068701</v>
      </c>
      <c r="J29" s="24">
        <f t="shared" si="8"/>
        <v>0.4334833863798993</v>
      </c>
      <c r="K29" s="24">
        <f t="shared" si="9"/>
        <v>1.0890547480756969</v>
      </c>
      <c r="L29">
        <f t="shared" si="13"/>
        <v>-1.073049865317482E-2</v>
      </c>
      <c r="M29">
        <f t="shared" si="14"/>
        <v>8.8080992258204871E-2</v>
      </c>
      <c r="N29">
        <f t="shared" si="15"/>
        <v>-0.1362047632941015</v>
      </c>
      <c r="O29">
        <f t="shared" si="16"/>
        <v>2.2187629007197625E-2</v>
      </c>
      <c r="P29">
        <f t="shared" si="10"/>
        <v>-0.10471708273042746</v>
      </c>
      <c r="AB29">
        <v>1.0514345696291113E-2</v>
      </c>
      <c r="AC29">
        <v>0</v>
      </c>
      <c r="AD29">
        <v>0.1746151154653604</v>
      </c>
      <c r="AE29">
        <v>8.8348495451364591E-3</v>
      </c>
      <c r="AF29">
        <v>2.9321203638908326E-2</v>
      </c>
      <c r="AG29">
        <v>0.19282715185444366</v>
      </c>
      <c r="AI29">
        <f t="shared" si="11"/>
        <v>1.0514345696291113E-2</v>
      </c>
      <c r="AL29">
        <v>7.9800886676518624E-3</v>
      </c>
      <c r="AM29">
        <v>0</v>
      </c>
      <c r="AN29">
        <v>0.17913976821964689</v>
      </c>
      <c r="AO29">
        <v>7.762308470094112E-3</v>
      </c>
      <c r="AP29">
        <v>3.0178113090145446E-2</v>
      </c>
      <c r="AQ29">
        <v>0.1705685618729097</v>
      </c>
      <c r="AS29">
        <v>7.9800886676518624E-3</v>
      </c>
    </row>
    <row r="30" spans="1:45">
      <c r="A30" t="s">
        <v>96</v>
      </c>
      <c r="B30">
        <f t="shared" si="1"/>
        <v>0.5120419912924582</v>
      </c>
      <c r="C30">
        <f t="shared" si="2"/>
        <v>0.58182514682085207</v>
      </c>
      <c r="D30">
        <f t="shared" si="3"/>
        <v>0.44402163777074455</v>
      </c>
      <c r="E30">
        <f t="shared" si="4"/>
        <v>0.78224703723542077</v>
      </c>
      <c r="F30">
        <f t="shared" si="5"/>
        <v>1.134764529960584</v>
      </c>
      <c r="G30" s="24">
        <f t="shared" si="12"/>
        <v>0.39795822455971397</v>
      </c>
      <c r="H30" s="24">
        <f t="shared" si="6"/>
        <v>0.50158278891850683</v>
      </c>
      <c r="I30" s="24">
        <f t="shared" si="7"/>
        <v>0.43518121422170775</v>
      </c>
      <c r="J30" s="24">
        <f t="shared" si="8"/>
        <v>0.68500544552434983</v>
      </c>
      <c r="K30" s="24">
        <f t="shared" si="9"/>
        <v>1.2144707446134422</v>
      </c>
      <c r="L30">
        <f t="shared" si="13"/>
        <v>-0.22280158399662203</v>
      </c>
      <c r="M30">
        <f t="shared" si="14"/>
        <v>-0.13791490165180573</v>
      </c>
      <c r="N30">
        <f t="shared" si="15"/>
        <v>-1.9909893566045656E-2</v>
      </c>
      <c r="O30">
        <f t="shared" si="16"/>
        <v>-0.12431059126121771</v>
      </c>
      <c r="P30">
        <f t="shared" si="10"/>
        <v>7.0240312019293386E-2</v>
      </c>
      <c r="AB30">
        <v>2.3549729178114452E-3</v>
      </c>
      <c r="AC30">
        <v>1.5699819452076301E-3</v>
      </c>
      <c r="AD30">
        <v>5.6166104089802965E-2</v>
      </c>
      <c r="AE30">
        <v>1.201036188083837E-2</v>
      </c>
      <c r="AF30">
        <v>5.408587801240286E-2</v>
      </c>
      <c r="AG30">
        <v>0.17988068137216423</v>
      </c>
      <c r="AI30">
        <f t="shared" si="11"/>
        <v>3.9249548630190751E-3</v>
      </c>
      <c r="AL30">
        <v>1.6619746972831801E-3</v>
      </c>
      <c r="AM30">
        <v>6.7835701929925716E-4</v>
      </c>
      <c r="AN30">
        <v>4.5653427398840006E-2</v>
      </c>
      <c r="AO30">
        <v>1.197300139063189E-2</v>
      </c>
      <c r="AP30">
        <v>4.7688498456737782E-2</v>
      </c>
      <c r="AQ30">
        <v>0.19021130821151172</v>
      </c>
      <c r="AS30">
        <v>2.3403317165824372E-3</v>
      </c>
    </row>
    <row r="31" spans="1:45">
      <c r="A31" t="s">
        <v>97</v>
      </c>
      <c r="B31">
        <f t="shared" si="1"/>
        <v>6.6621999554612357E-2</v>
      </c>
      <c r="C31">
        <f t="shared" si="2"/>
        <v>1.1410750456452357</v>
      </c>
      <c r="D31">
        <f t="shared" si="3"/>
        <v>0.96311065845395216</v>
      </c>
      <c r="E31">
        <f t="shared" si="4"/>
        <v>1.2722820704206443</v>
      </c>
      <c r="F31">
        <f t="shared" si="5"/>
        <v>0.69065101862736689</v>
      </c>
      <c r="G31" s="24">
        <f t="shared" si="12"/>
        <v>6.4636283091469418E-2</v>
      </c>
      <c r="H31" s="24">
        <f t="shared" si="6"/>
        <v>1.0621214007211548</v>
      </c>
      <c r="I31" s="24">
        <f t="shared" si="7"/>
        <v>0.97457643941010996</v>
      </c>
      <c r="J31" s="24">
        <f t="shared" si="8"/>
        <v>1.302644285859077</v>
      </c>
      <c r="K31" s="24">
        <f t="shared" si="9"/>
        <v>0.72847070780067924</v>
      </c>
      <c r="L31">
        <f t="shared" si="13"/>
        <v>-2.980571697664491E-2</v>
      </c>
      <c r="M31">
        <f t="shared" si="14"/>
        <v>-6.9192333339859774E-2</v>
      </c>
      <c r="N31">
        <f t="shared" si="15"/>
        <v>1.1904946597272028E-2</v>
      </c>
      <c r="O31">
        <f t="shared" si="16"/>
        <v>2.3864374217263184E-2</v>
      </c>
      <c r="P31">
        <f t="shared" si="10"/>
        <v>5.4759477874190395E-2</v>
      </c>
      <c r="AB31">
        <v>1.4897849669579037E-4</v>
      </c>
      <c r="AC31">
        <v>3.616990367539587E-4</v>
      </c>
      <c r="AD31">
        <v>0.11015292160914565</v>
      </c>
      <c r="AE31">
        <v>2.6051224884893729E-2</v>
      </c>
      <c r="AF31">
        <v>8.7967725772835223E-2</v>
      </c>
      <c r="AG31">
        <v>0.10948066540763778</v>
      </c>
      <c r="AI31">
        <f t="shared" si="11"/>
        <v>5.1067753344974907E-4</v>
      </c>
      <c r="AL31">
        <v>1.3715530748587137E-4</v>
      </c>
      <c r="AM31">
        <v>2.4296083040354358E-4</v>
      </c>
      <c r="AN31">
        <v>9.6672938800648686E-2</v>
      </c>
      <c r="AO31">
        <v>2.6813209492976015E-2</v>
      </c>
      <c r="AP31">
        <v>9.0687089309658145E-2</v>
      </c>
      <c r="AQ31">
        <v>0.11409362221288985</v>
      </c>
      <c r="AS31">
        <v>3.8011613788941495E-4</v>
      </c>
    </row>
    <row r="32" spans="1:45">
      <c r="A32" t="s">
        <v>98</v>
      </c>
      <c r="B32">
        <f t="shared" si="1"/>
        <v>3.531423604858757E-2</v>
      </c>
      <c r="C32">
        <f t="shared" si="2"/>
        <v>0.32544324052974621</v>
      </c>
      <c r="D32">
        <f t="shared" si="3"/>
        <v>1.103771805508563</v>
      </c>
      <c r="E32">
        <f t="shared" si="4"/>
        <v>1.3612910371375442</v>
      </c>
      <c r="F32">
        <f t="shared" si="5"/>
        <v>0.89124523203359673</v>
      </c>
      <c r="G32" s="24">
        <f t="shared" si="12"/>
        <v>9.6095075517678222E-2</v>
      </c>
      <c r="H32" s="24">
        <f t="shared" si="6"/>
        <v>0.34825934861797669</v>
      </c>
      <c r="I32" s="24">
        <f t="shared" si="7"/>
        <v>0.79874013206273586</v>
      </c>
      <c r="J32" s="24">
        <f t="shared" si="8"/>
        <v>0.97317563978316524</v>
      </c>
      <c r="K32" s="24">
        <f t="shared" si="9"/>
        <v>0.94481795695748294</v>
      </c>
      <c r="L32">
        <f t="shared" si="13"/>
        <v>1.7211426968281152</v>
      </c>
      <c r="M32">
        <f t="shared" si="14"/>
        <v>7.0107795298163633E-2</v>
      </c>
      <c r="N32">
        <f t="shared" si="15"/>
        <v>-0.27635392743637238</v>
      </c>
      <c r="O32">
        <f t="shared" si="16"/>
        <v>-0.28510831759422212</v>
      </c>
      <c r="P32">
        <f t="shared" si="10"/>
        <v>6.0109970856895095E-2</v>
      </c>
      <c r="AB32">
        <v>1.9107823857710405E-4</v>
      </c>
      <c r="AC32">
        <v>7.9615932740460026E-5</v>
      </c>
      <c r="AD32">
        <v>3.1416447059385524E-2</v>
      </c>
      <c r="AE32">
        <v>2.9855974777672507E-2</v>
      </c>
      <c r="AF32">
        <v>9.4121955685771835E-2</v>
      </c>
      <c r="AG32">
        <v>0.1412784726479463</v>
      </c>
      <c r="AI32">
        <f t="shared" si="11"/>
        <v>2.7069417131756406E-4</v>
      </c>
      <c r="AL32">
        <v>4.9448044233523208E-4</v>
      </c>
      <c r="AM32">
        <v>7.0640063190747436E-5</v>
      </c>
      <c r="AN32">
        <v>3.1698122900866307E-2</v>
      </c>
      <c r="AO32">
        <v>2.1975481476248886E-2</v>
      </c>
      <c r="AP32">
        <v>6.7750242423853219E-2</v>
      </c>
      <c r="AQ32">
        <v>0.14797808873676302</v>
      </c>
      <c r="AS32">
        <v>5.6512050552597949E-4</v>
      </c>
    </row>
    <row r="33" spans="1:45">
      <c r="A33" t="s">
        <v>99</v>
      </c>
      <c r="B33">
        <f t="shared" si="1"/>
        <v>2.0985210489248125</v>
      </c>
      <c r="C33">
        <f t="shared" si="2"/>
        <v>1.0414552730356219</v>
      </c>
      <c r="D33">
        <f t="shared" si="3"/>
        <v>0.59468975908757982</v>
      </c>
      <c r="E33">
        <f t="shared" si="4"/>
        <v>0.5738692129038937</v>
      </c>
      <c r="F33">
        <f t="shared" si="5"/>
        <v>1.6371472911673814</v>
      </c>
      <c r="G33" s="24">
        <f t="shared" si="12"/>
        <v>1.1222512677997305</v>
      </c>
      <c r="H33" s="24">
        <f t="shared" si="6"/>
        <v>1.4908103085291922</v>
      </c>
      <c r="I33" s="24">
        <f t="shared" si="7"/>
        <v>0.75802621920197522</v>
      </c>
      <c r="J33" s="24">
        <f t="shared" si="8"/>
        <v>0.63705904632324362</v>
      </c>
      <c r="K33" s="24">
        <f t="shared" si="9"/>
        <v>1.4799098835037792</v>
      </c>
      <c r="L33">
        <f t="shared" si="13"/>
        <v>-0.46521800752262105</v>
      </c>
      <c r="M33">
        <f t="shared" si="14"/>
        <v>0.43146839535777215</v>
      </c>
      <c r="N33">
        <f t="shared" si="15"/>
        <v>0.27465826948995919</v>
      </c>
      <c r="O33">
        <f t="shared" si="16"/>
        <v>0.11011190703121473</v>
      </c>
      <c r="P33">
        <f t="shared" si="10"/>
        <v>-9.6043531643070945E-2</v>
      </c>
      <c r="AB33">
        <v>1.6085790884718499E-2</v>
      </c>
      <c r="AC33">
        <v>0</v>
      </c>
      <c r="AD33">
        <v>0.10053619302949061</v>
      </c>
      <c r="AE33">
        <v>1.6085790884718499E-2</v>
      </c>
      <c r="AF33">
        <v>3.967828418230563E-2</v>
      </c>
      <c r="AG33">
        <v>0.25951742627345842</v>
      </c>
      <c r="AI33">
        <f t="shared" si="11"/>
        <v>1.6085790884718499E-2</v>
      </c>
      <c r="AL33">
        <v>6.5997888067581834E-3</v>
      </c>
      <c r="AM33">
        <v>0</v>
      </c>
      <c r="AN33">
        <v>0.13569165786694826</v>
      </c>
      <c r="AO33">
        <v>2.085533262935586E-2</v>
      </c>
      <c r="AP33">
        <v>4.4350580781414996E-2</v>
      </c>
      <c r="AQ33">
        <v>0.23178458289334741</v>
      </c>
      <c r="AS33">
        <v>6.5997888067581834E-3</v>
      </c>
    </row>
    <row r="34" spans="1:45">
      <c r="A34" t="s">
        <v>100</v>
      </c>
      <c r="B34">
        <f t="shared" si="1"/>
        <v>0.29041421645072485</v>
      </c>
      <c r="C34">
        <f t="shared" si="2"/>
        <v>0.92260784168820764</v>
      </c>
      <c r="D34">
        <f t="shared" si="3"/>
        <v>0.58438549307859189</v>
      </c>
      <c r="E34">
        <f t="shared" si="4"/>
        <v>0.49916511012049092</v>
      </c>
      <c r="F34">
        <f t="shared" si="5"/>
        <v>0.87691085624310927</v>
      </c>
      <c r="G34" s="24">
        <f t="shared" si="12"/>
        <v>0.34211569014260168</v>
      </c>
      <c r="H34" s="24">
        <f t="shared" si="6"/>
        <v>0.85211657108748451</v>
      </c>
      <c r="I34" s="24">
        <f t="shared" si="7"/>
        <v>0.47282111534283278</v>
      </c>
      <c r="J34" s="24">
        <f t="shared" si="8"/>
        <v>0.51526518080920081</v>
      </c>
      <c r="K34" s="24">
        <f t="shared" si="9"/>
        <v>0.89012453591176688</v>
      </c>
      <c r="L34">
        <f t="shared" si="13"/>
        <v>0.17802666248141169</v>
      </c>
      <c r="M34">
        <f t="shared" si="14"/>
        <v>-7.6404369674266684E-2</v>
      </c>
      <c r="N34">
        <f t="shared" si="15"/>
        <v>-0.19090887617354871</v>
      </c>
      <c r="O34">
        <f t="shared" si="16"/>
        <v>3.225399845118096E-2</v>
      </c>
      <c r="P34">
        <f t="shared" si="10"/>
        <v>1.5068441192834691E-2</v>
      </c>
      <c r="AB34">
        <v>1.5909781685933782E-3</v>
      </c>
      <c r="AC34">
        <v>6.351335771854988E-4</v>
      </c>
      <c r="AD34">
        <v>8.9063335184932868E-2</v>
      </c>
      <c r="AE34">
        <v>1.580707031536583E-2</v>
      </c>
      <c r="AF34">
        <v>3.4513116661251612E-2</v>
      </c>
      <c r="AG34">
        <v>0.13900621508599456</v>
      </c>
      <c r="AI34">
        <f t="shared" si="11"/>
        <v>2.2261117457788773E-3</v>
      </c>
      <c r="AL34">
        <v>1.5207232182809771E-3</v>
      </c>
      <c r="AM34">
        <v>4.9120705723235104E-4</v>
      </c>
      <c r="AN34">
        <v>7.7558566348279262E-2</v>
      </c>
      <c r="AO34">
        <v>1.3008575936910172E-2</v>
      </c>
      <c r="AP34">
        <v>3.587157290555703E-2</v>
      </c>
      <c r="AQ34">
        <v>0.13941196459271871</v>
      </c>
      <c r="AS34">
        <v>2.0119302755133282E-3</v>
      </c>
    </row>
    <row r="35" spans="1:45">
      <c r="A35" t="s">
        <v>101</v>
      </c>
      <c r="B35">
        <f t="shared" si="1"/>
        <v>9.5377223776150225E-2</v>
      </c>
      <c r="C35">
        <f t="shared" si="2"/>
        <v>0.49637765476250217</v>
      </c>
      <c r="D35">
        <f t="shared" si="3"/>
        <v>1.3533356779887882</v>
      </c>
      <c r="E35">
        <f t="shared" si="4"/>
        <v>1.110433956615684</v>
      </c>
      <c r="F35">
        <f t="shared" si="5"/>
        <v>1.1539313215933744</v>
      </c>
      <c r="G35" s="24">
        <f t="shared" si="12"/>
        <v>0.13957342682993251</v>
      </c>
      <c r="H35" s="24">
        <f t="shared" si="6"/>
        <v>0.44551319275544238</v>
      </c>
      <c r="I35" s="24">
        <f t="shared" si="7"/>
        <v>0.96845940597613922</v>
      </c>
      <c r="J35" s="24">
        <f t="shared" si="8"/>
        <v>1.2540169189661547</v>
      </c>
      <c r="K35" s="24">
        <f t="shared" si="9"/>
        <v>1.139222476542153</v>
      </c>
      <c r="L35">
        <f t="shared" si="13"/>
        <v>0.46338319888100865</v>
      </c>
      <c r="M35">
        <f t="shared" si="14"/>
        <v>-0.10247129684231356</v>
      </c>
      <c r="N35">
        <f t="shared" si="15"/>
        <v>-0.2843908412912155</v>
      </c>
      <c r="O35">
        <f t="shared" si="16"/>
        <v>0.12930346869801654</v>
      </c>
      <c r="P35">
        <f t="shared" si="10"/>
        <v>-1.2746724849197335E-2</v>
      </c>
      <c r="AB35">
        <v>4.5047262701851122E-4</v>
      </c>
      <c r="AC35">
        <v>2.8062229224103976E-4</v>
      </c>
      <c r="AD35">
        <v>4.7917487199684916E-2</v>
      </c>
      <c r="AE35">
        <v>3.6606439543127214E-2</v>
      </c>
      <c r="AF35">
        <v>7.6777274517526584E-2</v>
      </c>
      <c r="AG35">
        <v>0.18291896415911776</v>
      </c>
      <c r="AI35">
        <f t="shared" si="11"/>
        <v>7.3109491925955092E-4</v>
      </c>
      <c r="AL35">
        <v>5.5126009545717095E-4</v>
      </c>
      <c r="AM35">
        <v>2.6954997314633728E-4</v>
      </c>
      <c r="AN35">
        <v>4.055004408054072E-2</v>
      </c>
      <c r="AO35">
        <v>2.6644913510939068E-2</v>
      </c>
      <c r="AP35">
        <v>8.7301764234974613E-2</v>
      </c>
      <c r="AQ35">
        <v>0.17842586869065594</v>
      </c>
      <c r="AS35">
        <v>8.2081006860350823E-4</v>
      </c>
    </row>
    <row r="36" spans="1:45">
      <c r="A36" t="s">
        <v>102</v>
      </c>
      <c r="B36">
        <f t="shared" si="1"/>
        <v>2.8773463734879625</v>
      </c>
      <c r="C36">
        <f t="shared" si="2"/>
        <v>2.0464398287006085</v>
      </c>
      <c r="D36">
        <f t="shared" si="3"/>
        <v>0.37453656418685899</v>
      </c>
      <c r="E36">
        <f t="shared" si="4"/>
        <v>0.30830911174928965</v>
      </c>
      <c r="F36">
        <f t="shared" si="5"/>
        <v>0.89806573384144206</v>
      </c>
      <c r="G36" s="24">
        <f t="shared" si="12"/>
        <v>3.8347779990985815</v>
      </c>
      <c r="H36" s="24">
        <f t="shared" si="6"/>
        <v>2.6618346027929163</v>
      </c>
      <c r="I36" s="24">
        <f t="shared" si="7"/>
        <v>0.25264279968006143</v>
      </c>
      <c r="J36" s="24">
        <f t="shared" si="8"/>
        <v>0.33724946439219505</v>
      </c>
      <c r="K36" s="24">
        <f t="shared" si="9"/>
        <v>0.70959219224075398</v>
      </c>
      <c r="L36">
        <f t="shared" si="13"/>
        <v>0.3327481301634207</v>
      </c>
      <c r="M36">
        <f t="shared" si="14"/>
        <v>0.30071481480257062</v>
      </c>
      <c r="N36">
        <f t="shared" si="15"/>
        <v>-0.32545224194982436</v>
      </c>
      <c r="O36">
        <f t="shared" si="16"/>
        <v>9.3867977104870881E-2</v>
      </c>
      <c r="P36">
        <f t="shared" si="10"/>
        <v>-0.20986608718996511</v>
      </c>
      <c r="AB36">
        <v>1.8467707893626003E-2</v>
      </c>
      <c r="AC36">
        <v>3.5880118193330518E-3</v>
      </c>
      <c r="AD36">
        <v>0.19755170958210216</v>
      </c>
      <c r="AE36">
        <v>1.0130856901646263E-2</v>
      </c>
      <c r="AF36">
        <v>2.1317011397214015E-2</v>
      </c>
      <c r="AG36">
        <v>0.14235964542000845</v>
      </c>
      <c r="AI36">
        <f t="shared" si="11"/>
        <v>2.2055719712959054E-2</v>
      </c>
      <c r="AL36">
        <v>2.0080321285140562E-2</v>
      </c>
      <c r="AM36">
        <v>2.4714241581711462E-3</v>
      </c>
      <c r="AN36">
        <v>0.24227679950571518</v>
      </c>
      <c r="AO36">
        <v>6.9508804448563484E-3</v>
      </c>
      <c r="AP36">
        <v>2.3478529502625887E-2</v>
      </c>
      <c r="AQ36">
        <v>0.11113685511275873</v>
      </c>
      <c r="AS36">
        <v>2.2551745443311708E-2</v>
      </c>
    </row>
    <row r="37" spans="1:45">
      <c r="A37" t="s">
        <v>103</v>
      </c>
      <c r="B37">
        <f t="shared" si="1"/>
        <v>0.30642307570444632</v>
      </c>
      <c r="C37">
        <f t="shared" si="2"/>
        <v>0.9734387412132588</v>
      </c>
      <c r="D37">
        <f t="shared" si="3"/>
        <v>0.59592192422183654</v>
      </c>
      <c r="E37">
        <f t="shared" si="4"/>
        <v>0.48587394497275743</v>
      </c>
      <c r="F37">
        <f t="shared" si="5"/>
        <v>0.97775405426761863</v>
      </c>
      <c r="G37" s="24">
        <f t="shared" si="12"/>
        <v>0.21522822931279559</v>
      </c>
      <c r="H37" s="24">
        <f t="shared" si="6"/>
        <v>0.941655877470568</v>
      </c>
      <c r="I37" s="24">
        <f t="shared" si="7"/>
        <v>0.60442035468384392</v>
      </c>
      <c r="J37" s="24">
        <f t="shared" si="8"/>
        <v>0.45824677092555277</v>
      </c>
      <c r="K37" s="24">
        <f t="shared" si="9"/>
        <v>1.0344373661684689</v>
      </c>
      <c r="L37">
        <f t="shared" si="13"/>
        <v>-0.29761089690128539</v>
      </c>
      <c r="M37">
        <f t="shared" si="14"/>
        <v>-3.2650091266223681E-2</v>
      </c>
      <c r="N37">
        <f t="shared" si="15"/>
        <v>1.4260979696467372E-2</v>
      </c>
      <c r="O37">
        <f t="shared" si="16"/>
        <v>-5.6860785257282512E-2</v>
      </c>
      <c r="P37">
        <f t="shared" si="10"/>
        <v>5.7972975569309831E-2</v>
      </c>
      <c r="AB37">
        <v>3.7258539695709121E-4</v>
      </c>
      <c r="AC37">
        <v>1.9762390384992106E-3</v>
      </c>
      <c r="AD37">
        <v>9.397026230780163E-2</v>
      </c>
      <c r="AE37">
        <v>1.6119119776602405E-2</v>
      </c>
      <c r="AF37">
        <v>3.3594143111203296E-2</v>
      </c>
      <c r="AG37">
        <v>0.15499168404758337</v>
      </c>
      <c r="AI37">
        <f t="shared" si="11"/>
        <v>2.3488244354563019E-3</v>
      </c>
      <c r="AL37">
        <v>2.7839463410528494E-4</v>
      </c>
      <c r="AM37">
        <v>9.873298070013014E-4</v>
      </c>
      <c r="AN37">
        <v>8.5708320114983458E-2</v>
      </c>
      <c r="AO37">
        <v>1.6629223667428476E-2</v>
      </c>
      <c r="AP37">
        <v>3.1902082780320737E-2</v>
      </c>
      <c r="AQ37">
        <v>0.16201434703509715</v>
      </c>
      <c r="AS37">
        <v>1.2657244411065863E-3</v>
      </c>
    </row>
    <row r="38" spans="1:45">
      <c r="A38" t="s">
        <v>104</v>
      </c>
      <c r="B38">
        <f t="shared" si="1"/>
        <v>0.1160926623350903</v>
      </c>
      <c r="C38">
        <f t="shared" si="2"/>
        <v>0.88923728349092812</v>
      </c>
      <c r="D38">
        <f t="shared" si="3"/>
        <v>1.1394531786175464</v>
      </c>
      <c r="E38">
        <f t="shared" si="4"/>
        <v>1.6300243896811837</v>
      </c>
      <c r="F38">
        <f t="shared" si="5"/>
        <v>0.81424824855081779</v>
      </c>
      <c r="G38" s="24">
        <f t="shared" si="12"/>
        <v>0.12082356974181976</v>
      </c>
      <c r="H38" s="24">
        <f t="shared" si="6"/>
        <v>0.87723683088880944</v>
      </c>
      <c r="I38" s="24">
        <f t="shared" si="7"/>
        <v>0.97905647830024611</v>
      </c>
      <c r="J38" s="24">
        <f t="shared" si="8"/>
        <v>1.6954274072738196</v>
      </c>
      <c r="K38" s="24">
        <f t="shared" si="9"/>
        <v>0.89300314018260141</v>
      </c>
      <c r="L38">
        <f t="shared" si="13"/>
        <v>4.0751131997250202E-2</v>
      </c>
      <c r="M38">
        <f t="shared" si="14"/>
        <v>-1.34952198079323E-2</v>
      </c>
      <c r="N38">
        <f t="shared" si="15"/>
        <v>-0.14076638103893241</v>
      </c>
      <c r="O38">
        <f t="shared" si="16"/>
        <v>4.0123950295877515E-2</v>
      </c>
      <c r="P38">
        <f t="shared" si="10"/>
        <v>9.6720983768709301E-2</v>
      </c>
      <c r="AB38">
        <v>6.9549260315537648E-4</v>
      </c>
      <c r="AC38">
        <v>1.9439234249684435E-4</v>
      </c>
      <c r="AD38">
        <v>8.5841930514673162E-2</v>
      </c>
      <c r="AE38">
        <v>3.0821121894366338E-2</v>
      </c>
      <c r="AF38">
        <v>0.11270263241790379</v>
      </c>
      <c r="AG38">
        <v>0.12907305955403806</v>
      </c>
      <c r="AI38">
        <f t="shared" si="11"/>
        <v>8.8988494565222088E-4</v>
      </c>
      <c r="AL38">
        <v>5.3406978202212747E-4</v>
      </c>
      <c r="AM38">
        <v>1.7647523232035517E-4</v>
      </c>
      <c r="AN38">
        <v>7.9844980440661753E-2</v>
      </c>
      <c r="AO38">
        <v>2.6936467368336318E-2</v>
      </c>
      <c r="AP38">
        <v>0.11803174386942071</v>
      </c>
      <c r="AQ38">
        <v>0.13986281372729623</v>
      </c>
      <c r="AS38">
        <v>7.1054501434248264E-4</v>
      </c>
    </row>
    <row r="39" spans="1:45">
      <c r="A39" t="s">
        <v>105</v>
      </c>
      <c r="B39">
        <f t="shared" si="1"/>
        <v>4.8929136287347838E-2</v>
      </c>
      <c r="C39">
        <f t="shared" si="2"/>
        <v>0.14514045455408978</v>
      </c>
      <c r="D39">
        <f t="shared" si="3"/>
        <v>3.0702825036362484</v>
      </c>
      <c r="E39">
        <f t="shared" si="4"/>
        <v>2.3902228125347027</v>
      </c>
      <c r="F39">
        <f t="shared" si="5"/>
        <v>0.72173176711702003</v>
      </c>
      <c r="G39" s="24">
        <f t="shared" si="12"/>
        <v>2.0703513636405168E-2</v>
      </c>
      <c r="H39" s="24">
        <f t="shared" si="6"/>
        <v>0.1266557477271163</v>
      </c>
      <c r="I39" s="24">
        <f t="shared" si="7"/>
        <v>3.9674659318927956</v>
      </c>
      <c r="J39" s="24">
        <f t="shared" si="8"/>
        <v>2.4243345625234527</v>
      </c>
      <c r="K39" s="24">
        <f t="shared" si="9"/>
        <v>0.63962456744291929</v>
      </c>
      <c r="L39">
        <f t="shared" si="13"/>
        <v>-0.57686737990184567</v>
      </c>
      <c r="M39">
        <f t="shared" si="14"/>
        <v>-0.12735737175250988</v>
      </c>
      <c r="N39">
        <f t="shared" si="15"/>
        <v>0.29221526917929536</v>
      </c>
      <c r="O39">
        <f t="shared" si="16"/>
        <v>1.4271368263185607E-2</v>
      </c>
      <c r="P39">
        <f t="shared" si="10"/>
        <v>-0.11376414814340305</v>
      </c>
      <c r="AB39">
        <v>4.018461962387196E-5</v>
      </c>
      <c r="AC39">
        <v>3.3487183019893302E-4</v>
      </c>
      <c r="AD39">
        <v>1.4011037375523358E-2</v>
      </c>
      <c r="AE39">
        <v>8.3048213889335379E-2</v>
      </c>
      <c r="AF39">
        <v>0.16526403208646198</v>
      </c>
      <c r="AG39">
        <v>0.1144075256224789</v>
      </c>
      <c r="AI39">
        <f t="shared" si="11"/>
        <v>3.75056449822805E-4</v>
      </c>
      <c r="AL39">
        <v>8.3149217209512271E-5</v>
      </c>
      <c r="AM39">
        <v>3.8604993704416412E-5</v>
      </c>
      <c r="AN39">
        <v>1.1528045043118808E-2</v>
      </c>
      <c r="AO39">
        <v>0.1091556196992374</v>
      </c>
      <c r="AP39">
        <v>0.16877657805335805</v>
      </c>
      <c r="AQ39">
        <v>0.10017847385551042</v>
      </c>
      <c r="AS39">
        <v>1.2175421091392868E-4</v>
      </c>
    </row>
    <row r="40" spans="1:45">
      <c r="A40" t="s">
        <v>106</v>
      </c>
      <c r="B40">
        <f t="shared" si="1"/>
        <v>1.0202814150216331</v>
      </c>
      <c r="C40">
        <f t="shared" si="2"/>
        <v>1.1634490503198078</v>
      </c>
      <c r="D40">
        <f t="shared" si="3"/>
        <v>0.49393490869987716</v>
      </c>
      <c r="E40">
        <f t="shared" si="4"/>
        <v>0.37890778663682401</v>
      </c>
      <c r="F40">
        <f t="shared" si="5"/>
        <v>1.049413802484997</v>
      </c>
      <c r="G40" s="24">
        <f t="shared" si="12"/>
        <v>1.1991674269063508</v>
      </c>
      <c r="H40" s="24">
        <f t="shared" si="6"/>
        <v>1.0530272673623569</v>
      </c>
      <c r="I40" s="24">
        <f t="shared" si="7"/>
        <v>0.42851016242697265</v>
      </c>
      <c r="J40" s="24">
        <f t="shared" si="8"/>
        <v>0.37113046955654472</v>
      </c>
      <c r="K40" s="24">
        <f t="shared" si="9"/>
        <v>0.99635584535205524</v>
      </c>
      <c r="L40">
        <f t="shared" si="13"/>
        <v>0.17533006996988654</v>
      </c>
      <c r="M40">
        <f t="shared" si="14"/>
        <v>-9.4908997456397706E-2</v>
      </c>
      <c r="N40">
        <f t="shared" si="15"/>
        <v>-0.13245621056651746</v>
      </c>
      <c r="O40">
        <f t="shared" si="16"/>
        <v>-2.0525619569105612E-2</v>
      </c>
      <c r="P40">
        <f t="shared" si="10"/>
        <v>-5.0559614336405066E-2</v>
      </c>
      <c r="AB40">
        <v>6.7816826934900768E-3</v>
      </c>
      <c r="AC40">
        <v>1.0390792159563219E-3</v>
      </c>
      <c r="AD40">
        <v>0.11231278128919603</v>
      </c>
      <c r="AE40">
        <v>1.336046826197093E-2</v>
      </c>
      <c r="AF40">
        <v>2.6198322717099924E-2</v>
      </c>
      <c r="AG40">
        <v>0.16635104891665231</v>
      </c>
      <c r="AI40">
        <f t="shared" si="11"/>
        <v>7.8207619094463991E-3</v>
      </c>
      <c r="AL40">
        <v>6.2822388174609287E-3</v>
      </c>
      <c r="AM40">
        <v>7.6988220802217257E-4</v>
      </c>
      <c r="AN40">
        <v>9.5845202350707009E-2</v>
      </c>
      <c r="AO40">
        <v>1.1789462878846203E-2</v>
      </c>
      <c r="AP40">
        <v>2.5837246901224114E-2</v>
      </c>
      <c r="AQ40">
        <v>0.1560499910180409</v>
      </c>
      <c r="AS40">
        <v>7.0521210254831015E-3</v>
      </c>
    </row>
    <row r="41" spans="1:45">
      <c r="A41" t="s">
        <v>107</v>
      </c>
      <c r="B41">
        <f t="shared" si="1"/>
        <v>0.34546471594116152</v>
      </c>
      <c r="C41">
        <f t="shared" si="2"/>
        <v>0.7344746310758733</v>
      </c>
      <c r="D41">
        <f t="shared" si="3"/>
        <v>0.75232740081246341</v>
      </c>
      <c r="E41">
        <f t="shared" si="4"/>
        <v>0.84000066308293198</v>
      </c>
      <c r="F41">
        <f t="shared" si="5"/>
        <v>1.1148899725976213</v>
      </c>
      <c r="G41" s="24">
        <f t="shared" si="12"/>
        <v>0.50376527113233383</v>
      </c>
      <c r="H41" s="24">
        <f t="shared" si="6"/>
        <v>0.84427591479163422</v>
      </c>
      <c r="I41" s="24">
        <f t="shared" si="7"/>
        <v>1.0355944547552951</v>
      </c>
      <c r="J41" s="24">
        <f t="shared" si="8"/>
        <v>0.77351410909878848</v>
      </c>
      <c r="K41" s="24">
        <f t="shared" si="9"/>
        <v>1.0247855587097039</v>
      </c>
      <c r="L41">
        <f t="shared" si="13"/>
        <v>0.45822495869052388</v>
      </c>
      <c r="M41">
        <f t="shared" si="14"/>
        <v>0.14949635980608586</v>
      </c>
      <c r="N41">
        <f t="shared" si="15"/>
        <v>0.37652098492879849</v>
      </c>
      <c r="O41">
        <f t="shared" si="16"/>
        <v>-7.9150597024682801E-2</v>
      </c>
      <c r="P41">
        <f t="shared" si="10"/>
        <v>-8.0819108703597015E-2</v>
      </c>
      <c r="AB41">
        <v>2.0755302144714557E-3</v>
      </c>
      <c r="AC41">
        <v>5.7256005916453943E-4</v>
      </c>
      <c r="AD41">
        <v>7.090202065987547E-2</v>
      </c>
      <c r="AE41">
        <v>2.0349738769473005E-2</v>
      </c>
      <c r="AF41">
        <v>5.8079061001502973E-2</v>
      </c>
      <c r="AG41">
        <v>0.17673020492878785</v>
      </c>
      <c r="AI41">
        <f t="shared" si="11"/>
        <v>2.648090273635995E-3</v>
      </c>
      <c r="AL41">
        <v>2.2673796791443852E-3</v>
      </c>
      <c r="AM41">
        <v>6.9518716577540111E-4</v>
      </c>
      <c r="AN41">
        <v>7.6844919786096255E-2</v>
      </c>
      <c r="AO41">
        <v>2.8491978609625667E-2</v>
      </c>
      <c r="AP41">
        <v>5.3850267379679143E-2</v>
      </c>
      <c r="AQ41">
        <v>0.16050267379679145</v>
      </c>
      <c r="AS41">
        <v>2.9625668449197863E-3</v>
      </c>
    </row>
    <row r="42" spans="1:45">
      <c r="A42" t="s">
        <v>108</v>
      </c>
      <c r="B42">
        <f t="shared" si="1"/>
        <v>4.4288037995405448E-2</v>
      </c>
      <c r="C42">
        <f t="shared" si="2"/>
        <v>0.71133553081229317</v>
      </c>
      <c r="D42">
        <f t="shared" si="3"/>
        <v>3.9404358079374044</v>
      </c>
      <c r="E42">
        <f t="shared" si="4"/>
        <v>1.4474308903462689</v>
      </c>
      <c r="F42">
        <f t="shared" si="5"/>
        <v>0.59500251600047993</v>
      </c>
      <c r="G42" s="24">
        <f t="shared" si="12"/>
        <v>4.5587958724216129E-2</v>
      </c>
      <c r="H42" s="24">
        <f t="shared" si="6"/>
        <v>0.67146433840699127</v>
      </c>
      <c r="I42" s="24">
        <f t="shared" si="7"/>
        <v>4.944441564493391</v>
      </c>
      <c r="J42" s="24">
        <f t="shared" si="8"/>
        <v>1.531247574703271</v>
      </c>
      <c r="K42" s="24">
        <f t="shared" si="9"/>
        <v>0.58885863293687768</v>
      </c>
      <c r="L42">
        <f t="shared" si="13"/>
        <v>2.9351508616063293E-2</v>
      </c>
      <c r="M42">
        <f t="shared" si="14"/>
        <v>-5.6051175118121709E-2</v>
      </c>
      <c r="N42">
        <f t="shared" si="15"/>
        <v>0.25479561284403385</v>
      </c>
      <c r="O42">
        <f t="shared" si="16"/>
        <v>5.7907209882021103E-2</v>
      </c>
      <c r="P42">
        <f t="shared" si="10"/>
        <v>-1.0325810224972722E-2</v>
      </c>
      <c r="AB42">
        <v>1.5622136567516171E-4</v>
      </c>
      <c r="AC42">
        <v>1.8325967896509353E-4</v>
      </c>
      <c r="AD42">
        <v>6.8668302985330207E-2</v>
      </c>
      <c r="AE42">
        <v>0.10658503098891128</v>
      </c>
      <c r="AF42">
        <v>0.10007781025713436</v>
      </c>
      <c r="AG42">
        <v>9.4318649526378875E-2</v>
      </c>
      <c r="AI42">
        <f t="shared" si="11"/>
        <v>3.3948104464025524E-4</v>
      </c>
      <c r="AL42">
        <v>1.3028956856613825E-4</v>
      </c>
      <c r="AM42">
        <v>1.3780627444495391E-4</v>
      </c>
      <c r="AN42">
        <v>6.111582993202392E-2</v>
      </c>
      <c r="AO42">
        <v>0.13603483742617969</v>
      </c>
      <c r="AP42">
        <v>0.10660192277336381</v>
      </c>
      <c r="AQ42">
        <v>9.2227475564441969E-2</v>
      </c>
      <c r="AS42">
        <v>2.6809584301109213E-4</v>
      </c>
    </row>
    <row r="43" spans="1:45">
      <c r="A43" t="s">
        <v>109</v>
      </c>
      <c r="B43">
        <f t="shared" si="1"/>
        <v>1.5451934437390447</v>
      </c>
      <c r="C43">
        <f t="shared" si="2"/>
        <v>1.0013222013831871</v>
      </c>
      <c r="D43">
        <f t="shared" si="3"/>
        <v>1.3976515454900904</v>
      </c>
      <c r="E43">
        <f t="shared" si="4"/>
        <v>1.052183734644069</v>
      </c>
      <c r="F43">
        <f t="shared" si="5"/>
        <v>0.93286422645101652</v>
      </c>
      <c r="G43" s="24">
        <f t="shared" si="12"/>
        <v>1.569840356519536</v>
      </c>
      <c r="H43" s="24">
        <f t="shared" si="6"/>
        <v>0.96125471965193898</v>
      </c>
      <c r="I43" s="24">
        <f t="shared" si="7"/>
        <v>1.7353142782096962</v>
      </c>
      <c r="J43" s="24">
        <f t="shared" si="8"/>
        <v>0.96551578676668814</v>
      </c>
      <c r="K43" s="24">
        <f t="shared" si="9"/>
        <v>0.96113030441064107</v>
      </c>
      <c r="L43">
        <f t="shared" si="13"/>
        <v>1.5950697228465448E-2</v>
      </c>
      <c r="M43">
        <f t="shared" si="14"/>
        <v>-4.0014574405621325E-2</v>
      </c>
      <c r="N43">
        <f t="shared" si="15"/>
        <v>0.24159293051917557</v>
      </c>
      <c r="O43">
        <f t="shared" si="16"/>
        <v>-8.2369594799618098E-2</v>
      </c>
      <c r="P43">
        <f t="shared" si="10"/>
        <v>3.0300312905297975E-2</v>
      </c>
      <c r="AB43">
        <v>4.8271392495586292E-3</v>
      </c>
      <c r="AC43">
        <v>7.0172302053768971E-3</v>
      </c>
      <c r="AD43">
        <v>9.6661973614618479E-2</v>
      </c>
      <c r="AE43">
        <v>3.7805141499243897E-2</v>
      </c>
      <c r="AF43">
        <v>7.2749756035786386E-2</v>
      </c>
      <c r="AG43">
        <v>0.14787583525152523</v>
      </c>
      <c r="AI43">
        <f t="shared" si="11"/>
        <v>1.1844369454935527E-2</v>
      </c>
      <c r="AL43">
        <v>5.3359220264776403E-3</v>
      </c>
      <c r="AM43">
        <v>3.8960700510789117E-3</v>
      </c>
      <c r="AN43">
        <v>8.7492181799228602E-2</v>
      </c>
      <c r="AO43">
        <v>4.7743146043990409E-2</v>
      </c>
      <c r="AP43">
        <v>6.7216981132075471E-2</v>
      </c>
      <c r="AQ43">
        <v>0.15053294068591683</v>
      </c>
      <c r="AS43">
        <v>9.2319920775565528E-3</v>
      </c>
    </row>
    <row r="44" spans="1:45">
      <c r="A44" t="s">
        <v>110</v>
      </c>
      <c r="B44">
        <f t="shared" si="1"/>
        <v>4.0498502299254079E-2</v>
      </c>
      <c r="C44">
        <f t="shared" si="2"/>
        <v>1.0185460473517576</v>
      </c>
      <c r="D44">
        <f t="shared" si="3"/>
        <v>3.0942437519803776</v>
      </c>
      <c r="E44">
        <f t="shared" si="4"/>
        <v>1.975710801628026</v>
      </c>
      <c r="F44">
        <f t="shared" si="5"/>
        <v>0.66140648455888862</v>
      </c>
      <c r="G44" s="24">
        <f t="shared" si="12"/>
        <v>4.845111842264576E-2</v>
      </c>
      <c r="H44" s="24">
        <f t="shared" si="6"/>
        <v>0.85663101259550756</v>
      </c>
      <c r="I44" s="24">
        <f t="shared" si="7"/>
        <v>4.534951350818309</v>
      </c>
      <c r="J44" s="24">
        <f t="shared" si="8"/>
        <v>1.8644778826462165</v>
      </c>
      <c r="K44" s="24">
        <f t="shared" si="9"/>
        <v>0.68206305562431202</v>
      </c>
      <c r="L44">
        <f t="shared" si="13"/>
        <v>0.19636815368202287</v>
      </c>
      <c r="M44">
        <f t="shared" si="14"/>
        <v>-0.15896682842884985</v>
      </c>
      <c r="N44">
        <f t="shared" si="15"/>
        <v>0.46560895466488372</v>
      </c>
      <c r="O44">
        <f t="shared" si="16"/>
        <v>-5.6300202889082419E-2</v>
      </c>
      <c r="P44">
        <f t="shared" si="10"/>
        <v>3.1231279927955158E-2</v>
      </c>
      <c r="AB44">
        <v>1.0049993132504692E-4</v>
      </c>
      <c r="AC44">
        <v>2.0993318987898692E-4</v>
      </c>
      <c r="AD44">
        <v>9.8324666144811473E-2</v>
      </c>
      <c r="AE44">
        <v>8.3696342807499088E-2</v>
      </c>
      <c r="AF44">
        <v>0.13660397332061824</v>
      </c>
      <c r="AG44">
        <v>0.10484487835599979</v>
      </c>
      <c r="AI44">
        <f t="shared" si="11"/>
        <v>3.1043312120403383E-4</v>
      </c>
      <c r="AL44">
        <v>1.5214903597448692E-4</v>
      </c>
      <c r="AM44">
        <v>1.3278461321409766E-4</v>
      </c>
      <c r="AN44">
        <v>7.7969465071652977E-2</v>
      </c>
      <c r="AO44">
        <v>0.12476866430666607</v>
      </c>
      <c r="AP44">
        <v>0.12980064787825865</v>
      </c>
      <c r="AQ44">
        <v>0.10682522133074157</v>
      </c>
      <c r="AS44">
        <v>2.8493364918858458E-4</v>
      </c>
    </row>
    <row r="45" spans="1:45">
      <c r="A45" t="s">
        <v>111</v>
      </c>
      <c r="B45">
        <f t="shared" si="1"/>
        <v>0.22663516739324976</v>
      </c>
      <c r="C45">
        <f t="shared" si="2"/>
        <v>0.67250380398935283</v>
      </c>
      <c r="D45">
        <f t="shared" si="3"/>
        <v>0.57910483598506801</v>
      </c>
      <c r="E45">
        <f t="shared" si="4"/>
        <v>0.85321468487428354</v>
      </c>
      <c r="F45">
        <f t="shared" si="5"/>
        <v>1.1252948250646664</v>
      </c>
      <c r="G45" s="24">
        <f t="shared" si="12"/>
        <v>0.25835015838247682</v>
      </c>
      <c r="H45" s="24">
        <f t="shared" si="6"/>
        <v>0.75157034010560975</v>
      </c>
      <c r="I45" s="24">
        <f t="shared" si="7"/>
        <v>0.62478968402406199</v>
      </c>
      <c r="J45" s="24">
        <f t="shared" si="8"/>
        <v>0.7988207757337441</v>
      </c>
      <c r="K45" s="24">
        <f t="shared" si="9"/>
        <v>1.0911190687011296</v>
      </c>
      <c r="L45">
        <f t="shared" si="13"/>
        <v>0.13993852478417998</v>
      </c>
      <c r="M45">
        <f t="shared" si="14"/>
        <v>0.11757039238622463</v>
      </c>
      <c r="N45">
        <f t="shared" si="15"/>
        <v>7.8888735165340493E-2</v>
      </c>
      <c r="O45">
        <f t="shared" si="16"/>
        <v>-6.3751726388246679E-2</v>
      </c>
      <c r="P45">
        <f t="shared" si="10"/>
        <v>-3.03704910058329E-2</v>
      </c>
      <c r="AB45">
        <v>1.5912408759124089E-3</v>
      </c>
      <c r="AC45">
        <v>1.4598540145985403E-4</v>
      </c>
      <c r="AD45">
        <v>6.4919708029197082E-2</v>
      </c>
      <c r="AE45">
        <v>1.5664233576642334E-2</v>
      </c>
      <c r="AF45">
        <v>5.899270072992701E-2</v>
      </c>
      <c r="AG45">
        <v>0.17837956204379563</v>
      </c>
      <c r="AI45">
        <f t="shared" si="11"/>
        <v>1.7372262773722629E-3</v>
      </c>
      <c r="AL45">
        <v>1.155183887696036E-3</v>
      </c>
      <c r="AM45">
        <v>3.6413405155635918E-4</v>
      </c>
      <c r="AN45">
        <v>6.8406976306173956E-2</v>
      </c>
      <c r="AO45">
        <v>1.718963850278123E-2</v>
      </c>
      <c r="AP45">
        <v>5.5612059115279819E-2</v>
      </c>
      <c r="AQ45">
        <v>0.17089187729938096</v>
      </c>
      <c r="AS45">
        <v>1.5193179392523951E-3</v>
      </c>
    </row>
    <row r="46" spans="1:45">
      <c r="A46" t="s">
        <v>112</v>
      </c>
      <c r="B46">
        <f t="shared" si="1"/>
        <v>1.0163739845479454</v>
      </c>
      <c r="C46">
        <f t="shared" si="2"/>
        <v>0.45836912453258266</v>
      </c>
      <c r="D46">
        <f t="shared" si="3"/>
        <v>0.58321149374933146</v>
      </c>
      <c r="E46">
        <f t="shared" si="4"/>
        <v>0.6088396836097586</v>
      </c>
      <c r="F46">
        <f t="shared" si="5"/>
        <v>1.3716573653664701</v>
      </c>
      <c r="G46" s="24">
        <f t="shared" si="12"/>
        <v>1.4999990114531563</v>
      </c>
      <c r="H46" s="24">
        <f t="shared" si="6"/>
        <v>0.50735095152239484</v>
      </c>
      <c r="I46" s="24">
        <f t="shared" si="7"/>
        <v>0.50783630794884504</v>
      </c>
      <c r="J46" s="24">
        <f t="shared" si="8"/>
        <v>0.64942476858853349</v>
      </c>
      <c r="K46" s="24">
        <f t="shared" si="9"/>
        <v>1.4115895816679715</v>
      </c>
      <c r="L46">
        <f t="shared" si="13"/>
        <v>0.47583373271829049</v>
      </c>
      <c r="M46">
        <f t="shared" si="14"/>
        <v>0.10686109593389588</v>
      </c>
      <c r="N46">
        <f t="shared" si="15"/>
        <v>-0.12924159864531615</v>
      </c>
      <c r="O46">
        <f t="shared" si="16"/>
        <v>6.6659723522207642E-2</v>
      </c>
      <c r="P46">
        <f t="shared" si="10"/>
        <v>2.9112384265754764E-2</v>
      </c>
      <c r="AB46">
        <v>6.4995157645539653E-3</v>
      </c>
      <c r="AC46">
        <v>1.291294522759066E-3</v>
      </c>
      <c r="AD46">
        <v>4.4248358979877327E-2</v>
      </c>
      <c r="AE46">
        <v>1.5775314753039924E-2</v>
      </c>
      <c r="AF46">
        <v>4.2096201441945549E-2</v>
      </c>
      <c r="AG46">
        <v>0.21743247605724739</v>
      </c>
      <c r="AI46">
        <f t="shared" si="11"/>
        <v>7.7908102873130314E-3</v>
      </c>
      <c r="AL46">
        <v>7.222781362855959E-3</v>
      </c>
      <c r="AM46">
        <v>1.5984843999763188E-3</v>
      </c>
      <c r="AN46">
        <v>4.6178438221538096E-2</v>
      </c>
      <c r="AO46">
        <v>1.3971937718311527E-2</v>
      </c>
      <c r="AP46">
        <v>4.5211453831428966E-2</v>
      </c>
      <c r="AQ46">
        <v>0.22108420657944072</v>
      </c>
      <c r="AS46">
        <v>8.8212657628322783E-3</v>
      </c>
    </row>
    <row r="47" spans="1:45">
      <c r="A47" t="s">
        <v>113</v>
      </c>
      <c r="B47">
        <f t="shared" si="1"/>
        <v>16.105933153270676</v>
      </c>
      <c r="C47">
        <f t="shared" si="2"/>
        <v>0.63944496599553402</v>
      </c>
      <c r="D47">
        <f t="shared" si="3"/>
        <v>2.2820913594615972</v>
      </c>
      <c r="E47">
        <f t="shared" si="4"/>
        <v>0.89278118290437247</v>
      </c>
      <c r="F47">
        <f t="shared" si="5"/>
        <v>1.0903457752367189</v>
      </c>
      <c r="G47" s="24">
        <f t="shared" si="12"/>
        <v>0</v>
      </c>
      <c r="H47" s="24">
        <f t="shared" si="6"/>
        <v>0</v>
      </c>
      <c r="I47" s="24">
        <f t="shared" si="7"/>
        <v>0</v>
      </c>
      <c r="J47" s="24">
        <f t="shared" si="8"/>
        <v>0</v>
      </c>
      <c r="K47" s="24">
        <f t="shared" si="9"/>
        <v>1.3245168353473822</v>
      </c>
      <c r="P47">
        <f t="shared" si="10"/>
        <v>0.21476770528122022</v>
      </c>
      <c r="AB47">
        <v>6.1728395061728392E-2</v>
      </c>
      <c r="AC47">
        <v>6.1728395061728392E-2</v>
      </c>
      <c r="AD47">
        <v>6.1728395061728392E-2</v>
      </c>
      <c r="AE47">
        <v>6.1728395061728392E-2</v>
      </c>
      <c r="AF47">
        <v>6.1728395061728392E-2</v>
      </c>
      <c r="AG47">
        <v>0.1728395061728395</v>
      </c>
      <c r="AI47">
        <f t="shared" si="11"/>
        <v>0.12345679012345678</v>
      </c>
      <c r="AL47">
        <v>0</v>
      </c>
      <c r="AM47">
        <v>0</v>
      </c>
      <c r="AN47">
        <v>0</v>
      </c>
      <c r="AO47">
        <v>0</v>
      </c>
      <c r="AP47">
        <v>0</v>
      </c>
      <c r="AQ47">
        <v>0.20744680851063829</v>
      </c>
      <c r="AS47">
        <v>0</v>
      </c>
    </row>
    <row r="48" spans="1:45">
      <c r="A48" t="s">
        <v>114</v>
      </c>
      <c r="B48">
        <f t="shared" si="1"/>
        <v>2.0236015482245544</v>
      </c>
      <c r="C48">
        <f t="shared" si="2"/>
        <v>0.86080643889710273</v>
      </c>
      <c r="D48">
        <f t="shared" si="3"/>
        <v>0.82377794955229533</v>
      </c>
      <c r="E48">
        <f t="shared" si="4"/>
        <v>0.60715275275148772</v>
      </c>
      <c r="F48">
        <f t="shared" si="5"/>
        <v>1.2410279141686784</v>
      </c>
      <c r="G48" s="24">
        <f t="shared" si="12"/>
        <v>4.1944331368330836</v>
      </c>
      <c r="H48" s="24">
        <f t="shared" si="6"/>
        <v>1.0917392348818751</v>
      </c>
      <c r="I48" s="24">
        <f t="shared" si="7"/>
        <v>0.68410653133225141</v>
      </c>
      <c r="J48" s="24">
        <f t="shared" si="8"/>
        <v>0.50712856389706218</v>
      </c>
      <c r="K48" s="24">
        <f t="shared" si="9"/>
        <v>1.2868227805798178</v>
      </c>
      <c r="L48">
        <f t="shared" si="13"/>
        <v>1.0727564379030792</v>
      </c>
      <c r="M48">
        <f t="shared" si="14"/>
        <v>0.26827494027652959</v>
      </c>
      <c r="N48">
        <f t="shared" si="15"/>
        <v>-0.16954983839510657</v>
      </c>
      <c r="O48">
        <f t="shared" si="16"/>
        <v>-0.1647430377300228</v>
      </c>
      <c r="P48">
        <f t="shared" si="10"/>
        <v>3.690075451833473E-2</v>
      </c>
      <c r="AB48">
        <v>1.2803151544995691E-2</v>
      </c>
      <c r="AC48">
        <v>2.7083589806721656E-3</v>
      </c>
      <c r="AD48">
        <v>8.3097377816077803E-2</v>
      </c>
      <c r="AE48">
        <v>2.2282407977348269E-2</v>
      </c>
      <c r="AF48">
        <v>4.1979564200418568E-2</v>
      </c>
      <c r="AG48">
        <v>0.19672534777791456</v>
      </c>
      <c r="AI48">
        <f t="shared" si="11"/>
        <v>1.5511510525667857E-2</v>
      </c>
      <c r="AL48">
        <v>1.6132803366845919E-2</v>
      </c>
      <c r="AM48">
        <v>8.5340191723170446E-3</v>
      </c>
      <c r="AN48">
        <v>9.9368716389992992E-2</v>
      </c>
      <c r="AO48">
        <v>1.8821603927986905E-2</v>
      </c>
      <c r="AP48">
        <v>3.5305120411503389E-2</v>
      </c>
      <c r="AQ48">
        <v>0.20154313771335047</v>
      </c>
      <c r="AS48">
        <v>2.4666822539162962E-2</v>
      </c>
    </row>
    <row r="49" spans="1:45">
      <c r="A49" t="s">
        <v>115</v>
      </c>
      <c r="B49">
        <f t="shared" si="1"/>
        <v>0.33703341581424173</v>
      </c>
      <c r="C49">
        <f t="shared" si="2"/>
        <v>0.97733540552020448</v>
      </c>
      <c r="D49">
        <f t="shared" si="3"/>
        <v>0.56158560466337426</v>
      </c>
      <c r="E49">
        <f t="shared" si="4"/>
        <v>0.48009360408460861</v>
      </c>
      <c r="F49">
        <f t="shared" si="5"/>
        <v>1.3465090751182429</v>
      </c>
      <c r="G49" s="24">
        <f t="shared" si="12"/>
        <v>0.29021686520465051</v>
      </c>
      <c r="H49" s="24">
        <f t="shared" si="6"/>
        <v>0.91034321596191803</v>
      </c>
      <c r="I49" s="24">
        <f t="shared" si="7"/>
        <v>0.50571868712743728</v>
      </c>
      <c r="J49" s="24">
        <f t="shared" si="8"/>
        <v>0.44401902174912777</v>
      </c>
      <c r="K49" s="24">
        <f t="shared" si="9"/>
        <v>1.2400082398936618</v>
      </c>
      <c r="L49">
        <f t="shared" si="13"/>
        <v>-0.13890774152612359</v>
      </c>
      <c r="M49">
        <f t="shared" si="14"/>
        <v>-6.8545751212838388E-2</v>
      </c>
      <c r="N49">
        <f t="shared" si="15"/>
        <v>-9.9480679476149914E-2</v>
      </c>
      <c r="O49">
        <f t="shared" si="16"/>
        <v>-7.5140726784444473E-2</v>
      </c>
      <c r="P49">
        <f t="shared" si="10"/>
        <v>-7.9094034487089349E-2</v>
      </c>
      <c r="AB49">
        <v>4.1055013718382634E-4</v>
      </c>
      <c r="AC49">
        <v>2.1729117016802517E-3</v>
      </c>
      <c r="AD49">
        <v>9.4346424208439306E-2</v>
      </c>
      <c r="AE49">
        <v>1.5190355075801574E-2</v>
      </c>
      <c r="AF49">
        <v>3.3194480604009376E-2</v>
      </c>
      <c r="AG49">
        <v>0.21344601766366933</v>
      </c>
      <c r="AI49">
        <f t="shared" si="11"/>
        <v>2.583461838864078E-3</v>
      </c>
      <c r="AL49">
        <v>3.1188813612184428E-4</v>
      </c>
      <c r="AM49">
        <v>1.3948330532115815E-3</v>
      </c>
      <c r="AN49">
        <v>8.2858281496369965E-2</v>
      </c>
      <c r="AO49">
        <v>1.3913676294768943E-2</v>
      </c>
      <c r="AP49">
        <v>3.0911579713409458E-2</v>
      </c>
      <c r="AQ49">
        <v>0.19421100965120511</v>
      </c>
      <c r="AS49">
        <v>1.7067211893334257E-3</v>
      </c>
    </row>
    <row r="50" spans="1:45">
      <c r="A50" t="s">
        <v>116</v>
      </c>
      <c r="B50">
        <f t="shared" si="1"/>
        <v>0.66386826111778119</v>
      </c>
      <c r="C50">
        <f t="shared" si="2"/>
        <v>1.3221357745724751</v>
      </c>
      <c r="D50">
        <f t="shared" si="3"/>
        <v>0.69348076780910617</v>
      </c>
      <c r="E50">
        <f t="shared" si="4"/>
        <v>0.81917870652899627</v>
      </c>
      <c r="F50">
        <f t="shared" si="5"/>
        <v>0.95247346141416556</v>
      </c>
      <c r="G50" s="24">
        <f t="shared" si="12"/>
        <v>0.73623960630890917</v>
      </c>
      <c r="H50" s="24">
        <f t="shared" si="6"/>
        <v>1.4113310945040707</v>
      </c>
      <c r="I50" s="24">
        <f t="shared" si="7"/>
        <v>0.67175286631785869</v>
      </c>
      <c r="J50" s="24">
        <f t="shared" si="8"/>
        <v>0.68144399051850246</v>
      </c>
      <c r="K50" s="24">
        <f t="shared" si="9"/>
        <v>0.9569634576329874</v>
      </c>
      <c r="L50">
        <f t="shared" si="13"/>
        <v>0.10901461845648938</v>
      </c>
      <c r="M50">
        <f t="shared" si="14"/>
        <v>6.74630560998455E-2</v>
      </c>
      <c r="N50">
        <f t="shared" si="15"/>
        <v>-3.1331656910820779E-2</v>
      </c>
      <c r="O50">
        <f t="shared" si="16"/>
        <v>-0.16813756865592849</v>
      </c>
      <c r="P50">
        <f t="shared" si="10"/>
        <v>4.7140381340971069E-3</v>
      </c>
      <c r="AB50">
        <v>4.195510803440319E-3</v>
      </c>
      <c r="AC50">
        <v>8.9323778395826144E-4</v>
      </c>
      <c r="AD50">
        <v>0.12763149881239977</v>
      </c>
      <c r="AE50">
        <v>1.8757993463123492E-2</v>
      </c>
      <c r="AF50">
        <v>5.6639395846444306E-2</v>
      </c>
      <c r="AG50">
        <v>0.15098425330058129</v>
      </c>
      <c r="AI50">
        <f t="shared" si="11"/>
        <v>5.08874858739858E-3</v>
      </c>
      <c r="AL50">
        <v>3.6748933095490776E-3</v>
      </c>
      <c r="AM50">
        <v>6.5481969878293858E-4</v>
      </c>
      <c r="AN50">
        <v>0.12845756090952198</v>
      </c>
      <c r="AO50">
        <v>1.8481721498408109E-2</v>
      </c>
      <c r="AP50">
        <v>4.7440558177343238E-2</v>
      </c>
      <c r="AQ50">
        <v>0.14988032605505003</v>
      </c>
      <c r="AS50">
        <v>4.3297130083320163E-3</v>
      </c>
    </row>
    <row r="51" spans="1:45">
      <c r="A51" t="s">
        <v>117</v>
      </c>
      <c r="B51">
        <f t="shared" si="1"/>
        <v>0.67006357340449985</v>
      </c>
      <c r="C51">
        <f t="shared" si="2"/>
        <v>1.5634918256683885</v>
      </c>
      <c r="D51">
        <f t="shared" si="3"/>
        <v>0.37301151876427868</v>
      </c>
      <c r="E51">
        <f t="shared" si="4"/>
        <v>0.57324171314835781</v>
      </c>
      <c r="F51">
        <f t="shared" si="5"/>
        <v>1.1943446876486534</v>
      </c>
      <c r="G51" s="24">
        <f t="shared" si="12"/>
        <v>1.9262242426306764</v>
      </c>
      <c r="H51" s="24">
        <f t="shared" si="6"/>
        <v>1.5613439575234189</v>
      </c>
      <c r="I51" s="24">
        <f t="shared" si="7"/>
        <v>0.39995322981707604</v>
      </c>
      <c r="J51" s="24">
        <f t="shared" si="8"/>
        <v>0.64650179658806373</v>
      </c>
      <c r="K51" s="24">
        <f t="shared" si="9"/>
        <v>1.1265855245951708</v>
      </c>
      <c r="L51">
        <f t="shared" si="13"/>
        <v>1.8746887893693414</v>
      </c>
      <c r="M51">
        <f t="shared" si="14"/>
        <v>-1.3737635910257358E-3</v>
      </c>
      <c r="N51">
        <f t="shared" si="15"/>
        <v>7.2227557856793509E-2</v>
      </c>
      <c r="O51">
        <f t="shared" si="16"/>
        <v>0.12779963802240929</v>
      </c>
      <c r="P51">
        <f t="shared" si="10"/>
        <v>-5.673333984252265E-2</v>
      </c>
      <c r="AB51">
        <v>5.0567291867093895E-3</v>
      </c>
      <c r="AC51">
        <v>7.9508320545745111E-5</v>
      </c>
      <c r="AD51">
        <v>0.15093064489198796</v>
      </c>
      <c r="AE51">
        <v>1.0089605877255055E-2</v>
      </c>
      <c r="AF51">
        <v>3.9634897792053939E-2</v>
      </c>
      <c r="AG51">
        <v>0.18932521288352827</v>
      </c>
      <c r="AI51">
        <f t="shared" si="11"/>
        <v>5.1362375072551347E-3</v>
      </c>
      <c r="AL51">
        <v>1.1217517805310223E-2</v>
      </c>
      <c r="AM51">
        <v>1.1031363545480244E-4</v>
      </c>
      <c r="AN51">
        <v>0.14211154087464925</v>
      </c>
      <c r="AO51">
        <v>1.1003785136616543E-2</v>
      </c>
      <c r="AP51">
        <v>4.5007963265559392E-2</v>
      </c>
      <c r="AQ51">
        <v>0.1764466599099565</v>
      </c>
      <c r="AS51">
        <v>1.1327831440765025E-2</v>
      </c>
    </row>
    <row r="52" spans="1:45">
      <c r="A52" t="s">
        <v>118</v>
      </c>
      <c r="B52">
        <f t="shared" si="1"/>
        <v>1.9480501614821102</v>
      </c>
      <c r="C52">
        <f t="shared" si="2"/>
        <v>0.81128348946334672</v>
      </c>
      <c r="D52">
        <f t="shared" si="3"/>
        <v>0.49607159014161822</v>
      </c>
      <c r="E52">
        <f t="shared" si="4"/>
        <v>0.51046965437385072</v>
      </c>
      <c r="F52">
        <f t="shared" si="5"/>
        <v>1.0424569618655843</v>
      </c>
      <c r="G52" s="24">
        <f t="shared" si="12"/>
        <v>2.8128062212783718</v>
      </c>
      <c r="H52" s="24">
        <f t="shared" si="6"/>
        <v>0.77154414826362172</v>
      </c>
      <c r="I52" s="24">
        <f t="shared" si="7"/>
        <v>0.42647857966400915</v>
      </c>
      <c r="J52" s="24">
        <f t="shared" si="8"/>
        <v>0.39221076054084603</v>
      </c>
      <c r="K52" s="24">
        <f t="shared" si="9"/>
        <v>1.0268709530896956</v>
      </c>
      <c r="L52">
        <f t="shared" si="13"/>
        <v>0.44390851780651286</v>
      </c>
      <c r="M52">
        <f t="shared" si="14"/>
        <v>-4.8983298336333761E-2</v>
      </c>
      <c r="N52">
        <f t="shared" si="15"/>
        <v>-0.14028824036817286</v>
      </c>
      <c r="O52">
        <f t="shared" si="16"/>
        <v>-0.2316668440909827</v>
      </c>
      <c r="P52">
        <f t="shared" si="10"/>
        <v>-1.4951225178635683E-2</v>
      </c>
      <c r="AB52">
        <v>1.3000574322560434E-2</v>
      </c>
      <c r="AC52">
        <v>1.9318122487338798E-3</v>
      </c>
      <c r="AD52">
        <v>7.8316712786508647E-2</v>
      </c>
      <c r="AE52">
        <v>1.3418263457421814E-2</v>
      </c>
      <c r="AF52">
        <v>3.5294731895786559E-2</v>
      </c>
      <c r="AG52">
        <v>0.16524826397953324</v>
      </c>
      <c r="AI52">
        <f t="shared" si="11"/>
        <v>1.4932386571294315E-2</v>
      </c>
      <c r="AL52">
        <v>1.6541685046316718E-2</v>
      </c>
      <c r="AM52">
        <v>0</v>
      </c>
      <c r="AN52">
        <v>7.0224966916629911E-2</v>
      </c>
      <c r="AO52">
        <v>1.1733568592853991E-2</v>
      </c>
      <c r="AP52">
        <v>2.7304808116453461E-2</v>
      </c>
      <c r="AQ52">
        <v>0.16082928981032202</v>
      </c>
      <c r="AS52">
        <v>1.6541685046316718E-2</v>
      </c>
    </row>
    <row r="53" spans="1:45">
      <c r="A53" t="s">
        <v>119</v>
      </c>
      <c r="B53">
        <f t="shared" si="1"/>
        <v>3.2570421104996328</v>
      </c>
      <c r="C53">
        <f t="shared" si="2"/>
        <v>1.562020832392119</v>
      </c>
      <c r="D53">
        <f t="shared" si="3"/>
        <v>0.19992724663331884</v>
      </c>
      <c r="E53">
        <f t="shared" si="4"/>
        <v>0.29069502490854759</v>
      </c>
      <c r="F53">
        <f t="shared" si="5"/>
        <v>1.1087369806131449</v>
      </c>
      <c r="G53" s="24">
        <f t="shared" si="12"/>
        <v>6.3462255373856058</v>
      </c>
      <c r="H53" s="24">
        <f t="shared" si="6"/>
        <v>1.6656169232558726</v>
      </c>
      <c r="I53" s="24">
        <f t="shared" si="7"/>
        <v>0.40666209882703408</v>
      </c>
      <c r="J53" s="24">
        <f t="shared" si="8"/>
        <v>0.25943428588970946</v>
      </c>
      <c r="K53" s="24">
        <f t="shared" si="9"/>
        <v>1.0245967853145102</v>
      </c>
      <c r="L53">
        <f t="shared" si="13"/>
        <v>0.94846284514635582</v>
      </c>
      <c r="M53">
        <f t="shared" si="14"/>
        <v>6.6321836889399188E-2</v>
      </c>
      <c r="N53">
        <f t="shared" si="15"/>
        <v>1.0340504142133364</v>
      </c>
      <c r="O53">
        <f t="shared" si="16"/>
        <v>-0.1075379223592586</v>
      </c>
      <c r="P53">
        <f t="shared" si="10"/>
        <v>-7.5888327682643156E-2</v>
      </c>
      <c r="AB53">
        <v>2.4064894096439839E-2</v>
      </c>
      <c r="AC53">
        <v>9.0130689499774675E-4</v>
      </c>
      <c r="AD53">
        <v>0.15078864353312302</v>
      </c>
      <c r="AE53">
        <v>5.4078413699864807E-3</v>
      </c>
      <c r="AF53">
        <v>2.0099143758449751E-2</v>
      </c>
      <c r="AG53">
        <v>0.17575484452456061</v>
      </c>
      <c r="AI53">
        <f t="shared" si="11"/>
        <v>2.4966200991437586E-2</v>
      </c>
      <c r="AL53">
        <v>3.7321185966594742E-2</v>
      </c>
      <c r="AM53">
        <v>0</v>
      </c>
      <c r="AN53">
        <v>0.151602333573084</v>
      </c>
      <c r="AO53">
        <v>1.1188364101334612E-2</v>
      </c>
      <c r="AP53">
        <v>1.8061216335011589E-2</v>
      </c>
      <c r="AQ53">
        <v>0.16047310796771358</v>
      </c>
      <c r="AS53">
        <v>3.7321185966594742E-2</v>
      </c>
    </row>
    <row r="54" spans="1:45">
      <c r="A54" t="s">
        <v>120</v>
      </c>
      <c r="B54">
        <f t="shared" si="1"/>
        <v>0.93719869641876796</v>
      </c>
      <c r="C54">
        <f t="shared" si="2"/>
        <v>1.3767360367015917</v>
      </c>
      <c r="D54">
        <f t="shared" si="3"/>
        <v>1.5935293113481843</v>
      </c>
      <c r="E54">
        <f t="shared" si="4"/>
        <v>0.76886931182885176</v>
      </c>
      <c r="F54">
        <f t="shared" si="5"/>
        <v>1.5000646849277337</v>
      </c>
      <c r="G54" s="24">
        <f t="shared" si="12"/>
        <v>0</v>
      </c>
      <c r="H54" s="24">
        <f t="shared" si="6"/>
        <v>1.4296356408863038</v>
      </c>
      <c r="I54" s="24">
        <f t="shared" si="7"/>
        <v>0.54390252523618177</v>
      </c>
      <c r="J54" s="24">
        <f t="shared" si="8"/>
        <v>0.76633799893399568</v>
      </c>
      <c r="K54" s="24">
        <f t="shared" si="9"/>
        <v>1.3251576272367618</v>
      </c>
      <c r="M54">
        <f t="shared" si="14"/>
        <v>3.8423926427792118E-2</v>
      </c>
      <c r="N54">
        <f t="shared" si="15"/>
        <v>-0.65868056435308353</v>
      </c>
      <c r="O54">
        <f t="shared" si="16"/>
        <v>-3.2922537756579747E-3</v>
      </c>
      <c r="P54">
        <f t="shared" si="10"/>
        <v>-0.11659967696619573</v>
      </c>
      <c r="AB54">
        <v>7.1839080459770114E-3</v>
      </c>
      <c r="AC54">
        <v>0</v>
      </c>
      <c r="AD54">
        <v>0.13290229885057472</v>
      </c>
      <c r="AE54">
        <v>4.3103448275862072E-2</v>
      </c>
      <c r="AF54">
        <v>5.3160919540229883E-2</v>
      </c>
      <c r="AG54">
        <v>0.23778735632183909</v>
      </c>
      <c r="AI54">
        <f t="shared" si="11"/>
        <v>7.1839080459770114E-3</v>
      </c>
      <c r="AL54">
        <v>0</v>
      </c>
      <c r="AM54">
        <v>0</v>
      </c>
      <c r="AN54">
        <v>0.13012361743656473</v>
      </c>
      <c r="AO54">
        <v>1.4964216005204945E-2</v>
      </c>
      <c r="AP54">
        <v>5.3350683148991544E-2</v>
      </c>
      <c r="AQ54">
        <v>0.20754716981132076</v>
      </c>
      <c r="AS54">
        <v>0</v>
      </c>
    </row>
    <row r="55" spans="1:45">
      <c r="A55" t="s">
        <v>121</v>
      </c>
      <c r="B55">
        <f t="shared" si="1"/>
        <v>2.7513755152740247</v>
      </c>
      <c r="C55">
        <f t="shared" si="2"/>
        <v>1.3885390798101265</v>
      </c>
      <c r="D55">
        <f t="shared" si="3"/>
        <v>0.39664428168102389</v>
      </c>
      <c r="E55">
        <f t="shared" si="4"/>
        <v>0.42813500838759405</v>
      </c>
      <c r="F55">
        <f t="shared" si="5"/>
        <v>1.1142198182128074</v>
      </c>
      <c r="G55" s="24">
        <f t="shared" si="12"/>
        <v>1.5120624195434809</v>
      </c>
      <c r="H55" s="24">
        <f t="shared" si="6"/>
        <v>1.5116533896633488</v>
      </c>
      <c r="I55" s="24">
        <f t="shared" si="7"/>
        <v>0.46081678526912695</v>
      </c>
      <c r="J55" s="24">
        <f t="shared" si="8"/>
        <v>0.337034459898711</v>
      </c>
      <c r="K55" s="24">
        <f t="shared" si="9"/>
        <v>1.1144708458402697</v>
      </c>
      <c r="L55">
        <f t="shared" si="13"/>
        <v>-0.45043400613642293</v>
      </c>
      <c r="M55">
        <f t="shared" si="14"/>
        <v>8.8664634394054961E-2</v>
      </c>
      <c r="N55">
        <f t="shared" si="15"/>
        <v>0.16178855098107714</v>
      </c>
      <c r="O55">
        <f t="shared" si="16"/>
        <v>-0.21278462798914355</v>
      </c>
      <c r="P55">
        <f t="shared" si="10"/>
        <v>2.2529452748826871E-4</v>
      </c>
      <c r="AB55">
        <v>2.0400895985296652E-2</v>
      </c>
      <c r="AC55">
        <v>6.8921945896272473E-4</v>
      </c>
      <c r="AD55">
        <v>0.13404169777726724</v>
      </c>
      <c r="AE55">
        <v>1.0728849577853082E-2</v>
      </c>
      <c r="AF55">
        <v>2.9601975762449027E-2</v>
      </c>
      <c r="AG55">
        <v>0.17662397335018093</v>
      </c>
      <c r="AI55">
        <f t="shared" si="11"/>
        <v>2.1090115444259375E-2</v>
      </c>
      <c r="AL55">
        <v>8.6363915437038252E-3</v>
      </c>
      <c r="AM55">
        <v>2.558172850623171E-4</v>
      </c>
      <c r="AN55">
        <v>0.13758876859791663</v>
      </c>
      <c r="AO55">
        <v>1.2678304647688435E-2</v>
      </c>
      <c r="AP55">
        <v>2.3463561385915724E-2</v>
      </c>
      <c r="AQ55">
        <v>0.1745492499437202</v>
      </c>
      <c r="AS55">
        <v>8.8922088287661429E-3</v>
      </c>
    </row>
    <row r="56" spans="1:45">
      <c r="A56" t="s">
        <v>122</v>
      </c>
      <c r="B56">
        <f t="shared" si="1"/>
        <v>1.4101801199809394</v>
      </c>
      <c r="C56">
        <f t="shared" si="2"/>
        <v>0.70570419550366859</v>
      </c>
      <c r="D56">
        <f t="shared" si="3"/>
        <v>0.66294237682097079</v>
      </c>
      <c r="E56">
        <f t="shared" si="4"/>
        <v>0.55263559195166589</v>
      </c>
      <c r="F56">
        <f t="shared" si="5"/>
        <v>1.4457477514248998</v>
      </c>
      <c r="G56" s="24">
        <f t="shared" si="12"/>
        <v>1.9885788637042037</v>
      </c>
      <c r="H56" s="24">
        <f t="shared" si="6"/>
        <v>0.70968488877433911</v>
      </c>
      <c r="I56" s="24">
        <f t="shared" si="7"/>
        <v>0.62189932371968104</v>
      </c>
      <c r="J56" s="24">
        <f t="shared" si="8"/>
        <v>0.50845602966710091</v>
      </c>
      <c r="K56" s="24">
        <f t="shared" si="9"/>
        <v>1.3715827255217008</v>
      </c>
      <c r="L56">
        <f t="shared" si="13"/>
        <v>0.41015947929480256</v>
      </c>
      <c r="M56">
        <f t="shared" si="14"/>
        <v>5.6407391312580449E-3</v>
      </c>
      <c r="N56">
        <f t="shared" si="15"/>
        <v>-6.1910438276860262E-2</v>
      </c>
      <c r="O56">
        <f t="shared" si="16"/>
        <v>-7.9943389329200101E-2</v>
      </c>
      <c r="P56">
        <f t="shared" si="10"/>
        <v>-5.129873162873911E-2</v>
      </c>
      <c r="AB56">
        <v>5.7817998994469585E-3</v>
      </c>
      <c r="AC56">
        <v>5.0276520864756162E-3</v>
      </c>
      <c r="AD56">
        <v>6.8124685771744589E-2</v>
      </c>
      <c r="AE56">
        <v>1.7931959108429697E-2</v>
      </c>
      <c r="AF56">
        <v>3.8210155857214684E-2</v>
      </c>
      <c r="AG56">
        <v>0.22917714094184682</v>
      </c>
      <c r="AI56">
        <f t="shared" si="11"/>
        <v>1.0809451985922574E-2</v>
      </c>
      <c r="AL56">
        <v>6.9068361981006196E-3</v>
      </c>
      <c r="AM56">
        <v>4.7876932736833841E-3</v>
      </c>
      <c r="AN56">
        <v>6.459461580723648E-2</v>
      </c>
      <c r="AO56">
        <v>1.7110116945294719E-2</v>
      </c>
      <c r="AP56">
        <v>3.5397535515265678E-2</v>
      </c>
      <c r="AQ56">
        <v>0.21481830311592498</v>
      </c>
      <c r="AS56">
        <v>1.1694529471784003E-2</v>
      </c>
    </row>
    <row r="57" spans="1:45">
      <c r="A57" t="s">
        <v>123</v>
      </c>
      <c r="B57">
        <f t="shared" si="1"/>
        <v>0.85922417560466391</v>
      </c>
      <c r="C57">
        <f t="shared" si="2"/>
        <v>0.9713370666240182</v>
      </c>
      <c r="D57">
        <f t="shared" si="3"/>
        <v>0.85628574444473238</v>
      </c>
      <c r="E57">
        <f t="shared" si="4"/>
        <v>1.2873762528619688</v>
      </c>
      <c r="F57">
        <f t="shared" si="5"/>
        <v>0.84000509871787998</v>
      </c>
      <c r="G57" s="24">
        <f t="shared" si="12"/>
        <v>0.83823314421808692</v>
      </c>
      <c r="H57" s="24">
        <f t="shared" si="6"/>
        <v>1.0444198971483134</v>
      </c>
      <c r="I57" s="24">
        <f t="shared" si="7"/>
        <v>0.78494712296705249</v>
      </c>
      <c r="J57" s="24">
        <f t="shared" si="8"/>
        <v>1.2289781412615286</v>
      </c>
      <c r="K57" s="24">
        <f t="shared" si="9"/>
        <v>0.96893331198993926</v>
      </c>
      <c r="L57">
        <f t="shared" si="13"/>
        <v>-2.4430215050460977E-2</v>
      </c>
      <c r="M57">
        <f t="shared" si="14"/>
        <v>7.5239412800648178E-2</v>
      </c>
      <c r="N57">
        <f t="shared" si="15"/>
        <v>-8.3311700493087365E-2</v>
      </c>
      <c r="O57">
        <f t="shared" si="16"/>
        <v>-4.5362116530124903E-2</v>
      </c>
      <c r="P57">
        <f t="shared" si="10"/>
        <v>0.15348503654185613</v>
      </c>
      <c r="AB57">
        <v>3.2661293669436165E-3</v>
      </c>
      <c r="AC57">
        <v>3.3200806779604746E-3</v>
      </c>
      <c r="AD57">
        <v>9.3767378547298705E-2</v>
      </c>
      <c r="AE57">
        <v>2.3161712829621761E-2</v>
      </c>
      <c r="AF57">
        <v>8.901136297612032E-2</v>
      </c>
      <c r="AG57">
        <v>0.13315598569045228</v>
      </c>
      <c r="AI57">
        <f t="shared" si="11"/>
        <v>6.5862100449040912E-3</v>
      </c>
      <c r="AL57">
        <v>2.8055110687066251E-3</v>
      </c>
      <c r="AM57">
        <v>2.1240104042434776E-3</v>
      </c>
      <c r="AN57">
        <v>9.5061770463003986E-2</v>
      </c>
      <c r="AO57">
        <v>2.159599883387664E-2</v>
      </c>
      <c r="AP57">
        <v>8.5558622308545634E-2</v>
      </c>
      <c r="AQ57">
        <v>0.15175505351673274</v>
      </c>
      <c r="AS57">
        <v>4.9295214729501028E-3</v>
      </c>
    </row>
    <row r="58" spans="1:45">
      <c r="A58" t="s">
        <v>124</v>
      </c>
      <c r="B58">
        <f t="shared" si="1"/>
        <v>0.68409870377469351</v>
      </c>
      <c r="C58">
        <f t="shared" si="2"/>
        <v>0.98348301658802106</v>
      </c>
      <c r="D58">
        <f t="shared" si="3"/>
        <v>0.46304959948995339</v>
      </c>
      <c r="E58">
        <f t="shared" si="4"/>
        <v>0.98207719260128079</v>
      </c>
      <c r="F58">
        <f t="shared" si="5"/>
        <v>0.71375429764950193</v>
      </c>
      <c r="G58" s="24">
        <f t="shared" si="12"/>
        <v>1.1615062835490295</v>
      </c>
      <c r="H58" s="24">
        <f t="shared" si="6"/>
        <v>1.1007912701915608</v>
      </c>
      <c r="I58" s="24">
        <f t="shared" si="7"/>
        <v>0.77605349535584933</v>
      </c>
      <c r="J58" s="24">
        <f t="shared" si="8"/>
        <v>0.78493168420351367</v>
      </c>
      <c r="K58" s="24">
        <f t="shared" si="9"/>
        <v>0.71161423324663697</v>
      </c>
      <c r="L58">
        <f t="shared" si="13"/>
        <v>0.69786359357226502</v>
      </c>
      <c r="M58">
        <f t="shared" si="14"/>
        <v>0.11927837250358932</v>
      </c>
      <c r="N58">
        <f t="shared" si="15"/>
        <v>0.67596191900536795</v>
      </c>
      <c r="O58">
        <f t="shared" si="16"/>
        <v>-0.20074339357742052</v>
      </c>
      <c r="P58">
        <f t="shared" si="10"/>
        <v>-2.998320864634382E-3</v>
      </c>
      <c r="AB58">
        <v>2.7388109552438211E-3</v>
      </c>
      <c r="AC58">
        <v>2.5050100200400801E-3</v>
      </c>
      <c r="AD58">
        <v>9.4939879759519036E-2</v>
      </c>
      <c r="AE58">
        <v>1.2525050100200401E-2</v>
      </c>
      <c r="AF58">
        <v>6.7902471609886439E-2</v>
      </c>
      <c r="AG58">
        <v>0.11314295257181028</v>
      </c>
      <c r="AI58">
        <f t="shared" si="11"/>
        <v>5.2438209752839011E-3</v>
      </c>
      <c r="AL58">
        <v>5.4526596532819679E-3</v>
      </c>
      <c r="AM58">
        <v>1.3779819232478886E-3</v>
      </c>
      <c r="AN58">
        <v>0.10019262112905615</v>
      </c>
      <c r="AO58">
        <v>2.1351311305378574E-2</v>
      </c>
      <c r="AP58">
        <v>5.4645132612238849E-2</v>
      </c>
      <c r="AQ58">
        <v>0.11145354867387761</v>
      </c>
      <c r="AS58">
        <v>6.830641576529857E-3</v>
      </c>
    </row>
    <row r="59" spans="1:45">
      <c r="A59" t="s">
        <v>125</v>
      </c>
      <c r="B59">
        <f t="shared" si="1"/>
        <v>3.0419234877007781</v>
      </c>
      <c r="C59">
        <f t="shared" si="2"/>
        <v>0.5616186524222665</v>
      </c>
      <c r="D59">
        <f t="shared" si="3"/>
        <v>0.721902090966832</v>
      </c>
      <c r="E59">
        <f t="shared" si="4"/>
        <v>0.59972006821288204</v>
      </c>
      <c r="F59">
        <f t="shared" si="5"/>
        <v>1.534717768600153</v>
      </c>
      <c r="G59" s="24">
        <f t="shared" si="12"/>
        <v>3.5369589481352204</v>
      </c>
      <c r="H59" s="24">
        <f t="shared" si="6"/>
        <v>0.46793804052009064</v>
      </c>
      <c r="I59" s="24">
        <f t="shared" si="7"/>
        <v>0.44641568972521789</v>
      </c>
      <c r="J59" s="24">
        <f t="shared" si="8"/>
        <v>0.69572865809303686</v>
      </c>
      <c r="K59" s="24">
        <f t="shared" si="9"/>
        <v>1.6537622582019793</v>
      </c>
      <c r="L59">
        <f t="shared" si="13"/>
        <v>0.1627376436113494</v>
      </c>
      <c r="M59">
        <f t="shared" si="14"/>
        <v>-0.16680466629470106</v>
      </c>
      <c r="N59">
        <f t="shared" si="15"/>
        <v>-0.38161186217463305</v>
      </c>
      <c r="O59">
        <f t="shared" si="16"/>
        <v>0.16008900646972304</v>
      </c>
      <c r="P59">
        <f t="shared" si="10"/>
        <v>7.7567675332520084E-2</v>
      </c>
      <c r="AB59">
        <v>1.1945784516425454E-2</v>
      </c>
      <c r="AC59">
        <v>1.1371467953135768E-2</v>
      </c>
      <c r="AD59">
        <v>5.4215483574546287E-2</v>
      </c>
      <c r="AE59">
        <v>1.95267631518493E-2</v>
      </c>
      <c r="AF59">
        <v>4.1465655869515276E-2</v>
      </c>
      <c r="AG59">
        <v>0.24328049620951067</v>
      </c>
      <c r="AI59">
        <f t="shared" si="11"/>
        <v>2.331725246956122E-2</v>
      </c>
      <c r="AL59">
        <v>7.428684627575277E-3</v>
      </c>
      <c r="AM59">
        <v>1.3371632329635499E-2</v>
      </c>
      <c r="AN59">
        <v>4.2591125198098254E-2</v>
      </c>
      <c r="AO59">
        <v>1.2282091917591125E-2</v>
      </c>
      <c r="AP59">
        <v>4.8435023771790806E-2</v>
      </c>
      <c r="AQ59">
        <v>0.25901347068145802</v>
      </c>
      <c r="AS59">
        <v>2.0800316957210775E-2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270-AFD8-664B-A1F4-A384D2AB8AB7}">
  <dimension ref="A1"/>
  <sheetViews>
    <sheetView workbookViewId="0"/>
  </sheetViews>
  <sheetFormatPr baseColWidth="10" defaultRowHeight="16"/>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913DE-92A1-5840-8A4F-0DA98268A551}">
  <dimension ref="A1:AD188"/>
  <sheetViews>
    <sheetView topLeftCell="E1" zoomScale="89" zoomScaleNormal="36" workbookViewId="0">
      <selection activeCell="F18" sqref="F18"/>
    </sheetView>
  </sheetViews>
  <sheetFormatPr baseColWidth="10" defaultRowHeight="16"/>
  <sheetData>
    <row r="1" spans="1:30">
      <c r="A1" t="s">
        <v>67</v>
      </c>
      <c r="B1" t="s">
        <v>246</v>
      </c>
      <c r="C1" t="s">
        <v>1558</v>
      </c>
      <c r="D1" t="s">
        <v>1559</v>
      </c>
      <c r="E1" t="s">
        <v>1560</v>
      </c>
      <c r="F1" t="s">
        <v>1561</v>
      </c>
      <c r="G1" t="s">
        <v>1554</v>
      </c>
      <c r="H1" t="s">
        <v>1562</v>
      </c>
      <c r="I1" t="s">
        <v>1563</v>
      </c>
      <c r="J1" t="s">
        <v>1555</v>
      </c>
      <c r="K1" t="s">
        <v>1556</v>
      </c>
      <c r="L1" t="s">
        <v>1557</v>
      </c>
      <c r="M1" t="s">
        <v>1569</v>
      </c>
      <c r="N1" t="s">
        <v>1570</v>
      </c>
      <c r="O1" t="s">
        <v>1571</v>
      </c>
      <c r="P1" t="s">
        <v>1572</v>
      </c>
      <c r="Q1" t="s">
        <v>1573</v>
      </c>
      <c r="AB1" t="s">
        <v>1571</v>
      </c>
      <c r="AC1" t="s">
        <v>1555</v>
      </c>
      <c r="AD1" t="s">
        <v>1560</v>
      </c>
    </row>
    <row r="2" spans="1:30">
      <c r="A2" s="2" t="s">
        <v>9</v>
      </c>
      <c r="B2" t="s">
        <v>68</v>
      </c>
      <c r="C2">
        <v>214</v>
      </c>
      <c r="D2">
        <v>79356</v>
      </c>
      <c r="E2">
        <v>30263</v>
      </c>
      <c r="F2">
        <v>71375</v>
      </c>
      <c r="G2">
        <v>102219</v>
      </c>
      <c r="H2" s="25">
        <v>38.064516129032256</v>
      </c>
      <c r="I2" s="25">
        <v>29.082421068041707</v>
      </c>
      <c r="J2" s="25">
        <v>45.530175522962253</v>
      </c>
      <c r="K2" s="25">
        <v>13.527914744711309</v>
      </c>
      <c r="L2" s="25">
        <v>26.784828338956139</v>
      </c>
      <c r="M2" s="25">
        <v>5.2065432261092191E-2</v>
      </c>
      <c r="N2" s="25">
        <v>1.2474543042875939</v>
      </c>
      <c r="O2" s="25">
        <v>1.5738187793762994</v>
      </c>
      <c r="P2" s="25">
        <v>1.4669054957449854</v>
      </c>
      <c r="Q2" s="25">
        <v>0.93380886314323186</v>
      </c>
      <c r="S2">
        <f>IF(AND(M2&gt;1, H2&gt;0),1,0)</f>
        <v>0</v>
      </c>
      <c r="T2">
        <f t="shared" ref="T2:W17" si="0">IF(AND(N2&gt;1, I2&gt;0),1,0)</f>
        <v>1</v>
      </c>
      <c r="U2">
        <f t="shared" si="0"/>
        <v>1</v>
      </c>
      <c r="V2">
        <f t="shared" si="0"/>
        <v>1</v>
      </c>
      <c r="W2">
        <f t="shared" si="0"/>
        <v>0</v>
      </c>
      <c r="AA2" t="s">
        <v>68</v>
      </c>
      <c r="AB2">
        <v>1.5738187793762994</v>
      </c>
      <c r="AC2" s="18">
        <f>J2/100</f>
        <v>0.45530175522962252</v>
      </c>
      <c r="AD2" s="25">
        <v>30263</v>
      </c>
    </row>
    <row r="3" spans="1:30">
      <c r="A3" s="2" t="s">
        <v>10</v>
      </c>
      <c r="B3" t="s">
        <v>69</v>
      </c>
      <c r="C3">
        <v>0</v>
      </c>
      <c r="G3">
        <v>37</v>
      </c>
      <c r="H3" s="25"/>
      <c r="I3" s="25"/>
      <c r="J3" s="25"/>
      <c r="K3" s="25"/>
      <c r="L3" s="25"/>
      <c r="M3" s="25"/>
      <c r="N3" s="25"/>
      <c r="O3" s="25"/>
      <c r="P3" s="25"/>
      <c r="Q3" s="25">
        <v>0.45343467231046758</v>
      </c>
      <c r="S3">
        <f t="shared" ref="S3:S58" si="1">IF(AND(M3&gt;1, H3&gt;0),1,0)</f>
        <v>0</v>
      </c>
      <c r="T3">
        <f t="shared" si="0"/>
        <v>0</v>
      </c>
      <c r="U3">
        <f t="shared" si="0"/>
        <v>0</v>
      </c>
      <c r="V3">
        <f t="shared" si="0"/>
        <v>0</v>
      </c>
      <c r="W3">
        <f t="shared" si="0"/>
        <v>0</v>
      </c>
      <c r="AA3" t="s">
        <v>69</v>
      </c>
      <c r="AB3">
        <v>0</v>
      </c>
      <c r="AC3" s="18">
        <f t="shared" ref="AC3:AC59" si="2">J3/100</f>
        <v>0</v>
      </c>
      <c r="AD3" s="25"/>
    </row>
    <row r="4" spans="1:30">
      <c r="A4" s="2" t="s">
        <v>11</v>
      </c>
      <c r="B4" t="s">
        <v>70</v>
      </c>
      <c r="C4">
        <v>126</v>
      </c>
      <c r="D4">
        <v>719</v>
      </c>
      <c r="E4">
        <v>198</v>
      </c>
      <c r="F4">
        <v>320</v>
      </c>
      <c r="G4">
        <v>1432</v>
      </c>
      <c r="H4" s="25">
        <v>20</v>
      </c>
      <c r="I4" s="25">
        <v>2.5677603423680457</v>
      </c>
      <c r="J4" s="25">
        <v>15.789473684210526</v>
      </c>
      <c r="K4" s="25">
        <v>16.788321167883211</v>
      </c>
      <c r="L4" s="25">
        <v>8.5670962850644425</v>
      </c>
      <c r="M4" s="25">
        <v>2.611271483756723</v>
      </c>
      <c r="N4" s="25">
        <v>0.96276333677658577</v>
      </c>
      <c r="O4" s="25">
        <v>0.87710929123295045</v>
      </c>
      <c r="P4" s="25">
        <v>0.56021117610573035</v>
      </c>
      <c r="Q4" s="25">
        <v>1.1143334250375188</v>
      </c>
      <c r="S4">
        <f t="shared" si="1"/>
        <v>1</v>
      </c>
      <c r="T4">
        <f t="shared" si="0"/>
        <v>0</v>
      </c>
      <c r="U4">
        <f t="shared" si="0"/>
        <v>0</v>
      </c>
      <c r="V4">
        <f t="shared" si="0"/>
        <v>0</v>
      </c>
      <c r="W4">
        <f t="shared" si="0"/>
        <v>1</v>
      </c>
      <c r="AA4" t="s">
        <v>70</v>
      </c>
      <c r="AB4">
        <v>0.87710929123295045</v>
      </c>
      <c r="AC4" s="18">
        <f t="shared" si="2"/>
        <v>0.15789473684210525</v>
      </c>
      <c r="AD4" s="25">
        <v>198</v>
      </c>
    </row>
    <row r="5" spans="1:30">
      <c r="A5" s="2" t="s">
        <v>12</v>
      </c>
      <c r="B5" t="s">
        <v>71</v>
      </c>
      <c r="C5">
        <v>247</v>
      </c>
      <c r="D5">
        <v>4527</v>
      </c>
      <c r="E5">
        <v>1024</v>
      </c>
      <c r="F5">
        <v>2653</v>
      </c>
      <c r="G5">
        <v>15233</v>
      </c>
      <c r="H5" s="25">
        <v>32.795698924731184</v>
      </c>
      <c r="I5" s="25">
        <v>13.061938061938061</v>
      </c>
      <c r="J5" s="25">
        <v>-13.804713804713806</v>
      </c>
      <c r="K5" s="25">
        <v>12.035472972972974</v>
      </c>
      <c r="L5" s="25">
        <v>16.309078414904178</v>
      </c>
      <c r="M5" s="25">
        <v>0.65662076898245514</v>
      </c>
      <c r="N5" s="25">
        <v>0.77756611894405225</v>
      </c>
      <c r="O5" s="25">
        <v>0.58186824835519668</v>
      </c>
      <c r="P5" s="25">
        <v>0.59576532346599531</v>
      </c>
      <c r="Q5" s="25">
        <v>1.5205256925903687</v>
      </c>
      <c r="S5">
        <f t="shared" si="1"/>
        <v>0</v>
      </c>
      <c r="T5">
        <f t="shared" si="0"/>
        <v>0</v>
      </c>
      <c r="U5">
        <f t="shared" si="0"/>
        <v>0</v>
      </c>
      <c r="V5">
        <f t="shared" si="0"/>
        <v>0</v>
      </c>
      <c r="W5">
        <f t="shared" si="0"/>
        <v>1</v>
      </c>
      <c r="AA5" t="s">
        <v>71</v>
      </c>
      <c r="AB5">
        <v>0.58186824835519668</v>
      </c>
      <c r="AC5" s="18">
        <f t="shared" si="2"/>
        <v>-0.13804713804713806</v>
      </c>
      <c r="AD5" s="25">
        <v>1024</v>
      </c>
    </row>
    <row r="6" spans="1:30">
      <c r="A6" s="2" t="s">
        <v>8</v>
      </c>
      <c r="B6" t="s">
        <v>72</v>
      </c>
      <c r="C6">
        <v>60</v>
      </c>
      <c r="D6">
        <v>399</v>
      </c>
      <c r="E6">
        <v>108</v>
      </c>
      <c r="F6">
        <v>290</v>
      </c>
      <c r="G6">
        <v>1021</v>
      </c>
      <c r="H6" s="25">
        <v>-14.285714285714285</v>
      </c>
      <c r="I6" s="25">
        <v>15.317919075144509</v>
      </c>
      <c r="J6" s="25">
        <v>-38.285714285714285</v>
      </c>
      <c r="K6" s="25">
        <v>51.832460732984295</v>
      </c>
      <c r="L6" s="25">
        <v>-0.29296875</v>
      </c>
      <c r="M6" s="25">
        <v>1.6004095256189665</v>
      </c>
      <c r="N6" s="25">
        <v>0.68764128787204515</v>
      </c>
      <c r="O6" s="25">
        <v>0.61575886498963484</v>
      </c>
      <c r="P6" s="25">
        <v>0.65342866812979417</v>
      </c>
      <c r="Q6" s="25">
        <v>1.0225776068828933</v>
      </c>
      <c r="S6">
        <f t="shared" si="1"/>
        <v>0</v>
      </c>
      <c r="T6">
        <f t="shared" si="0"/>
        <v>0</v>
      </c>
      <c r="U6">
        <f t="shared" si="0"/>
        <v>0</v>
      </c>
      <c r="V6">
        <f t="shared" si="0"/>
        <v>0</v>
      </c>
      <c r="W6">
        <f t="shared" si="0"/>
        <v>0</v>
      </c>
      <c r="AA6" t="s">
        <v>72</v>
      </c>
      <c r="AB6">
        <v>0.61575886498963484</v>
      </c>
      <c r="AC6" s="18">
        <f t="shared" si="2"/>
        <v>-0.38285714285714284</v>
      </c>
      <c r="AD6" s="25">
        <v>108</v>
      </c>
    </row>
    <row r="7" spans="1:30">
      <c r="A7" s="2" t="s">
        <v>13</v>
      </c>
      <c r="B7" t="s">
        <v>73</v>
      </c>
      <c r="C7">
        <v>81</v>
      </c>
      <c r="D7">
        <v>722</v>
      </c>
      <c r="E7">
        <v>23</v>
      </c>
      <c r="F7">
        <v>44</v>
      </c>
      <c r="G7">
        <v>426</v>
      </c>
      <c r="H7" s="25">
        <v>15.714285714285714</v>
      </c>
      <c r="I7" s="25">
        <v>23.208191126279864</v>
      </c>
      <c r="J7" s="25">
        <v>-61.666666666666671</v>
      </c>
      <c r="K7" s="25">
        <v>-26.666666666666668</v>
      </c>
      <c r="L7" s="25">
        <v>-7.3913043478260869</v>
      </c>
      <c r="M7" s="25">
        <v>3.3966768137751493</v>
      </c>
      <c r="N7" s="25">
        <v>1.9562104631202266</v>
      </c>
      <c r="O7" s="25">
        <v>0.20615984741997814</v>
      </c>
      <c r="P7" s="25">
        <v>0.15586269944334985</v>
      </c>
      <c r="Q7" s="25">
        <v>0.67076356703848461</v>
      </c>
      <c r="S7">
        <f t="shared" si="1"/>
        <v>1</v>
      </c>
      <c r="T7">
        <f t="shared" si="0"/>
        <v>1</v>
      </c>
      <c r="U7">
        <f t="shared" si="0"/>
        <v>0</v>
      </c>
      <c r="V7">
        <f t="shared" si="0"/>
        <v>0</v>
      </c>
      <c r="W7">
        <f t="shared" si="0"/>
        <v>0</v>
      </c>
      <c r="AA7" t="s">
        <v>73</v>
      </c>
      <c r="AB7">
        <v>0.20615984741997814</v>
      </c>
      <c r="AC7" s="18">
        <f t="shared" si="2"/>
        <v>-0.6166666666666667</v>
      </c>
      <c r="AD7" s="25">
        <v>23</v>
      </c>
    </row>
    <row r="8" spans="1:30">
      <c r="A8" s="2" t="s">
        <v>14</v>
      </c>
      <c r="B8" t="s">
        <v>74</v>
      </c>
      <c r="C8">
        <v>182</v>
      </c>
      <c r="D8">
        <v>15970</v>
      </c>
      <c r="E8">
        <v>11682</v>
      </c>
      <c r="F8">
        <v>26222</v>
      </c>
      <c r="G8">
        <v>59550</v>
      </c>
      <c r="H8" s="25">
        <v>24.657534246575342</v>
      </c>
      <c r="I8" s="25">
        <v>7.5348461383071843</v>
      </c>
      <c r="J8" s="25">
        <v>7.2431836959515286</v>
      </c>
      <c r="K8" s="25">
        <v>-0.46688176124501807</v>
      </c>
      <c r="L8" s="25">
        <v>15.4718737274825</v>
      </c>
      <c r="M8" s="25">
        <v>9.0767008451597728E-2</v>
      </c>
      <c r="N8" s="25">
        <v>0.51460111422563815</v>
      </c>
      <c r="O8" s="25">
        <v>1.2453197511127849</v>
      </c>
      <c r="P8" s="25">
        <v>1.1046959362720683</v>
      </c>
      <c r="Q8" s="25">
        <v>1.1151391379429485</v>
      </c>
      <c r="S8">
        <f t="shared" si="1"/>
        <v>0</v>
      </c>
      <c r="T8">
        <f t="shared" si="0"/>
        <v>0</v>
      </c>
      <c r="U8">
        <f t="shared" si="0"/>
        <v>1</v>
      </c>
      <c r="V8">
        <f t="shared" si="0"/>
        <v>0</v>
      </c>
      <c r="W8">
        <f t="shared" si="0"/>
        <v>1</v>
      </c>
      <c r="AA8" t="s">
        <v>74</v>
      </c>
      <c r="AB8">
        <v>1.2453197511127849</v>
      </c>
      <c r="AC8" s="18">
        <f t="shared" si="2"/>
        <v>7.2431836959515286E-2</v>
      </c>
      <c r="AD8" s="25">
        <v>11682</v>
      </c>
    </row>
    <row r="9" spans="1:30">
      <c r="A9" s="2" t="s">
        <v>15</v>
      </c>
      <c r="B9" t="s">
        <v>75</v>
      </c>
      <c r="C9">
        <v>75</v>
      </c>
      <c r="D9">
        <v>140</v>
      </c>
      <c r="E9">
        <v>93</v>
      </c>
      <c r="F9">
        <v>100</v>
      </c>
      <c r="G9">
        <v>1210</v>
      </c>
      <c r="H9" s="25">
        <v>59.574468085106382</v>
      </c>
      <c r="I9" s="25">
        <v>133.33333333333331</v>
      </c>
      <c r="J9" s="25">
        <v>-7.9207920792079207</v>
      </c>
      <c r="K9" s="25">
        <v>-21.259842519685041</v>
      </c>
      <c r="L9" s="25">
        <v>1.9376579612468408</v>
      </c>
      <c r="M9" s="25">
        <v>3.1304033891203091</v>
      </c>
      <c r="N9" s="25">
        <v>0.37755154296258581</v>
      </c>
      <c r="O9" s="25">
        <v>0.82971517000474959</v>
      </c>
      <c r="P9" s="25">
        <v>0.35258136198664686</v>
      </c>
      <c r="Q9" s="25">
        <v>1.8963350433947768</v>
      </c>
      <c r="S9">
        <f t="shared" si="1"/>
        <v>1</v>
      </c>
      <c r="T9">
        <f t="shared" si="0"/>
        <v>0</v>
      </c>
      <c r="U9">
        <f t="shared" si="0"/>
        <v>0</v>
      </c>
      <c r="V9">
        <f t="shared" si="0"/>
        <v>0</v>
      </c>
      <c r="W9">
        <f t="shared" si="0"/>
        <v>1</v>
      </c>
      <c r="AA9" t="s">
        <v>75</v>
      </c>
      <c r="AB9">
        <v>0.82971517000474959</v>
      </c>
      <c r="AC9" s="18">
        <f t="shared" si="2"/>
        <v>-7.9207920792079209E-2</v>
      </c>
      <c r="AD9" s="25">
        <v>93</v>
      </c>
    </row>
    <row r="10" spans="1:30">
      <c r="A10" s="2" t="s">
        <v>16</v>
      </c>
      <c r="B10" t="s">
        <v>76</v>
      </c>
      <c r="C10">
        <v>121</v>
      </c>
      <c r="D10">
        <v>2565</v>
      </c>
      <c r="E10">
        <v>797</v>
      </c>
      <c r="F10">
        <v>2556</v>
      </c>
      <c r="G10">
        <v>6674</v>
      </c>
      <c r="H10" s="25">
        <v>0.83333333333333337</v>
      </c>
      <c r="I10" s="25">
        <v>3.6363636363636362</v>
      </c>
      <c r="J10" s="25">
        <v>14.511494252873563</v>
      </c>
      <c r="K10" s="25">
        <v>26.159921026653503</v>
      </c>
      <c r="L10" s="25">
        <v>1.7843526002745156</v>
      </c>
      <c r="M10" s="25">
        <v>0.44100878713404429</v>
      </c>
      <c r="N10" s="25">
        <v>0.60402986805362435</v>
      </c>
      <c r="O10" s="25">
        <v>0.62090796968174811</v>
      </c>
      <c r="P10" s="25">
        <v>0.78694255579960981</v>
      </c>
      <c r="Q10" s="25">
        <v>0.9133531556033978</v>
      </c>
      <c r="S10">
        <f t="shared" si="1"/>
        <v>0</v>
      </c>
      <c r="T10">
        <f t="shared" si="0"/>
        <v>0</v>
      </c>
      <c r="U10">
        <f t="shared" si="0"/>
        <v>0</v>
      </c>
      <c r="V10">
        <f t="shared" si="0"/>
        <v>0</v>
      </c>
      <c r="W10">
        <f t="shared" si="0"/>
        <v>0</v>
      </c>
      <c r="AA10" t="s">
        <v>76</v>
      </c>
      <c r="AB10">
        <v>0.62090796968174811</v>
      </c>
      <c r="AC10" s="18">
        <f t="shared" si="2"/>
        <v>0.14511494252873564</v>
      </c>
      <c r="AD10" s="25">
        <v>797</v>
      </c>
    </row>
    <row r="11" spans="1:30">
      <c r="A11" s="2" t="s">
        <v>17</v>
      </c>
      <c r="B11" t="s">
        <v>77</v>
      </c>
      <c r="C11">
        <v>2578</v>
      </c>
      <c r="D11">
        <v>26195</v>
      </c>
      <c r="E11">
        <v>4489</v>
      </c>
      <c r="F11">
        <v>11524</v>
      </c>
      <c r="G11">
        <v>48191</v>
      </c>
      <c r="H11" s="25">
        <v>-30.021715526601522</v>
      </c>
      <c r="I11" s="25">
        <v>9.0186449142666891</v>
      </c>
      <c r="J11" s="25">
        <v>2.2551252847380407</v>
      </c>
      <c r="K11" s="25">
        <v>6.4474413449104011</v>
      </c>
      <c r="L11" s="25">
        <v>11.965335377895494</v>
      </c>
      <c r="M11" s="25">
        <v>1.6198150773049098</v>
      </c>
      <c r="N11" s="25">
        <v>1.0634329165396188</v>
      </c>
      <c r="O11" s="25">
        <v>0.60289151228407478</v>
      </c>
      <c r="P11" s="25">
        <v>0.61165437018249935</v>
      </c>
      <c r="Q11" s="25">
        <v>1.1369441229607302</v>
      </c>
      <c r="S11">
        <f t="shared" si="1"/>
        <v>0</v>
      </c>
      <c r="T11">
        <f t="shared" si="0"/>
        <v>1</v>
      </c>
      <c r="U11">
        <f t="shared" si="0"/>
        <v>0</v>
      </c>
      <c r="V11">
        <f t="shared" si="0"/>
        <v>0</v>
      </c>
      <c r="W11">
        <f t="shared" si="0"/>
        <v>1</v>
      </c>
      <c r="AA11" t="s">
        <v>77</v>
      </c>
      <c r="AB11">
        <v>0.60289151228407478</v>
      </c>
      <c r="AC11" s="18">
        <f t="shared" si="2"/>
        <v>2.2551252847380406E-2</v>
      </c>
      <c r="AD11" s="25">
        <v>4489</v>
      </c>
    </row>
    <row r="12" spans="1:30">
      <c r="A12" s="2" t="s">
        <v>18</v>
      </c>
      <c r="B12" t="s">
        <v>78</v>
      </c>
      <c r="C12">
        <v>262</v>
      </c>
      <c r="D12">
        <v>828</v>
      </c>
      <c r="F12">
        <v>88</v>
      </c>
      <c r="G12">
        <v>489</v>
      </c>
      <c r="H12" s="25">
        <v>70.129870129870127</v>
      </c>
      <c r="I12" s="25">
        <v>33.118971061093248</v>
      </c>
      <c r="J12" s="25"/>
      <c r="K12" s="25">
        <v>-49.714285714285715</v>
      </c>
      <c r="L12" s="25">
        <v>-10.275229357798166</v>
      </c>
      <c r="M12" s="25">
        <v>9.0112055358855141</v>
      </c>
      <c r="N12" s="25">
        <v>1.8400139395984854</v>
      </c>
      <c r="O12" s="25"/>
      <c r="P12" s="25">
        <v>0.25567283424060827</v>
      </c>
      <c r="Q12" s="25">
        <v>0.63151129422431507</v>
      </c>
      <c r="S12">
        <f t="shared" si="1"/>
        <v>1</v>
      </c>
      <c r="T12">
        <f t="shared" si="0"/>
        <v>1</v>
      </c>
      <c r="U12">
        <f t="shared" si="0"/>
        <v>0</v>
      </c>
      <c r="V12">
        <f>IF(AND(P12&gt;1, K12&gt;0),1,0)</f>
        <v>0</v>
      </c>
      <c r="W12">
        <f t="shared" si="0"/>
        <v>0</v>
      </c>
      <c r="AA12" t="s">
        <v>78</v>
      </c>
      <c r="AB12">
        <v>0</v>
      </c>
      <c r="AC12" s="18">
        <f>J12/100</f>
        <v>0</v>
      </c>
      <c r="AD12" s="25"/>
    </row>
    <row r="13" spans="1:30">
      <c r="A13" s="2" t="s">
        <v>19</v>
      </c>
      <c r="B13" t="s">
        <v>79</v>
      </c>
      <c r="C13">
        <v>478</v>
      </c>
      <c r="D13">
        <v>2227</v>
      </c>
      <c r="E13">
        <v>447</v>
      </c>
      <c r="F13">
        <v>1955</v>
      </c>
      <c r="G13">
        <v>7168</v>
      </c>
      <c r="H13" s="25">
        <v>11.421911421911423</v>
      </c>
      <c r="I13" s="25">
        <v>2.1091242549289317</v>
      </c>
      <c r="J13" s="25">
        <v>-3.0368763557483729</v>
      </c>
      <c r="K13" s="25">
        <v>18.484848484848484</v>
      </c>
      <c r="L13" s="25">
        <v>0.27979854504756574</v>
      </c>
      <c r="M13" s="25">
        <v>2.2918595455342805</v>
      </c>
      <c r="N13" s="25">
        <v>0.68990531588243176</v>
      </c>
      <c r="O13" s="25">
        <v>0.45811516196095481</v>
      </c>
      <c r="P13" s="25">
        <v>0.79182128757202497</v>
      </c>
      <c r="Q13" s="25">
        <v>1.290472509946438</v>
      </c>
      <c r="S13">
        <f t="shared" si="1"/>
        <v>1</v>
      </c>
      <c r="T13">
        <f t="shared" si="0"/>
        <v>0</v>
      </c>
      <c r="U13">
        <f t="shared" si="0"/>
        <v>0</v>
      </c>
      <c r="V13">
        <f t="shared" si="0"/>
        <v>0</v>
      </c>
      <c r="W13">
        <f t="shared" si="0"/>
        <v>1</v>
      </c>
      <c r="AA13" t="s">
        <v>79</v>
      </c>
      <c r="AB13">
        <v>0.45811516196095481</v>
      </c>
      <c r="AC13" s="18">
        <f t="shared" si="2"/>
        <v>-3.0368763557483729E-2</v>
      </c>
      <c r="AD13" s="25">
        <v>447</v>
      </c>
    </row>
    <row r="14" spans="1:30">
      <c r="A14" s="2" t="s">
        <v>20</v>
      </c>
      <c r="B14" t="s">
        <v>80</v>
      </c>
      <c r="C14">
        <v>1087</v>
      </c>
      <c r="D14">
        <v>2396</v>
      </c>
      <c r="E14">
        <v>396</v>
      </c>
      <c r="F14">
        <v>945</v>
      </c>
      <c r="G14">
        <v>5814</v>
      </c>
      <c r="H14" s="25">
        <v>6.7779960707269158</v>
      </c>
      <c r="I14" s="25">
        <v>-23.912353127977134</v>
      </c>
      <c r="J14" s="25">
        <v>15.451895043731778</v>
      </c>
      <c r="K14" s="25">
        <v>17.245657568238212</v>
      </c>
      <c r="L14" s="25">
        <v>29.228717492776173</v>
      </c>
      <c r="M14" s="25">
        <v>5.6273913916292848</v>
      </c>
      <c r="N14" s="25">
        <v>0.80144470440559412</v>
      </c>
      <c r="O14" s="25">
        <v>0.43820749769021244</v>
      </c>
      <c r="P14" s="25">
        <v>0.41326601807016117</v>
      </c>
      <c r="Q14" s="25">
        <v>1.1301686702462461</v>
      </c>
      <c r="S14">
        <f t="shared" si="1"/>
        <v>1</v>
      </c>
      <c r="T14">
        <f t="shared" si="0"/>
        <v>0</v>
      </c>
      <c r="U14">
        <f t="shared" si="0"/>
        <v>0</v>
      </c>
      <c r="V14">
        <f t="shared" si="0"/>
        <v>0</v>
      </c>
      <c r="W14">
        <f t="shared" si="0"/>
        <v>1</v>
      </c>
      <c r="AA14" t="s">
        <v>80</v>
      </c>
      <c r="AB14">
        <v>0.43820749769021244</v>
      </c>
      <c r="AC14" s="18">
        <f t="shared" si="2"/>
        <v>0.15451895043731778</v>
      </c>
      <c r="AD14" s="25">
        <v>396</v>
      </c>
    </row>
    <row r="15" spans="1:30">
      <c r="A15" s="2" t="s">
        <v>21</v>
      </c>
      <c r="B15" t="s">
        <v>81</v>
      </c>
      <c r="C15">
        <v>8</v>
      </c>
      <c r="D15">
        <v>198</v>
      </c>
      <c r="E15">
        <v>62</v>
      </c>
      <c r="F15">
        <v>151</v>
      </c>
      <c r="G15">
        <v>1118</v>
      </c>
      <c r="H15" s="25">
        <v>-95.675675675675677</v>
      </c>
      <c r="I15" s="25">
        <v>13.142857142857142</v>
      </c>
      <c r="J15" s="25">
        <v>3.3333333333333335</v>
      </c>
      <c r="K15" s="25">
        <v>-13.714285714285715</v>
      </c>
      <c r="L15" s="25">
        <v>1.1764705882352942</v>
      </c>
      <c r="M15" s="25">
        <v>0.26210945987979217</v>
      </c>
      <c r="N15" s="25">
        <v>0.41914768405430186</v>
      </c>
      <c r="O15" s="25">
        <v>0.43420161883100195</v>
      </c>
      <c r="P15" s="25">
        <v>0.41791693020958282</v>
      </c>
      <c r="Q15" s="25">
        <v>1.3753878094988103</v>
      </c>
      <c r="S15">
        <f t="shared" si="1"/>
        <v>0</v>
      </c>
      <c r="T15">
        <f t="shared" si="0"/>
        <v>0</v>
      </c>
      <c r="U15">
        <f t="shared" si="0"/>
        <v>0</v>
      </c>
      <c r="V15">
        <f t="shared" si="0"/>
        <v>0</v>
      </c>
      <c r="W15">
        <f t="shared" si="0"/>
        <v>1</v>
      </c>
      <c r="AA15" t="s">
        <v>81</v>
      </c>
      <c r="AB15">
        <v>0.43420161883100195</v>
      </c>
      <c r="AC15" s="18">
        <f t="shared" si="2"/>
        <v>3.3333333333333333E-2</v>
      </c>
      <c r="AD15" s="25">
        <v>62</v>
      </c>
    </row>
    <row r="16" spans="1:30">
      <c r="A16" s="2" t="s">
        <v>22</v>
      </c>
      <c r="B16" t="s">
        <v>82</v>
      </c>
      <c r="C16">
        <v>11436</v>
      </c>
      <c r="D16">
        <v>13100</v>
      </c>
      <c r="E16">
        <v>3728</v>
      </c>
      <c r="F16">
        <v>9772</v>
      </c>
      <c r="G16">
        <v>30573</v>
      </c>
      <c r="H16" s="25">
        <v>-19.248693687332295</v>
      </c>
      <c r="I16" s="25">
        <v>8.8401462279827197</v>
      </c>
      <c r="J16" s="25">
        <v>10.361160449970397</v>
      </c>
      <c r="K16" s="25">
        <v>-33.34697496760112</v>
      </c>
      <c r="L16" s="25">
        <v>10.599428426726478</v>
      </c>
      <c r="M16" s="25">
        <v>9.8675489381620203</v>
      </c>
      <c r="N16" s="25">
        <v>0.73032406274238515</v>
      </c>
      <c r="O16" s="25">
        <v>0.68757184746464461</v>
      </c>
      <c r="P16" s="25">
        <v>0.71226058153693739</v>
      </c>
      <c r="Q16" s="25">
        <v>0.99052138733236605</v>
      </c>
      <c r="S16">
        <f t="shared" si="1"/>
        <v>0</v>
      </c>
      <c r="T16">
        <f t="shared" si="0"/>
        <v>0</v>
      </c>
      <c r="U16">
        <f t="shared" si="0"/>
        <v>0</v>
      </c>
      <c r="V16">
        <f t="shared" si="0"/>
        <v>0</v>
      </c>
      <c r="W16">
        <f t="shared" si="0"/>
        <v>0</v>
      </c>
      <c r="AA16" t="s">
        <v>82</v>
      </c>
      <c r="AB16">
        <v>0.68757184746464461</v>
      </c>
      <c r="AC16" s="18">
        <f t="shared" si="2"/>
        <v>0.10361160449970397</v>
      </c>
      <c r="AD16" s="25">
        <v>3728</v>
      </c>
    </row>
    <row r="17" spans="1:30">
      <c r="A17" s="2" t="s">
        <v>23</v>
      </c>
      <c r="B17" t="s">
        <v>83</v>
      </c>
      <c r="C17">
        <v>408</v>
      </c>
      <c r="D17">
        <v>4965</v>
      </c>
      <c r="E17">
        <v>285</v>
      </c>
      <c r="F17">
        <v>1027</v>
      </c>
      <c r="G17">
        <v>5426</v>
      </c>
      <c r="H17" s="25">
        <v>-43.411927877947292</v>
      </c>
      <c r="I17" s="25">
        <v>27.079600716662398</v>
      </c>
      <c r="J17" s="25">
        <v>7.1428571428571423</v>
      </c>
      <c r="K17" s="25">
        <v>122.29437229437229</v>
      </c>
      <c r="L17" s="25">
        <v>10.689514483884128</v>
      </c>
      <c r="M17" s="25">
        <v>2.63643370456326</v>
      </c>
      <c r="N17" s="25">
        <v>2.0729322916416049</v>
      </c>
      <c r="O17" s="25">
        <v>0.39364849220907766</v>
      </c>
      <c r="P17" s="25">
        <v>0.56059270886924051</v>
      </c>
      <c r="Q17" s="25">
        <v>1.3165190269134213</v>
      </c>
      <c r="S17">
        <f t="shared" si="1"/>
        <v>0</v>
      </c>
      <c r="T17">
        <f t="shared" si="0"/>
        <v>1</v>
      </c>
      <c r="U17">
        <f t="shared" si="0"/>
        <v>0</v>
      </c>
      <c r="V17">
        <f t="shared" si="0"/>
        <v>0</v>
      </c>
      <c r="W17">
        <f t="shared" si="0"/>
        <v>1</v>
      </c>
      <c r="AA17" t="s">
        <v>83</v>
      </c>
      <c r="AB17">
        <v>0.39364849220907766</v>
      </c>
      <c r="AC17" s="18">
        <f t="shared" si="2"/>
        <v>7.1428571428571425E-2</v>
      </c>
      <c r="AD17" s="25">
        <v>285</v>
      </c>
    </row>
    <row r="18" spans="1:30">
      <c r="A18" s="2" t="s">
        <v>24</v>
      </c>
      <c r="B18" t="s">
        <v>84</v>
      </c>
      <c r="C18">
        <v>192</v>
      </c>
      <c r="D18">
        <v>312</v>
      </c>
      <c r="E18">
        <v>125</v>
      </c>
      <c r="F18">
        <v>256</v>
      </c>
      <c r="G18">
        <v>2494</v>
      </c>
      <c r="H18" s="25">
        <v>174.28571428571428</v>
      </c>
      <c r="I18" s="25">
        <v>9.8591549295774641</v>
      </c>
      <c r="J18" s="25">
        <v>-28.571428571428569</v>
      </c>
      <c r="K18" s="25">
        <v>4.0650406504065035</v>
      </c>
      <c r="L18" s="25">
        <v>6.5356685177274665</v>
      </c>
      <c r="M18" s="25">
        <v>3.2809119005755116</v>
      </c>
      <c r="N18" s="25">
        <v>0.34447452204460943</v>
      </c>
      <c r="O18" s="25">
        <v>0.45657317665692948</v>
      </c>
      <c r="P18" s="25">
        <v>0.36953332930941757</v>
      </c>
      <c r="Q18" s="25">
        <v>1.6002227778241533</v>
      </c>
      <c r="S18">
        <f t="shared" si="1"/>
        <v>1</v>
      </c>
      <c r="T18">
        <f t="shared" ref="T18:T59" si="3">IF(AND(N18&gt;1, I18&gt;0),1,0)</f>
        <v>0</v>
      </c>
      <c r="U18">
        <f t="shared" ref="U18:U59" si="4">IF(AND(O18&gt;1, J18&gt;0),1,0)</f>
        <v>0</v>
      </c>
      <c r="V18">
        <f t="shared" ref="V18:V59" si="5">IF(AND(P18&gt;1, K18&gt;0),1,0)</f>
        <v>0</v>
      </c>
      <c r="W18">
        <f t="shared" ref="W18:W59" si="6">IF(AND(Q18&gt;1, L18&gt;0),1,0)</f>
        <v>1</v>
      </c>
      <c r="AA18" t="s">
        <v>84</v>
      </c>
      <c r="AB18">
        <v>0.45657317665692948</v>
      </c>
      <c r="AC18" s="18">
        <f t="shared" si="2"/>
        <v>-0.2857142857142857</v>
      </c>
      <c r="AD18" s="25">
        <v>125</v>
      </c>
    </row>
    <row r="19" spans="1:30">
      <c r="A19" s="2" t="s">
        <v>25</v>
      </c>
      <c r="B19" t="s">
        <v>85</v>
      </c>
      <c r="C19">
        <v>51</v>
      </c>
      <c r="D19">
        <v>43</v>
      </c>
      <c r="E19">
        <v>91</v>
      </c>
      <c r="F19">
        <v>303</v>
      </c>
      <c r="G19">
        <v>824</v>
      </c>
      <c r="H19" s="25"/>
      <c r="I19" s="25">
        <v>330</v>
      </c>
      <c r="J19" s="25">
        <v>51.666666666666671</v>
      </c>
      <c r="K19" s="25">
        <v>73.142857142857139</v>
      </c>
      <c r="L19" s="25">
        <v>-3.1727379553466508</v>
      </c>
      <c r="M19" s="25">
        <v>2.4920169876286709</v>
      </c>
      <c r="N19" s="25">
        <v>0.13575581773249529</v>
      </c>
      <c r="O19" s="25">
        <v>0.95044995623699446</v>
      </c>
      <c r="P19" s="25">
        <v>1.2506729598456336</v>
      </c>
      <c r="Q19" s="25">
        <v>1.5118151488161928</v>
      </c>
      <c r="S19">
        <f t="shared" si="1"/>
        <v>0</v>
      </c>
      <c r="T19">
        <f t="shared" si="3"/>
        <v>0</v>
      </c>
      <c r="U19">
        <f t="shared" si="4"/>
        <v>0</v>
      </c>
      <c r="V19">
        <f t="shared" si="5"/>
        <v>1</v>
      </c>
      <c r="W19">
        <f t="shared" si="6"/>
        <v>0</v>
      </c>
      <c r="AA19" t="s">
        <v>85</v>
      </c>
      <c r="AB19">
        <v>0.95044995623699446</v>
      </c>
      <c r="AC19" s="18">
        <f t="shared" si="2"/>
        <v>0.51666666666666672</v>
      </c>
      <c r="AD19" s="25">
        <v>91</v>
      </c>
    </row>
    <row r="20" spans="1:30">
      <c r="A20" s="2" t="s">
        <v>30</v>
      </c>
      <c r="B20" t="s">
        <v>86</v>
      </c>
      <c r="C20">
        <v>2934</v>
      </c>
      <c r="D20">
        <v>320258</v>
      </c>
      <c r="E20">
        <v>207205</v>
      </c>
      <c r="F20">
        <v>299634</v>
      </c>
      <c r="G20">
        <v>564776</v>
      </c>
      <c r="H20" s="25">
        <v>4.0056717476072308</v>
      </c>
      <c r="I20" s="25">
        <v>-9.6013526291870956</v>
      </c>
      <c r="J20" s="25">
        <v>3.0009743100294282</v>
      </c>
      <c r="K20" s="25">
        <v>-9.5258800297117592</v>
      </c>
      <c r="L20" s="25">
        <v>15.526354546793433</v>
      </c>
      <c r="M20" s="25">
        <v>0.12894759661878763</v>
      </c>
      <c r="N20" s="25">
        <v>0.90941539473198185</v>
      </c>
      <c r="O20" s="25">
        <v>1.9465269178092013</v>
      </c>
      <c r="P20" s="25">
        <v>1.1124091279552577</v>
      </c>
      <c r="Q20" s="25">
        <v>0.93200884591158173</v>
      </c>
      <c r="S20">
        <f t="shared" si="1"/>
        <v>0</v>
      </c>
      <c r="T20">
        <f t="shared" si="3"/>
        <v>0</v>
      </c>
      <c r="U20">
        <f t="shared" si="4"/>
        <v>1</v>
      </c>
      <c r="V20">
        <f t="shared" si="5"/>
        <v>0</v>
      </c>
      <c r="W20">
        <f t="shared" si="6"/>
        <v>0</v>
      </c>
      <c r="AA20" t="s">
        <v>86</v>
      </c>
      <c r="AB20">
        <v>1.9465269178092013</v>
      </c>
      <c r="AC20" s="18">
        <f t="shared" si="2"/>
        <v>3.0009743100294282E-2</v>
      </c>
      <c r="AD20" s="25">
        <v>207205</v>
      </c>
    </row>
    <row r="21" spans="1:30">
      <c r="A21" s="2" t="s">
        <v>26</v>
      </c>
      <c r="B21" t="s">
        <v>87</v>
      </c>
      <c r="C21">
        <v>2279</v>
      </c>
      <c r="D21">
        <v>4034</v>
      </c>
      <c r="E21">
        <v>466</v>
      </c>
      <c r="F21">
        <v>437</v>
      </c>
      <c r="G21">
        <v>6234</v>
      </c>
      <c r="H21" s="25">
        <v>-39.388297872340431</v>
      </c>
      <c r="I21" s="25">
        <v>18.681965283907033</v>
      </c>
      <c r="J21" s="25">
        <v>3.325942350332594</v>
      </c>
      <c r="K21" s="25">
        <v>-10.816326530612246</v>
      </c>
      <c r="L21" s="25">
        <v>8.7578506629448718</v>
      </c>
      <c r="M21" s="25">
        <v>14.278367196090697</v>
      </c>
      <c r="N21" s="25">
        <v>1.6329740649737359</v>
      </c>
      <c r="O21" s="25">
        <v>0.62406119488758904</v>
      </c>
      <c r="P21" s="25">
        <v>0.23127887581024387</v>
      </c>
      <c r="Q21" s="25">
        <v>1.4665324529285801</v>
      </c>
      <c r="S21">
        <f t="shared" si="1"/>
        <v>0</v>
      </c>
      <c r="T21">
        <f t="shared" si="3"/>
        <v>1</v>
      </c>
      <c r="U21">
        <f t="shared" si="4"/>
        <v>0</v>
      </c>
      <c r="V21">
        <f t="shared" si="5"/>
        <v>0</v>
      </c>
      <c r="W21">
        <f t="shared" si="6"/>
        <v>1</v>
      </c>
      <c r="AA21" t="s">
        <v>87</v>
      </c>
      <c r="AB21">
        <v>0.62406119488758904</v>
      </c>
      <c r="AC21" s="18">
        <f t="shared" si="2"/>
        <v>3.325942350332594E-2</v>
      </c>
      <c r="AD21" s="25">
        <v>466</v>
      </c>
    </row>
    <row r="22" spans="1:30">
      <c r="A22" s="2" t="s">
        <v>27</v>
      </c>
      <c r="B22" t="s">
        <v>88</v>
      </c>
      <c r="C22">
        <v>53</v>
      </c>
      <c r="D22">
        <v>4291</v>
      </c>
      <c r="E22">
        <v>5278</v>
      </c>
      <c r="F22">
        <v>7976</v>
      </c>
      <c r="G22">
        <v>16612</v>
      </c>
      <c r="H22" s="25">
        <v>-55.833333333333336</v>
      </c>
      <c r="I22" s="25">
        <v>143.94542353610004</v>
      </c>
      <c r="J22" s="25">
        <v>22.972972972972975</v>
      </c>
      <c r="K22" s="25">
        <v>-7.1045888655951543</v>
      </c>
      <c r="L22" s="25">
        <v>11.48993288590604</v>
      </c>
      <c r="M22" s="25">
        <v>8.8613094284804975E-2</v>
      </c>
      <c r="N22" s="25">
        <v>0.46354267110247832</v>
      </c>
      <c r="O22" s="25">
        <v>1.8862465504490968</v>
      </c>
      <c r="P22" s="25">
        <v>1.126490379396994</v>
      </c>
      <c r="Q22" s="25">
        <v>1.042880659644946</v>
      </c>
      <c r="S22">
        <f t="shared" si="1"/>
        <v>0</v>
      </c>
      <c r="T22">
        <f t="shared" si="3"/>
        <v>0</v>
      </c>
      <c r="U22">
        <f t="shared" si="4"/>
        <v>1</v>
      </c>
      <c r="V22">
        <f t="shared" si="5"/>
        <v>0</v>
      </c>
      <c r="W22">
        <f t="shared" si="6"/>
        <v>1</v>
      </c>
      <c r="AA22" t="s">
        <v>88</v>
      </c>
      <c r="AB22">
        <v>1.8862465504490968</v>
      </c>
      <c r="AC22" s="18">
        <f t="shared" si="2"/>
        <v>0.22972972972972974</v>
      </c>
      <c r="AD22" s="25">
        <v>5278</v>
      </c>
    </row>
    <row r="23" spans="1:30">
      <c r="A23" s="2" t="s">
        <v>29</v>
      </c>
      <c r="B23" t="s">
        <v>89</v>
      </c>
      <c r="C23">
        <v>0</v>
      </c>
      <c r="D23">
        <v>83</v>
      </c>
      <c r="E23">
        <v>21</v>
      </c>
      <c r="F23">
        <v>68</v>
      </c>
      <c r="G23">
        <v>426</v>
      </c>
      <c r="H23" s="25">
        <v>-100</v>
      </c>
      <c r="I23" s="25">
        <v>-5.6818181818181817</v>
      </c>
      <c r="J23" s="25">
        <v>-8.695652173913043</v>
      </c>
      <c r="K23" s="25">
        <v>47.826086956521742</v>
      </c>
      <c r="L23" s="25">
        <v>-1.3888888888888888</v>
      </c>
      <c r="M23" s="25"/>
      <c r="N23" s="25">
        <v>0.36072003232497368</v>
      </c>
      <c r="O23" s="25">
        <v>0.30193213069359237</v>
      </c>
      <c r="P23" s="25">
        <v>0.38637784760239224</v>
      </c>
      <c r="Q23" s="25">
        <v>1.0759281108944048</v>
      </c>
      <c r="S23">
        <f t="shared" si="1"/>
        <v>0</v>
      </c>
      <c r="T23">
        <f t="shared" si="3"/>
        <v>0</v>
      </c>
      <c r="U23">
        <f t="shared" si="4"/>
        <v>0</v>
      </c>
      <c r="V23">
        <f t="shared" si="5"/>
        <v>0</v>
      </c>
      <c r="W23">
        <f t="shared" si="6"/>
        <v>0</v>
      </c>
      <c r="AA23" t="s">
        <v>89</v>
      </c>
      <c r="AB23">
        <v>0.30193213069359237</v>
      </c>
      <c r="AC23" s="18">
        <f t="shared" si="2"/>
        <v>-8.6956521739130432E-2</v>
      </c>
      <c r="AD23" s="25">
        <v>21</v>
      </c>
    </row>
    <row r="24" spans="1:30">
      <c r="A24" s="2" t="s">
        <v>28</v>
      </c>
      <c r="B24" t="s">
        <v>90</v>
      </c>
      <c r="C24">
        <v>533</v>
      </c>
      <c r="D24">
        <v>2549</v>
      </c>
      <c r="E24">
        <v>298</v>
      </c>
      <c r="F24">
        <v>623</v>
      </c>
      <c r="G24">
        <v>4357</v>
      </c>
      <c r="H24" s="25">
        <v>30.317848410757946</v>
      </c>
      <c r="I24" s="25">
        <v>23.557925351429958</v>
      </c>
      <c r="J24" s="25">
        <v>19.2</v>
      </c>
      <c r="K24" s="25">
        <v>-13.231197771587745</v>
      </c>
      <c r="L24" s="25">
        <v>1.4435389988358556</v>
      </c>
      <c r="M24" s="25">
        <v>3.8269303697888395</v>
      </c>
      <c r="N24" s="25">
        <v>1.1825032933175048</v>
      </c>
      <c r="O24" s="25">
        <v>0.45734786468339489</v>
      </c>
      <c r="P24" s="25">
        <v>0.37786068488833019</v>
      </c>
      <c r="Q24" s="25">
        <v>1.1746313022349759</v>
      </c>
      <c r="S24">
        <f t="shared" si="1"/>
        <v>1</v>
      </c>
      <c r="T24">
        <f t="shared" si="3"/>
        <v>1</v>
      </c>
      <c r="U24">
        <f t="shared" si="4"/>
        <v>0</v>
      </c>
      <c r="V24">
        <f t="shared" si="5"/>
        <v>0</v>
      </c>
      <c r="W24">
        <f t="shared" si="6"/>
        <v>1</v>
      </c>
      <c r="AA24" t="s">
        <v>90</v>
      </c>
      <c r="AB24">
        <v>0.45734786468339489</v>
      </c>
      <c r="AC24" s="18">
        <f t="shared" si="2"/>
        <v>0.192</v>
      </c>
      <c r="AD24" s="25">
        <v>298</v>
      </c>
    </row>
    <row r="25" spans="1:30">
      <c r="A25" s="2" t="s">
        <v>31</v>
      </c>
      <c r="B25" t="s">
        <v>91</v>
      </c>
      <c r="C25">
        <v>1622</v>
      </c>
      <c r="D25">
        <v>9572</v>
      </c>
      <c r="E25">
        <v>519</v>
      </c>
      <c r="F25">
        <v>840</v>
      </c>
      <c r="G25">
        <v>7145</v>
      </c>
      <c r="H25" s="25">
        <v>33.16912972085386</v>
      </c>
      <c r="I25" s="25">
        <v>6.3910192286317651</v>
      </c>
      <c r="J25" s="25">
        <v>-47.681451612903224</v>
      </c>
      <c r="K25" s="25">
        <v>6.3291139240506329</v>
      </c>
      <c r="L25" s="25">
        <v>10.160345359235276</v>
      </c>
      <c r="M25" s="25">
        <v>5.9876815800394807</v>
      </c>
      <c r="N25" s="25">
        <v>2.2830725320717722</v>
      </c>
      <c r="O25" s="25">
        <v>0.40952672199273199</v>
      </c>
      <c r="P25" s="25">
        <v>0.26194338921395116</v>
      </c>
      <c r="Q25" s="25">
        <v>0.99037743973205294</v>
      </c>
      <c r="S25">
        <f t="shared" si="1"/>
        <v>1</v>
      </c>
      <c r="T25">
        <f t="shared" si="3"/>
        <v>1</v>
      </c>
      <c r="U25">
        <f t="shared" si="4"/>
        <v>0</v>
      </c>
      <c r="V25">
        <f t="shared" si="5"/>
        <v>0</v>
      </c>
      <c r="W25">
        <f t="shared" si="6"/>
        <v>0</v>
      </c>
      <c r="AA25" t="s">
        <v>91</v>
      </c>
      <c r="AB25">
        <v>0.40952672199273199</v>
      </c>
      <c r="AC25" s="18">
        <f t="shared" si="2"/>
        <v>-0.47681451612903225</v>
      </c>
      <c r="AD25" s="25">
        <v>519</v>
      </c>
    </row>
    <row r="26" spans="1:30">
      <c r="A26" s="2" t="s">
        <v>32</v>
      </c>
      <c r="B26" t="s">
        <v>92</v>
      </c>
      <c r="C26">
        <v>40</v>
      </c>
      <c r="D26">
        <v>39</v>
      </c>
      <c r="E26">
        <v>12</v>
      </c>
      <c r="F26">
        <v>33</v>
      </c>
      <c r="G26">
        <v>381</v>
      </c>
      <c r="H26" s="25">
        <v>100</v>
      </c>
      <c r="I26" s="25">
        <v>290</v>
      </c>
      <c r="J26" s="25">
        <v>20</v>
      </c>
      <c r="K26" s="25">
        <v>-45</v>
      </c>
      <c r="L26" s="25">
        <v>-19.279661016949152</v>
      </c>
      <c r="M26" s="25">
        <v>5.9821816041166294</v>
      </c>
      <c r="N26" s="25">
        <v>0.37685421821305065</v>
      </c>
      <c r="O26" s="25">
        <v>0.3836082052485999</v>
      </c>
      <c r="P26" s="25">
        <v>0.41690187746885465</v>
      </c>
      <c r="Q26" s="25">
        <v>2.1395145092181922</v>
      </c>
      <c r="S26">
        <f t="shared" si="1"/>
        <v>1</v>
      </c>
      <c r="T26">
        <f t="shared" si="3"/>
        <v>0</v>
      </c>
      <c r="U26">
        <f t="shared" si="4"/>
        <v>0</v>
      </c>
      <c r="V26">
        <f t="shared" si="5"/>
        <v>0</v>
      </c>
      <c r="W26">
        <f t="shared" si="6"/>
        <v>0</v>
      </c>
      <c r="AA26" t="s">
        <v>92</v>
      </c>
      <c r="AB26">
        <v>0.3836082052485999</v>
      </c>
      <c r="AC26" s="18">
        <f t="shared" si="2"/>
        <v>0.2</v>
      </c>
      <c r="AD26" s="25">
        <v>12</v>
      </c>
    </row>
    <row r="27" spans="1:30">
      <c r="A27" s="2" t="s">
        <v>33</v>
      </c>
      <c r="B27" t="s">
        <v>93</v>
      </c>
      <c r="C27">
        <v>24</v>
      </c>
      <c r="D27">
        <v>96</v>
      </c>
      <c r="E27">
        <v>30</v>
      </c>
      <c r="F27">
        <v>123</v>
      </c>
      <c r="G27">
        <v>544</v>
      </c>
      <c r="H27" s="25">
        <v>20</v>
      </c>
      <c r="I27" s="25">
        <v>134.14634146341464</v>
      </c>
      <c r="J27" s="25">
        <v>-9.0909090909090917</v>
      </c>
      <c r="K27" s="25">
        <v>105</v>
      </c>
      <c r="L27" s="25">
        <v>45.066666666666663</v>
      </c>
      <c r="M27" s="25">
        <v>0.58002334996139338</v>
      </c>
      <c r="N27" s="25">
        <v>0.14990448982664575</v>
      </c>
      <c r="O27" s="25">
        <v>0.15497531600613207</v>
      </c>
      <c r="P27" s="25">
        <v>0.25110748387469117</v>
      </c>
      <c r="Q27" s="25">
        <v>0.49365528849669643</v>
      </c>
      <c r="S27">
        <f t="shared" si="1"/>
        <v>0</v>
      </c>
      <c r="T27">
        <f t="shared" si="3"/>
        <v>0</v>
      </c>
      <c r="U27">
        <f t="shared" si="4"/>
        <v>0</v>
      </c>
      <c r="V27">
        <f t="shared" si="5"/>
        <v>0</v>
      </c>
      <c r="W27">
        <f t="shared" si="6"/>
        <v>0</v>
      </c>
      <c r="AA27" t="s">
        <v>93</v>
      </c>
      <c r="AB27">
        <v>0.15497531600613207</v>
      </c>
      <c r="AC27" s="18">
        <f t="shared" si="2"/>
        <v>-9.0909090909090912E-2</v>
      </c>
      <c r="AD27" s="25">
        <v>30</v>
      </c>
    </row>
    <row r="28" spans="1:30">
      <c r="A28" s="2" t="s">
        <v>34</v>
      </c>
      <c r="B28" t="s">
        <v>94</v>
      </c>
      <c r="C28">
        <v>2507</v>
      </c>
      <c r="D28">
        <v>8362</v>
      </c>
      <c r="E28">
        <v>1590</v>
      </c>
      <c r="F28">
        <v>7826</v>
      </c>
      <c r="G28">
        <v>17171</v>
      </c>
      <c r="H28" s="25">
        <v>89.636913767019664</v>
      </c>
      <c r="I28" s="25">
        <v>43.233984241178483</v>
      </c>
      <c r="J28" s="25">
        <v>-12.637362637362637</v>
      </c>
      <c r="K28" s="25">
        <v>6.57769304099142</v>
      </c>
      <c r="L28" s="25">
        <v>17.232197719669557</v>
      </c>
      <c r="M28" s="25">
        <v>3.6673728273777506</v>
      </c>
      <c r="N28" s="25">
        <v>0.79035110387528007</v>
      </c>
      <c r="O28" s="25">
        <v>0.49716997566447896</v>
      </c>
      <c r="P28" s="25">
        <v>0.96707661533444722</v>
      </c>
      <c r="Q28" s="25">
        <v>0.94316347910099718</v>
      </c>
      <c r="S28">
        <f t="shared" si="1"/>
        <v>1</v>
      </c>
      <c r="T28">
        <f t="shared" si="3"/>
        <v>0</v>
      </c>
      <c r="U28">
        <f t="shared" si="4"/>
        <v>0</v>
      </c>
      <c r="V28">
        <f t="shared" si="5"/>
        <v>0</v>
      </c>
      <c r="W28">
        <f t="shared" si="6"/>
        <v>0</v>
      </c>
      <c r="AA28" t="s">
        <v>94</v>
      </c>
      <c r="AB28">
        <v>0.49716997566447896</v>
      </c>
      <c r="AC28" s="18">
        <f t="shared" si="2"/>
        <v>-0.12637362637362637</v>
      </c>
      <c r="AD28" s="25">
        <v>1590</v>
      </c>
    </row>
    <row r="29" spans="1:30">
      <c r="A29" s="2" t="s">
        <v>35</v>
      </c>
      <c r="B29" t="s">
        <v>95</v>
      </c>
      <c r="C29">
        <v>513</v>
      </c>
      <c r="D29">
        <v>11516</v>
      </c>
      <c r="E29">
        <v>499</v>
      </c>
      <c r="F29">
        <v>1940</v>
      </c>
      <c r="G29">
        <v>10965</v>
      </c>
      <c r="H29" s="25">
        <v>-14.64226289517471</v>
      </c>
      <c r="I29" s="25">
        <v>15.379220518986072</v>
      </c>
      <c r="J29" s="25">
        <v>-1.1881188118811881</v>
      </c>
      <c r="K29" s="25">
        <v>15.751789976133651</v>
      </c>
      <c r="L29" s="25">
        <v>-0.51714752313554713</v>
      </c>
      <c r="M29" s="25">
        <v>1.3569623038931131</v>
      </c>
      <c r="N29" s="25">
        <v>1.9681638306110711</v>
      </c>
      <c r="O29" s="25">
        <v>0.28213567467068701</v>
      </c>
      <c r="P29" s="25">
        <v>0.4334833863798993</v>
      </c>
      <c r="Q29" s="25">
        <v>1.0890547480756969</v>
      </c>
      <c r="S29">
        <f t="shared" si="1"/>
        <v>0</v>
      </c>
      <c r="T29">
        <f t="shared" si="3"/>
        <v>1</v>
      </c>
      <c r="U29">
        <f t="shared" si="4"/>
        <v>0</v>
      </c>
      <c r="V29">
        <f t="shared" si="5"/>
        <v>0</v>
      </c>
      <c r="W29">
        <f t="shared" si="6"/>
        <v>0</v>
      </c>
      <c r="AA29" t="s">
        <v>95</v>
      </c>
      <c r="AB29">
        <v>0.28213567467068701</v>
      </c>
      <c r="AC29" s="18">
        <f t="shared" si="2"/>
        <v>-1.1881188118811881E-2</v>
      </c>
      <c r="AD29" s="25">
        <v>499</v>
      </c>
    </row>
    <row r="30" spans="1:30">
      <c r="A30" s="2" t="s">
        <v>36</v>
      </c>
      <c r="B30" t="s">
        <v>96</v>
      </c>
      <c r="C30">
        <v>69</v>
      </c>
      <c r="D30">
        <v>1346</v>
      </c>
      <c r="E30">
        <v>353</v>
      </c>
      <c r="F30">
        <v>1406</v>
      </c>
      <c r="G30">
        <v>5608</v>
      </c>
      <c r="H30" s="25">
        <v>-31</v>
      </c>
      <c r="I30" s="25">
        <v>-5.9399021663172604</v>
      </c>
      <c r="J30" s="25">
        <v>15.359477124183007</v>
      </c>
      <c r="K30" s="25">
        <v>2.0319303338171264</v>
      </c>
      <c r="L30" s="25">
        <v>22.36526292821296</v>
      </c>
      <c r="M30" s="25">
        <v>0.39795822455971397</v>
      </c>
      <c r="N30" s="25">
        <v>0.50158278891850683</v>
      </c>
      <c r="O30" s="25">
        <v>0.43518121422170775</v>
      </c>
      <c r="P30" s="25">
        <v>0.68500544552434983</v>
      </c>
      <c r="Q30" s="25">
        <v>1.2144707446134422</v>
      </c>
      <c r="S30">
        <f t="shared" si="1"/>
        <v>0</v>
      </c>
      <c r="T30">
        <f t="shared" si="3"/>
        <v>0</v>
      </c>
      <c r="U30">
        <f t="shared" si="4"/>
        <v>0</v>
      </c>
      <c r="V30">
        <f t="shared" si="5"/>
        <v>0</v>
      </c>
      <c r="W30">
        <f t="shared" si="6"/>
        <v>1</v>
      </c>
      <c r="AA30" t="s">
        <v>96</v>
      </c>
      <c r="AB30">
        <v>0.43518121422170775</v>
      </c>
      <c r="AC30" s="18">
        <f t="shared" si="2"/>
        <v>0.15359477124183007</v>
      </c>
      <c r="AD30" s="25">
        <v>353</v>
      </c>
    </row>
    <row r="31" spans="1:30">
      <c r="A31" s="2" t="s">
        <v>37</v>
      </c>
      <c r="B31" t="s">
        <v>97</v>
      </c>
      <c r="C31">
        <v>582</v>
      </c>
      <c r="D31">
        <v>148017</v>
      </c>
      <c r="E31">
        <v>41054</v>
      </c>
      <c r="F31">
        <v>138852</v>
      </c>
      <c r="G31">
        <v>174690</v>
      </c>
      <c r="H31" s="25">
        <v>-15.529753265602322</v>
      </c>
      <c r="I31" s="25">
        <v>-0.40372231978844947</v>
      </c>
      <c r="J31" s="25">
        <v>16.803232047342664</v>
      </c>
      <c r="K31" s="25">
        <v>16.992037746977292</v>
      </c>
      <c r="L31" s="25">
        <v>18.265520276216911</v>
      </c>
      <c r="M31" s="25">
        <v>6.4636283091469418E-2</v>
      </c>
      <c r="N31" s="25">
        <v>1.0621214007211548</v>
      </c>
      <c r="O31" s="25">
        <v>0.97457643941010996</v>
      </c>
      <c r="P31" s="25">
        <v>1.302644285859077</v>
      </c>
      <c r="Q31" s="25">
        <v>0.72847070780067924</v>
      </c>
      <c r="S31">
        <f t="shared" si="1"/>
        <v>0</v>
      </c>
      <c r="T31">
        <f t="shared" si="3"/>
        <v>0</v>
      </c>
      <c r="U31">
        <f t="shared" si="4"/>
        <v>0</v>
      </c>
      <c r="V31">
        <f t="shared" si="5"/>
        <v>1</v>
      </c>
      <c r="W31">
        <f t="shared" si="6"/>
        <v>0</v>
      </c>
      <c r="AA31" t="s">
        <v>97</v>
      </c>
      <c r="AB31">
        <v>0.97457643941010996</v>
      </c>
      <c r="AC31" s="18">
        <f t="shared" si="2"/>
        <v>0.16803232047342664</v>
      </c>
      <c r="AD31" s="25">
        <v>41054</v>
      </c>
    </row>
    <row r="32" spans="1:30">
      <c r="A32" s="2" t="s">
        <v>38</v>
      </c>
      <c r="B32" t="s">
        <v>98</v>
      </c>
      <c r="C32">
        <v>88</v>
      </c>
      <c r="D32">
        <v>4936</v>
      </c>
      <c r="E32">
        <v>3422</v>
      </c>
      <c r="F32">
        <v>10550</v>
      </c>
      <c r="G32">
        <v>23043</v>
      </c>
      <c r="H32" s="25">
        <v>158.8235294117647</v>
      </c>
      <c r="I32" s="25">
        <v>25.088697415103901</v>
      </c>
      <c r="J32" s="25">
        <v>-8.7466666666666661</v>
      </c>
      <c r="K32" s="25">
        <v>-10.759600744374895</v>
      </c>
      <c r="L32" s="25">
        <v>29.856297548605244</v>
      </c>
      <c r="M32" s="25">
        <v>9.6095075517678222E-2</v>
      </c>
      <c r="N32" s="25">
        <v>0.34825934861797669</v>
      </c>
      <c r="O32" s="25">
        <v>0.79874013206273586</v>
      </c>
      <c r="P32" s="25">
        <v>0.97317563978316524</v>
      </c>
      <c r="Q32" s="25">
        <v>0.94481795695748294</v>
      </c>
      <c r="S32">
        <f t="shared" si="1"/>
        <v>0</v>
      </c>
      <c r="T32">
        <f t="shared" si="3"/>
        <v>0</v>
      </c>
      <c r="U32">
        <f t="shared" si="4"/>
        <v>0</v>
      </c>
      <c r="V32">
        <f t="shared" si="5"/>
        <v>0</v>
      </c>
      <c r="W32">
        <f t="shared" si="6"/>
        <v>0</v>
      </c>
      <c r="AA32" t="s">
        <v>98</v>
      </c>
      <c r="AB32">
        <v>0.79874013206273586</v>
      </c>
      <c r="AC32" s="18">
        <f t="shared" si="2"/>
        <v>-8.7466666666666665E-2</v>
      </c>
      <c r="AD32" s="25">
        <v>3422</v>
      </c>
    </row>
    <row r="33" spans="1:30">
      <c r="A33" s="2" t="s">
        <v>39</v>
      </c>
      <c r="B33" t="s">
        <v>99</v>
      </c>
      <c r="C33">
        <v>25</v>
      </c>
      <c r="D33">
        <v>514</v>
      </c>
      <c r="E33">
        <v>79</v>
      </c>
      <c r="F33">
        <v>168</v>
      </c>
      <c r="G33">
        <v>878</v>
      </c>
      <c r="H33" s="25">
        <v>-58.333333333333336</v>
      </c>
      <c r="I33" s="25">
        <v>37.066666666666663</v>
      </c>
      <c r="J33" s="25">
        <v>31.666666666666664</v>
      </c>
      <c r="K33" s="25">
        <v>13.513513513513514</v>
      </c>
      <c r="L33" s="25">
        <v>-9.2975206611570247</v>
      </c>
      <c r="M33" s="25">
        <v>1.1222512677997305</v>
      </c>
      <c r="N33" s="25">
        <v>1.4908103085291922</v>
      </c>
      <c r="O33" s="25">
        <v>0.75802621920197522</v>
      </c>
      <c r="P33" s="25">
        <v>0.63705904632324362</v>
      </c>
      <c r="Q33" s="25">
        <v>1.4799098835037792</v>
      </c>
      <c r="S33">
        <f t="shared" si="1"/>
        <v>0</v>
      </c>
      <c r="T33">
        <f t="shared" si="3"/>
        <v>1</v>
      </c>
      <c r="U33">
        <f t="shared" si="4"/>
        <v>0</v>
      </c>
      <c r="V33">
        <f t="shared" si="5"/>
        <v>0</v>
      </c>
      <c r="W33">
        <f t="shared" si="6"/>
        <v>0</v>
      </c>
      <c r="AA33" t="s">
        <v>99</v>
      </c>
      <c r="AB33">
        <v>0.75802621920197522</v>
      </c>
      <c r="AC33" s="18">
        <f t="shared" si="2"/>
        <v>0.31666666666666665</v>
      </c>
      <c r="AD33" s="25">
        <v>79</v>
      </c>
    </row>
    <row r="34" spans="1:30">
      <c r="A34" s="2" t="s">
        <v>40</v>
      </c>
      <c r="B34" t="s">
        <v>100</v>
      </c>
      <c r="C34">
        <v>1196</v>
      </c>
      <c r="D34">
        <v>46105</v>
      </c>
      <c r="E34">
        <v>7733</v>
      </c>
      <c r="F34">
        <v>21324</v>
      </c>
      <c r="G34">
        <v>82874</v>
      </c>
      <c r="H34" s="25">
        <v>12.617702448210924</v>
      </c>
      <c r="I34" s="25">
        <v>8.5104379957165381</v>
      </c>
      <c r="J34" s="25">
        <v>2.546081421562127</v>
      </c>
      <c r="K34" s="25">
        <v>29.511084117825693</v>
      </c>
      <c r="L34" s="25">
        <v>24.970217899419435</v>
      </c>
      <c r="M34" s="25">
        <v>0.34211569014260168</v>
      </c>
      <c r="N34" s="25">
        <v>0.85211657108748451</v>
      </c>
      <c r="O34" s="25">
        <v>0.47282111534283278</v>
      </c>
      <c r="P34" s="25">
        <v>0.51526518080920081</v>
      </c>
      <c r="Q34" s="25">
        <v>0.89012453591176688</v>
      </c>
      <c r="S34">
        <f t="shared" si="1"/>
        <v>0</v>
      </c>
      <c r="T34">
        <f t="shared" si="3"/>
        <v>0</v>
      </c>
      <c r="U34">
        <f t="shared" si="4"/>
        <v>0</v>
      </c>
      <c r="V34">
        <f t="shared" si="5"/>
        <v>0</v>
      </c>
      <c r="W34">
        <f t="shared" si="6"/>
        <v>0</v>
      </c>
      <c r="AA34" t="s">
        <v>100</v>
      </c>
      <c r="AB34">
        <v>0.47282111534283278</v>
      </c>
      <c r="AC34" s="18">
        <f t="shared" si="2"/>
        <v>2.5460814215621269E-2</v>
      </c>
      <c r="AD34" s="25">
        <v>7733</v>
      </c>
    </row>
    <row r="35" spans="1:30">
      <c r="A35" s="2" t="s">
        <v>41</v>
      </c>
      <c r="B35" t="s">
        <v>101</v>
      </c>
      <c r="C35">
        <v>405</v>
      </c>
      <c r="D35">
        <v>20008</v>
      </c>
      <c r="E35">
        <v>13147</v>
      </c>
      <c r="F35">
        <v>43076</v>
      </c>
      <c r="G35">
        <v>88038</v>
      </c>
      <c r="H35" s="25">
        <v>36.363636363636367</v>
      </c>
      <c r="I35" s="25">
        <v>2.7843419295181344</v>
      </c>
      <c r="J35" s="25">
        <v>-11.593033420751798</v>
      </c>
      <c r="K35" s="25">
        <v>38.108368066688044</v>
      </c>
      <c r="L35" s="25">
        <v>18.475554778021504</v>
      </c>
      <c r="M35" s="25">
        <v>0.13957342682993251</v>
      </c>
      <c r="N35" s="25">
        <v>0.44551319275544238</v>
      </c>
      <c r="O35" s="25">
        <v>0.96845940597613922</v>
      </c>
      <c r="P35" s="25">
        <v>1.2540169189661547</v>
      </c>
      <c r="Q35" s="25">
        <v>1.139222476542153</v>
      </c>
      <c r="S35">
        <f t="shared" si="1"/>
        <v>0</v>
      </c>
      <c r="T35">
        <f t="shared" si="3"/>
        <v>0</v>
      </c>
      <c r="U35">
        <f t="shared" si="4"/>
        <v>0</v>
      </c>
      <c r="V35">
        <f t="shared" si="5"/>
        <v>1</v>
      </c>
      <c r="W35">
        <f t="shared" si="6"/>
        <v>1</v>
      </c>
      <c r="AA35" t="s">
        <v>101</v>
      </c>
      <c r="AB35">
        <v>0.96845940597613922</v>
      </c>
      <c r="AC35" s="18">
        <f t="shared" si="2"/>
        <v>-0.11593033420751798</v>
      </c>
      <c r="AD35" s="25">
        <v>13147</v>
      </c>
    </row>
    <row r="36" spans="1:30">
      <c r="A36" s="2" t="s">
        <v>42</v>
      </c>
      <c r="B36" t="s">
        <v>102</v>
      </c>
      <c r="C36">
        <v>292</v>
      </c>
      <c r="D36">
        <v>3137</v>
      </c>
      <c r="E36">
        <v>90</v>
      </c>
      <c r="F36">
        <v>304</v>
      </c>
      <c r="G36">
        <v>1439</v>
      </c>
      <c r="H36" s="25">
        <v>39.71291866028708</v>
      </c>
      <c r="I36" s="25">
        <v>67.574786324786331</v>
      </c>
      <c r="J36" s="25">
        <v>-6.25</v>
      </c>
      <c r="K36" s="25">
        <v>50.495049504950494</v>
      </c>
      <c r="L36" s="25">
        <v>6.6716085989621945</v>
      </c>
      <c r="M36" s="25">
        <v>3.8347779990985815</v>
      </c>
      <c r="N36" s="25">
        <v>2.6618346027929163</v>
      </c>
      <c r="O36" s="25">
        <v>0.25264279968006143</v>
      </c>
      <c r="P36" s="25">
        <v>0.33724946439219505</v>
      </c>
      <c r="Q36" s="25">
        <v>0.70959219224075398</v>
      </c>
      <c r="S36">
        <f t="shared" si="1"/>
        <v>1</v>
      </c>
      <c r="T36">
        <f t="shared" si="3"/>
        <v>1</v>
      </c>
      <c r="U36">
        <f t="shared" si="4"/>
        <v>0</v>
      </c>
      <c r="V36">
        <f t="shared" si="5"/>
        <v>0</v>
      </c>
      <c r="W36">
        <f t="shared" si="6"/>
        <v>0</v>
      </c>
      <c r="AA36" t="s">
        <v>102</v>
      </c>
      <c r="AB36">
        <v>0.25264279968006143</v>
      </c>
      <c r="AC36" s="18">
        <f t="shared" si="2"/>
        <v>-6.25E-2</v>
      </c>
      <c r="AD36" s="25">
        <v>90</v>
      </c>
    </row>
    <row r="37" spans="1:30">
      <c r="A37" s="2" t="s">
        <v>43</v>
      </c>
      <c r="B37" t="s">
        <v>103</v>
      </c>
      <c r="C37">
        <v>782</v>
      </c>
      <c r="D37">
        <v>52953</v>
      </c>
      <c r="E37">
        <v>10274</v>
      </c>
      <c r="F37">
        <v>19710</v>
      </c>
      <c r="G37">
        <v>100097</v>
      </c>
      <c r="H37" s="25">
        <v>-36.05887162714636</v>
      </c>
      <c r="I37" s="25">
        <v>8.2241615401908881</v>
      </c>
      <c r="J37" s="25">
        <v>22.411533420707734</v>
      </c>
      <c r="K37" s="25">
        <v>12.680082323347817</v>
      </c>
      <c r="L37" s="25">
        <v>24.032861639116749</v>
      </c>
      <c r="M37" s="25">
        <v>0.21522822931279559</v>
      </c>
      <c r="N37" s="25">
        <v>0.941655877470568</v>
      </c>
      <c r="O37" s="25">
        <v>0.60442035468384392</v>
      </c>
      <c r="P37" s="25">
        <v>0.45824677092555277</v>
      </c>
      <c r="Q37" s="25">
        <v>1.0344373661684689</v>
      </c>
      <c r="S37">
        <f t="shared" si="1"/>
        <v>0</v>
      </c>
      <c r="T37">
        <f t="shared" si="3"/>
        <v>0</v>
      </c>
      <c r="U37">
        <f t="shared" si="4"/>
        <v>0</v>
      </c>
      <c r="V37">
        <f t="shared" si="5"/>
        <v>0</v>
      </c>
      <c r="W37">
        <f t="shared" si="6"/>
        <v>1</v>
      </c>
      <c r="AA37" t="s">
        <v>103</v>
      </c>
      <c r="AB37">
        <v>0.60442035468384392</v>
      </c>
      <c r="AC37" s="18">
        <f t="shared" si="2"/>
        <v>0.22411533420707733</v>
      </c>
      <c r="AD37" s="25">
        <v>10274</v>
      </c>
    </row>
    <row r="38" spans="1:30">
      <c r="A38" s="2" t="s">
        <v>44</v>
      </c>
      <c r="B38" t="s">
        <v>104</v>
      </c>
      <c r="C38">
        <v>918</v>
      </c>
      <c r="D38">
        <v>103157</v>
      </c>
      <c r="E38">
        <v>34801</v>
      </c>
      <c r="F38">
        <v>152493</v>
      </c>
      <c r="G38">
        <v>180698</v>
      </c>
      <c r="H38" s="25">
        <v>-10.873786407766991</v>
      </c>
      <c r="I38" s="25">
        <v>3.823547172849695</v>
      </c>
      <c r="J38" s="25">
        <v>-2.4471603969277345</v>
      </c>
      <c r="K38" s="25">
        <v>16.899454188642217</v>
      </c>
      <c r="L38" s="25">
        <v>20.952368202629255</v>
      </c>
      <c r="M38" s="25">
        <v>0.12082356974181976</v>
      </c>
      <c r="N38" s="25">
        <v>0.87723683088880944</v>
      </c>
      <c r="O38" s="25">
        <v>0.97905647830024611</v>
      </c>
      <c r="P38" s="25">
        <v>1.6954274072738196</v>
      </c>
      <c r="Q38" s="25">
        <v>0.89300314018260141</v>
      </c>
      <c r="S38">
        <f t="shared" si="1"/>
        <v>0</v>
      </c>
      <c r="T38">
        <f t="shared" si="3"/>
        <v>0</v>
      </c>
      <c r="U38">
        <f t="shared" si="4"/>
        <v>0</v>
      </c>
      <c r="V38">
        <f t="shared" si="5"/>
        <v>1</v>
      </c>
      <c r="W38">
        <f t="shared" si="6"/>
        <v>0</v>
      </c>
      <c r="AA38" t="s">
        <v>104</v>
      </c>
      <c r="AB38">
        <v>0.97905647830024611</v>
      </c>
      <c r="AC38" s="18">
        <f t="shared" si="2"/>
        <v>-2.4471603969277344E-2</v>
      </c>
      <c r="AD38" s="25">
        <v>34801</v>
      </c>
    </row>
    <row r="39" spans="1:30">
      <c r="A39" s="2" t="s">
        <v>45</v>
      </c>
      <c r="B39" t="s">
        <v>105</v>
      </c>
      <c r="C39">
        <v>82</v>
      </c>
      <c r="D39">
        <v>7764</v>
      </c>
      <c r="E39">
        <v>73515</v>
      </c>
      <c r="F39">
        <v>113669</v>
      </c>
      <c r="G39">
        <v>67469</v>
      </c>
      <c r="H39" s="25">
        <v>-58.163265306122447</v>
      </c>
      <c r="I39" s="25">
        <v>6.0366020213056544</v>
      </c>
      <c r="J39" s="25">
        <v>69.389400921658989</v>
      </c>
      <c r="K39" s="25">
        <v>31.614658715915013</v>
      </c>
      <c r="L39" s="25">
        <v>12.847059610624207</v>
      </c>
      <c r="M39" s="25">
        <v>2.0703513636405168E-2</v>
      </c>
      <c r="N39" s="25">
        <v>0.1266557477271163</v>
      </c>
      <c r="O39" s="25">
        <v>3.9674659318927956</v>
      </c>
      <c r="P39" s="25">
        <v>2.4243345625234527</v>
      </c>
      <c r="Q39" s="25">
        <v>0.63962456744291929</v>
      </c>
      <c r="S39">
        <f t="shared" si="1"/>
        <v>0</v>
      </c>
      <c r="T39">
        <f t="shared" si="3"/>
        <v>0</v>
      </c>
      <c r="U39">
        <f t="shared" si="4"/>
        <v>1</v>
      </c>
      <c r="V39">
        <f t="shared" si="5"/>
        <v>1</v>
      </c>
      <c r="W39">
        <f t="shared" si="6"/>
        <v>0</v>
      </c>
      <c r="AA39" t="s">
        <v>105</v>
      </c>
      <c r="AB39">
        <v>3.9674659318927956</v>
      </c>
      <c r="AC39" s="18">
        <f t="shared" si="2"/>
        <v>0.69389400921658995</v>
      </c>
      <c r="AD39" s="25">
        <v>73515</v>
      </c>
    </row>
    <row r="40" spans="1:30">
      <c r="A40" s="2" t="s">
        <v>46</v>
      </c>
      <c r="B40" t="s">
        <v>106</v>
      </c>
      <c r="C40">
        <v>1374</v>
      </c>
      <c r="D40">
        <v>18674</v>
      </c>
      <c r="E40">
        <v>2297</v>
      </c>
      <c r="F40">
        <v>5034</v>
      </c>
      <c r="G40">
        <v>30404</v>
      </c>
      <c r="H40" s="25">
        <v>8.0188679245283012</v>
      </c>
      <c r="I40" s="25">
        <v>2.2280615317238737</v>
      </c>
      <c r="J40" s="25">
        <v>5.7063966866083753</v>
      </c>
      <c r="K40" s="25">
        <v>18.141281389345224</v>
      </c>
      <c r="L40" s="25">
        <v>12.374334713187462</v>
      </c>
      <c r="M40" s="25">
        <v>1.1991674269063508</v>
      </c>
      <c r="N40" s="25">
        <v>1.0530272673623569</v>
      </c>
      <c r="O40" s="25">
        <v>0.42851016242697265</v>
      </c>
      <c r="P40" s="25">
        <v>0.37113046955654472</v>
      </c>
      <c r="Q40" s="25">
        <v>0.99635584535205524</v>
      </c>
      <c r="S40">
        <f t="shared" si="1"/>
        <v>1</v>
      </c>
      <c r="T40">
        <f t="shared" si="3"/>
        <v>1</v>
      </c>
      <c r="U40">
        <f t="shared" si="4"/>
        <v>0</v>
      </c>
      <c r="V40">
        <f t="shared" si="5"/>
        <v>0</v>
      </c>
      <c r="W40">
        <f t="shared" si="6"/>
        <v>0</v>
      </c>
      <c r="AA40" t="s">
        <v>106</v>
      </c>
      <c r="AB40">
        <v>0.42851016242697265</v>
      </c>
      <c r="AC40" s="18">
        <f t="shared" si="2"/>
        <v>5.7063966866083754E-2</v>
      </c>
      <c r="AD40" s="25">
        <v>2297</v>
      </c>
    </row>
    <row r="41" spans="1:30">
      <c r="A41" s="2" t="s">
        <v>47</v>
      </c>
      <c r="B41" t="s">
        <v>107</v>
      </c>
      <c r="C41">
        <v>277</v>
      </c>
      <c r="D41">
        <v>7185</v>
      </c>
      <c r="E41">
        <v>2664</v>
      </c>
      <c r="F41">
        <v>5035</v>
      </c>
      <c r="G41">
        <v>15007</v>
      </c>
      <c r="H41" s="25">
        <v>24.774774774774773</v>
      </c>
      <c r="I41" s="25">
        <v>20.878196500672946</v>
      </c>
      <c r="J41" s="25">
        <v>56.154747948417352</v>
      </c>
      <c r="K41" s="25">
        <v>3.4093242965701376</v>
      </c>
      <c r="L41" s="25">
        <v>1.2891468682505398</v>
      </c>
      <c r="M41" s="25">
        <v>0.50376527113233383</v>
      </c>
      <c r="N41" s="25">
        <v>0.84427591479163422</v>
      </c>
      <c r="O41" s="25">
        <v>1.0355944547552951</v>
      </c>
      <c r="P41" s="25">
        <v>0.77351410909878848</v>
      </c>
      <c r="Q41" s="25">
        <v>1.0247855587097039</v>
      </c>
      <c r="S41">
        <f t="shared" si="1"/>
        <v>0</v>
      </c>
      <c r="T41">
        <f t="shared" si="3"/>
        <v>0</v>
      </c>
      <c r="U41">
        <f t="shared" si="4"/>
        <v>1</v>
      </c>
      <c r="V41">
        <f t="shared" si="5"/>
        <v>0</v>
      </c>
      <c r="W41">
        <f t="shared" si="6"/>
        <v>1</v>
      </c>
      <c r="AA41" t="s">
        <v>107</v>
      </c>
      <c r="AB41">
        <v>1.0355944547552951</v>
      </c>
      <c r="AC41" s="18">
        <f t="shared" si="2"/>
        <v>0.5615474794841735</v>
      </c>
      <c r="AD41" s="25">
        <v>2664</v>
      </c>
    </row>
    <row r="42" spans="1:30">
      <c r="A42" s="2" t="s">
        <v>48</v>
      </c>
      <c r="B42" t="s">
        <v>108</v>
      </c>
      <c r="C42">
        <v>107</v>
      </c>
      <c r="D42">
        <v>24392</v>
      </c>
      <c r="E42">
        <v>54293</v>
      </c>
      <c r="F42">
        <v>42546</v>
      </c>
      <c r="G42">
        <v>36809</v>
      </c>
      <c r="H42" s="25">
        <v>-5.3097345132743365</v>
      </c>
      <c r="I42" s="25">
        <v>6.7156669729185809</v>
      </c>
      <c r="J42" s="25">
        <v>53.032865437736064</v>
      </c>
      <c r="K42" s="25">
        <v>27.719740634005763</v>
      </c>
      <c r="L42" s="25">
        <v>17.24478420130594</v>
      </c>
      <c r="M42" s="25">
        <v>4.5587958724216129E-2</v>
      </c>
      <c r="N42" s="25">
        <v>0.67146433840699127</v>
      </c>
      <c r="O42" s="25">
        <v>4.944441564493391</v>
      </c>
      <c r="P42" s="25">
        <v>1.531247574703271</v>
      </c>
      <c r="Q42" s="25">
        <v>0.58885863293687768</v>
      </c>
      <c r="S42">
        <f t="shared" si="1"/>
        <v>0</v>
      </c>
      <c r="T42">
        <f t="shared" si="3"/>
        <v>0</v>
      </c>
      <c r="U42">
        <f t="shared" si="4"/>
        <v>1</v>
      </c>
      <c r="V42">
        <f t="shared" si="5"/>
        <v>1</v>
      </c>
      <c r="W42">
        <f t="shared" si="6"/>
        <v>0</v>
      </c>
      <c r="AA42" t="s">
        <v>108</v>
      </c>
      <c r="AB42">
        <v>4.944441564493391</v>
      </c>
      <c r="AC42" s="18">
        <f t="shared" si="2"/>
        <v>0.53032865437736065</v>
      </c>
      <c r="AD42" s="25">
        <v>54293</v>
      </c>
    </row>
    <row r="43" spans="1:30">
      <c r="A43" s="2" t="s">
        <v>49</v>
      </c>
      <c r="B43" t="s">
        <v>109</v>
      </c>
      <c r="C43">
        <v>1417</v>
      </c>
      <c r="D43">
        <v>13429</v>
      </c>
      <c r="E43">
        <v>7328</v>
      </c>
      <c r="F43">
        <v>10317</v>
      </c>
      <c r="G43">
        <v>23105</v>
      </c>
      <c r="H43" s="25">
        <v>-10.880503144654089</v>
      </c>
      <c r="I43" s="25">
        <v>3.4910604192355117</v>
      </c>
      <c r="J43" s="25">
        <v>44.39408866995074</v>
      </c>
      <c r="K43" s="25">
        <v>5.6420233463035023</v>
      </c>
      <c r="L43" s="25">
        <v>16.39212130371266</v>
      </c>
      <c r="M43" s="25">
        <v>1.569840356519536</v>
      </c>
      <c r="N43" s="25">
        <v>0.96125471965193898</v>
      </c>
      <c r="O43" s="25">
        <v>1.7353142782096962</v>
      </c>
      <c r="P43" s="25">
        <v>0.96551578676668814</v>
      </c>
      <c r="Q43" s="25">
        <v>0.96113030441064107</v>
      </c>
      <c r="S43">
        <f t="shared" si="1"/>
        <v>0</v>
      </c>
      <c r="T43">
        <f t="shared" si="3"/>
        <v>0</v>
      </c>
      <c r="U43">
        <f t="shared" si="4"/>
        <v>1</v>
      </c>
      <c r="V43">
        <f t="shared" si="5"/>
        <v>0</v>
      </c>
      <c r="W43">
        <f t="shared" si="6"/>
        <v>0</v>
      </c>
      <c r="AA43" t="s">
        <v>109</v>
      </c>
      <c r="AB43">
        <v>1.7353142782096962</v>
      </c>
      <c r="AC43" s="18">
        <f t="shared" si="2"/>
        <v>0.44394088669950738</v>
      </c>
      <c r="AD43" s="25">
        <v>7328</v>
      </c>
    </row>
    <row r="44" spans="1:30">
      <c r="A44" s="2" t="s">
        <v>50</v>
      </c>
      <c r="B44" t="s">
        <v>110</v>
      </c>
      <c r="C44">
        <v>309</v>
      </c>
      <c r="D44">
        <v>84555</v>
      </c>
      <c r="E44">
        <v>135307</v>
      </c>
      <c r="F44">
        <v>140764</v>
      </c>
      <c r="G44">
        <v>115848</v>
      </c>
      <c r="H44" s="25">
        <v>11.151079136690647</v>
      </c>
      <c r="I44" s="25">
        <v>-3.9715168309635214</v>
      </c>
      <c r="J44" s="25">
        <v>80.524869249653108</v>
      </c>
      <c r="K44" s="25">
        <v>15.067194192852238</v>
      </c>
      <c r="L44" s="25">
        <v>23.385628015464739</v>
      </c>
      <c r="M44" s="25">
        <v>4.845111842264576E-2</v>
      </c>
      <c r="N44" s="25">
        <v>0.85663101259550756</v>
      </c>
      <c r="O44" s="25">
        <v>4.534951350818309</v>
      </c>
      <c r="P44" s="25">
        <v>1.8644778826462165</v>
      </c>
      <c r="Q44" s="25">
        <v>0.68206305562431202</v>
      </c>
      <c r="S44">
        <f t="shared" si="1"/>
        <v>0</v>
      </c>
      <c r="T44">
        <f t="shared" si="3"/>
        <v>0</v>
      </c>
      <c r="U44">
        <f t="shared" si="4"/>
        <v>1</v>
      </c>
      <c r="V44">
        <f t="shared" si="5"/>
        <v>1</v>
      </c>
      <c r="W44">
        <f t="shared" si="6"/>
        <v>0</v>
      </c>
      <c r="AA44" t="s">
        <v>110</v>
      </c>
      <c r="AB44">
        <v>4.534951350818309</v>
      </c>
      <c r="AC44" s="18">
        <f t="shared" si="2"/>
        <v>0.80524869249653108</v>
      </c>
      <c r="AD44" s="25">
        <v>135307</v>
      </c>
    </row>
    <row r="45" spans="1:30">
      <c r="A45" s="2" t="s">
        <v>51</v>
      </c>
      <c r="B45" t="s">
        <v>111</v>
      </c>
      <c r="C45">
        <v>121</v>
      </c>
      <c r="D45">
        <v>5448</v>
      </c>
      <c r="E45">
        <v>1369</v>
      </c>
      <c r="F45">
        <v>4429</v>
      </c>
      <c r="G45">
        <v>13610</v>
      </c>
      <c r="H45" s="25">
        <v>1.680672268907563</v>
      </c>
      <c r="I45" s="25">
        <v>22.509557004722286</v>
      </c>
      <c r="J45" s="25">
        <v>27.586206896551722</v>
      </c>
      <c r="K45" s="25">
        <v>9.601583766394457</v>
      </c>
      <c r="L45" s="25">
        <v>11.383910303625502</v>
      </c>
      <c r="M45" s="25">
        <v>0.25835015838247682</v>
      </c>
      <c r="N45" s="25">
        <v>0.75157034010560975</v>
      </c>
      <c r="O45" s="25">
        <v>0.62478968402406199</v>
      </c>
      <c r="P45" s="25">
        <v>0.7988207757337441</v>
      </c>
      <c r="Q45" s="25">
        <v>1.0911190687011296</v>
      </c>
      <c r="S45">
        <f t="shared" si="1"/>
        <v>0</v>
      </c>
      <c r="T45">
        <f t="shared" si="3"/>
        <v>0</v>
      </c>
      <c r="U45">
        <f t="shared" si="4"/>
        <v>0</v>
      </c>
      <c r="V45">
        <f t="shared" si="5"/>
        <v>0</v>
      </c>
      <c r="W45">
        <f t="shared" si="6"/>
        <v>1</v>
      </c>
      <c r="AA45" t="s">
        <v>111</v>
      </c>
      <c r="AB45">
        <v>0.62478968402406199</v>
      </c>
      <c r="AC45" s="18">
        <f t="shared" si="2"/>
        <v>0.27586206896551724</v>
      </c>
      <c r="AD45" s="25">
        <v>1369</v>
      </c>
    </row>
    <row r="46" spans="1:30">
      <c r="A46" s="2" t="s">
        <v>52</v>
      </c>
      <c r="B46" t="s">
        <v>112</v>
      </c>
      <c r="C46">
        <v>447</v>
      </c>
      <c r="D46">
        <v>2340</v>
      </c>
      <c r="E46">
        <v>708</v>
      </c>
      <c r="F46">
        <v>2291</v>
      </c>
      <c r="G46">
        <v>11203</v>
      </c>
      <c r="H46" s="25">
        <v>23.480662983425415</v>
      </c>
      <c r="I46" s="25">
        <v>13.813229571984436</v>
      </c>
      <c r="J46" s="25">
        <v>-3.4106412005457027</v>
      </c>
      <c r="K46" s="25">
        <v>17.12678936605317</v>
      </c>
      <c r="L46" s="25">
        <v>10.887855092546769</v>
      </c>
      <c r="M46" s="25">
        <v>1.4999990114531563</v>
      </c>
      <c r="N46" s="25">
        <v>0.50735095152239484</v>
      </c>
      <c r="O46" s="25">
        <v>0.50783630794884504</v>
      </c>
      <c r="P46" s="25">
        <v>0.64942476858853349</v>
      </c>
      <c r="Q46" s="25">
        <v>1.4115895816679715</v>
      </c>
      <c r="S46">
        <f t="shared" si="1"/>
        <v>1</v>
      </c>
      <c r="T46">
        <f t="shared" si="3"/>
        <v>0</v>
      </c>
      <c r="U46">
        <f t="shared" si="4"/>
        <v>0</v>
      </c>
      <c r="V46">
        <f t="shared" si="5"/>
        <v>0</v>
      </c>
      <c r="W46">
        <f t="shared" si="6"/>
        <v>1</v>
      </c>
      <c r="AA46" t="s">
        <v>112</v>
      </c>
      <c r="AB46">
        <v>0.50783630794884504</v>
      </c>
      <c r="AC46" s="18">
        <f t="shared" si="2"/>
        <v>-3.4106412005457026E-2</v>
      </c>
      <c r="AD46" s="25">
        <v>708</v>
      </c>
    </row>
    <row r="47" spans="1:30">
      <c r="A47" s="2" t="s">
        <v>53</v>
      </c>
      <c r="B47" t="s">
        <v>113</v>
      </c>
      <c r="C47">
        <v>0</v>
      </c>
      <c r="G47">
        <v>39</v>
      </c>
      <c r="H47" s="25"/>
      <c r="I47" s="25"/>
      <c r="J47" s="25"/>
      <c r="K47" s="25"/>
      <c r="L47" s="25">
        <v>39.285714285714285</v>
      </c>
      <c r="M47" s="25"/>
      <c r="N47" s="25"/>
      <c r="O47" s="25"/>
      <c r="P47" s="25"/>
      <c r="Q47" s="25">
        <v>1.3245168353473822</v>
      </c>
      <c r="S47">
        <f t="shared" si="1"/>
        <v>0</v>
      </c>
      <c r="T47">
        <f t="shared" si="3"/>
        <v>0</v>
      </c>
      <c r="U47">
        <f t="shared" si="4"/>
        <v>0</v>
      </c>
      <c r="V47">
        <f t="shared" si="5"/>
        <v>0</v>
      </c>
      <c r="W47">
        <f t="shared" si="6"/>
        <v>1</v>
      </c>
      <c r="AA47" t="s">
        <v>113</v>
      </c>
      <c r="AC47" s="18"/>
      <c r="AD47" s="25"/>
    </row>
    <row r="48" spans="1:30">
      <c r="A48" s="2" t="s">
        <v>54</v>
      </c>
      <c r="B48" t="s">
        <v>114</v>
      </c>
      <c r="C48">
        <v>211</v>
      </c>
      <c r="D48">
        <v>850</v>
      </c>
      <c r="E48">
        <v>161</v>
      </c>
      <c r="F48">
        <v>302</v>
      </c>
      <c r="G48">
        <v>1724</v>
      </c>
      <c r="H48" s="25">
        <v>67.460317460317469</v>
      </c>
      <c r="I48" s="25">
        <v>25.925925925925924</v>
      </c>
      <c r="J48" s="25">
        <v>-11.049723756906078</v>
      </c>
      <c r="K48" s="25">
        <v>-11.436950146627565</v>
      </c>
      <c r="L48" s="25">
        <v>7.8848560700876096</v>
      </c>
      <c r="M48" s="25">
        <v>4.1944331368330836</v>
      </c>
      <c r="N48" s="25">
        <v>1.0917392348818751</v>
      </c>
      <c r="O48" s="25">
        <v>0.68410653133225141</v>
      </c>
      <c r="P48" s="25">
        <v>0.50712856389706218</v>
      </c>
      <c r="Q48" s="25">
        <v>1.2868227805798178</v>
      </c>
      <c r="S48">
        <f t="shared" si="1"/>
        <v>1</v>
      </c>
      <c r="T48">
        <f t="shared" si="3"/>
        <v>1</v>
      </c>
      <c r="U48">
        <f t="shared" si="4"/>
        <v>0</v>
      </c>
      <c r="V48">
        <f t="shared" si="5"/>
        <v>0</v>
      </c>
      <c r="W48">
        <f t="shared" si="6"/>
        <v>1</v>
      </c>
      <c r="AA48" t="s">
        <v>114</v>
      </c>
      <c r="AB48">
        <v>0.68410653133225141</v>
      </c>
      <c r="AC48" s="18">
        <f t="shared" si="2"/>
        <v>-0.11049723756906077</v>
      </c>
      <c r="AD48" s="25">
        <v>161</v>
      </c>
    </row>
    <row r="49" spans="1:30">
      <c r="A49" s="2" t="s">
        <v>55</v>
      </c>
      <c r="B49" t="s">
        <v>115</v>
      </c>
      <c r="C49">
        <v>197</v>
      </c>
      <c r="D49">
        <v>9564</v>
      </c>
      <c r="E49">
        <v>1606</v>
      </c>
      <c r="F49">
        <v>3568</v>
      </c>
      <c r="G49">
        <v>22417</v>
      </c>
      <c r="H49" s="25">
        <v>-23.643410852713178</v>
      </c>
      <c r="I49" s="25">
        <v>1.5071110167692634</v>
      </c>
      <c r="J49" s="25">
        <v>5.8668424522083065</v>
      </c>
      <c r="K49" s="25">
        <v>7.6319758672699853</v>
      </c>
      <c r="L49" s="25">
        <v>5.1651341715143548</v>
      </c>
      <c r="M49" s="25">
        <v>0.29021686520465051</v>
      </c>
      <c r="N49" s="25">
        <v>0.91034321596191803</v>
      </c>
      <c r="O49" s="25">
        <v>0.50571868712743728</v>
      </c>
      <c r="P49" s="25">
        <v>0.44401902174912777</v>
      </c>
      <c r="Q49" s="25">
        <v>1.2400082398936618</v>
      </c>
      <c r="S49">
        <f t="shared" si="1"/>
        <v>0</v>
      </c>
      <c r="T49">
        <f t="shared" si="3"/>
        <v>0</v>
      </c>
      <c r="U49">
        <f t="shared" si="4"/>
        <v>0</v>
      </c>
      <c r="V49">
        <f t="shared" si="5"/>
        <v>0</v>
      </c>
      <c r="W49">
        <f t="shared" si="6"/>
        <v>1</v>
      </c>
      <c r="AA49" t="s">
        <v>115</v>
      </c>
      <c r="AB49">
        <v>0.50571868712743728</v>
      </c>
      <c r="AC49" s="18">
        <f t="shared" si="2"/>
        <v>5.8668424522083068E-2</v>
      </c>
      <c r="AD49" s="25">
        <v>1606</v>
      </c>
    </row>
    <row r="50" spans="1:30">
      <c r="A50" s="2" t="s">
        <v>56</v>
      </c>
      <c r="B50" t="s">
        <v>116</v>
      </c>
      <c r="C50">
        <v>767</v>
      </c>
      <c r="D50">
        <v>22756</v>
      </c>
      <c r="E50">
        <v>3274</v>
      </c>
      <c r="F50">
        <v>8404</v>
      </c>
      <c r="G50">
        <v>26551</v>
      </c>
      <c r="H50" s="25">
        <v>1.9946808510638299</v>
      </c>
      <c r="I50" s="25">
        <v>20.651078945973172</v>
      </c>
      <c r="J50" s="25">
        <v>18.10966810966811</v>
      </c>
      <c r="K50" s="25">
        <v>0.40621266427718039</v>
      </c>
      <c r="L50" s="25">
        <v>18.998745069917533</v>
      </c>
      <c r="M50" s="25">
        <v>0.73623960630890917</v>
      </c>
      <c r="N50" s="25">
        <v>1.4113310945040707</v>
      </c>
      <c r="O50" s="25">
        <v>0.67175286631785869</v>
      </c>
      <c r="P50" s="25">
        <v>0.68144399051850246</v>
      </c>
      <c r="Q50" s="25">
        <v>0.9569634576329874</v>
      </c>
      <c r="S50">
        <f t="shared" si="1"/>
        <v>0</v>
      </c>
      <c r="T50">
        <f t="shared" si="3"/>
        <v>1</v>
      </c>
      <c r="U50">
        <f t="shared" si="4"/>
        <v>0</v>
      </c>
      <c r="V50">
        <f t="shared" si="5"/>
        <v>0</v>
      </c>
      <c r="W50">
        <f t="shared" si="6"/>
        <v>0</v>
      </c>
      <c r="AA50" t="s">
        <v>116</v>
      </c>
      <c r="AB50">
        <v>0.67175286631785869</v>
      </c>
      <c r="AC50" s="18">
        <f t="shared" si="2"/>
        <v>0.18109668109668109</v>
      </c>
      <c r="AD50" s="25">
        <v>3274</v>
      </c>
    </row>
    <row r="51" spans="1:30">
      <c r="A51" s="2" t="s">
        <v>57</v>
      </c>
      <c r="B51" t="s">
        <v>117</v>
      </c>
      <c r="C51">
        <v>1643</v>
      </c>
      <c r="D51">
        <v>20612</v>
      </c>
      <c r="E51">
        <v>1596</v>
      </c>
      <c r="F51">
        <v>6528</v>
      </c>
      <c r="G51">
        <v>25592</v>
      </c>
      <c r="H51" s="25">
        <v>154.33436532507741</v>
      </c>
      <c r="I51" s="25">
        <v>8.5813622715060855</v>
      </c>
      <c r="J51" s="25">
        <v>25.768321513002363</v>
      </c>
      <c r="K51" s="25">
        <v>30.952858575727184</v>
      </c>
      <c r="L51" s="25">
        <v>7.4752225768520075</v>
      </c>
      <c r="M51" s="25">
        <v>1.9262242426306764</v>
      </c>
      <c r="N51" s="25">
        <v>1.5613439575234189</v>
      </c>
      <c r="O51" s="25">
        <v>0.39995322981707604</v>
      </c>
      <c r="P51" s="25">
        <v>0.64650179658806373</v>
      </c>
      <c r="Q51" s="25">
        <v>1.1265855245951708</v>
      </c>
      <c r="S51">
        <f t="shared" si="1"/>
        <v>1</v>
      </c>
      <c r="T51">
        <f t="shared" si="3"/>
        <v>1</v>
      </c>
      <c r="U51">
        <f t="shared" si="4"/>
        <v>0</v>
      </c>
      <c r="V51">
        <f t="shared" si="5"/>
        <v>0</v>
      </c>
      <c r="W51">
        <f t="shared" si="6"/>
        <v>1</v>
      </c>
      <c r="AA51" t="s">
        <v>117</v>
      </c>
      <c r="AB51">
        <v>0.39995322981707604</v>
      </c>
      <c r="AC51" s="18">
        <f t="shared" si="2"/>
        <v>0.25768321513002362</v>
      </c>
      <c r="AD51" s="25">
        <v>1596</v>
      </c>
    </row>
    <row r="52" spans="1:30">
      <c r="A52" s="2" t="s">
        <v>58</v>
      </c>
      <c r="B52" t="s">
        <v>118</v>
      </c>
      <c r="C52">
        <v>375</v>
      </c>
      <c r="D52">
        <v>1592</v>
      </c>
      <c r="E52">
        <v>266</v>
      </c>
      <c r="F52">
        <v>619</v>
      </c>
      <c r="G52">
        <v>3646</v>
      </c>
      <c r="H52" s="25">
        <v>31.11888111888112</v>
      </c>
      <c r="I52" s="25">
        <v>6.1333333333333329</v>
      </c>
      <c r="J52" s="25">
        <v>3.5019455252918288</v>
      </c>
      <c r="K52" s="25">
        <v>-8.4319526627218941</v>
      </c>
      <c r="L52" s="25">
        <v>15.197472353870459</v>
      </c>
      <c r="M52" s="25">
        <v>2.8128062212783718</v>
      </c>
      <c r="N52" s="25">
        <v>0.77154414826362172</v>
      </c>
      <c r="O52" s="25">
        <v>0.42647857966400915</v>
      </c>
      <c r="P52" s="25">
        <v>0.39221076054084603</v>
      </c>
      <c r="Q52" s="25">
        <v>1.0268709530896956</v>
      </c>
      <c r="S52">
        <f t="shared" si="1"/>
        <v>1</v>
      </c>
      <c r="T52">
        <f t="shared" si="3"/>
        <v>0</v>
      </c>
      <c r="U52">
        <f t="shared" si="4"/>
        <v>0</v>
      </c>
      <c r="V52">
        <f t="shared" si="5"/>
        <v>0</v>
      </c>
      <c r="W52">
        <f t="shared" si="6"/>
        <v>1</v>
      </c>
      <c r="AA52" t="s">
        <v>118</v>
      </c>
      <c r="AB52">
        <v>0.42647857966400915</v>
      </c>
      <c r="AC52" s="18">
        <f t="shared" si="2"/>
        <v>3.5019455252918288E-2</v>
      </c>
      <c r="AD52" s="25">
        <v>266</v>
      </c>
    </row>
    <row r="53" spans="1:30">
      <c r="A53" s="2" t="s">
        <v>59</v>
      </c>
      <c r="B53" t="s">
        <v>119</v>
      </c>
      <c r="C53">
        <v>467</v>
      </c>
      <c r="D53">
        <v>1897</v>
      </c>
      <c r="E53">
        <v>140</v>
      </c>
      <c r="F53">
        <v>226</v>
      </c>
      <c r="G53">
        <v>2008</v>
      </c>
      <c r="H53" s="25">
        <v>68.592057761732846</v>
      </c>
      <c r="I53" s="25">
        <v>13.389121338912133</v>
      </c>
      <c r="J53" s="25">
        <v>133.33333333333331</v>
      </c>
      <c r="K53" s="25">
        <v>1.3452914798206279</v>
      </c>
      <c r="L53" s="25">
        <v>2.9743589743589745</v>
      </c>
      <c r="M53" s="25">
        <v>6.3462255373856058</v>
      </c>
      <c r="N53" s="25">
        <v>1.6656169232558726</v>
      </c>
      <c r="O53" s="25">
        <v>0.40666209882703408</v>
      </c>
      <c r="P53" s="25">
        <v>0.25943428588970946</v>
      </c>
      <c r="Q53" s="25">
        <v>1.0245967853145102</v>
      </c>
      <c r="S53">
        <f t="shared" si="1"/>
        <v>1</v>
      </c>
      <c r="T53">
        <f t="shared" si="3"/>
        <v>1</v>
      </c>
      <c r="U53">
        <f t="shared" si="4"/>
        <v>0</v>
      </c>
      <c r="V53">
        <f t="shared" si="5"/>
        <v>0</v>
      </c>
      <c r="W53">
        <f t="shared" si="6"/>
        <v>1</v>
      </c>
      <c r="AA53" t="s">
        <v>119</v>
      </c>
      <c r="AB53">
        <v>0.40666209882703408</v>
      </c>
      <c r="AC53" s="18">
        <f t="shared" si="2"/>
        <v>1.333333333333333</v>
      </c>
      <c r="AD53" s="25">
        <v>140</v>
      </c>
    </row>
    <row r="54" spans="1:30">
      <c r="A54" s="2" t="s">
        <v>60</v>
      </c>
      <c r="B54" t="s">
        <v>120</v>
      </c>
      <c r="C54">
        <v>0</v>
      </c>
      <c r="D54">
        <v>200</v>
      </c>
      <c r="E54">
        <v>23</v>
      </c>
      <c r="F54">
        <v>82</v>
      </c>
      <c r="G54">
        <v>319</v>
      </c>
      <c r="H54" s="25"/>
      <c r="I54" s="25">
        <v>8.1081081081081088</v>
      </c>
      <c r="J54" s="25">
        <v>-61.666666666666671</v>
      </c>
      <c r="K54" s="25">
        <v>10.810810810810811</v>
      </c>
      <c r="L54" s="25">
        <v>-3.6253776435045322</v>
      </c>
      <c r="M54" s="25"/>
      <c r="N54" s="25">
        <v>1.4296356408863038</v>
      </c>
      <c r="O54" s="25">
        <v>0.54390252523618177</v>
      </c>
      <c r="P54" s="25">
        <v>0.76633799893399568</v>
      </c>
      <c r="Q54" s="25">
        <v>1.3251576272367618</v>
      </c>
      <c r="S54">
        <f t="shared" si="1"/>
        <v>0</v>
      </c>
      <c r="T54">
        <f t="shared" si="3"/>
        <v>1</v>
      </c>
      <c r="U54">
        <f t="shared" si="4"/>
        <v>0</v>
      </c>
      <c r="V54">
        <f t="shared" si="5"/>
        <v>0</v>
      </c>
      <c r="W54">
        <f t="shared" si="6"/>
        <v>0</v>
      </c>
      <c r="AA54" t="s">
        <v>120</v>
      </c>
      <c r="AB54">
        <v>0.54390252523618177</v>
      </c>
      <c r="AC54" s="18">
        <f t="shared" si="2"/>
        <v>-0.6166666666666667</v>
      </c>
      <c r="AD54" s="25">
        <v>23</v>
      </c>
    </row>
    <row r="55" spans="1:30">
      <c r="A55" s="2" t="s">
        <v>61</v>
      </c>
      <c r="B55" t="s">
        <v>121</v>
      </c>
      <c r="C55">
        <v>869</v>
      </c>
      <c r="D55">
        <v>13446</v>
      </c>
      <c r="E55">
        <v>1239</v>
      </c>
      <c r="F55">
        <v>2293</v>
      </c>
      <c r="G55">
        <v>17058</v>
      </c>
      <c r="H55" s="25">
        <v>-52.668845315904143</v>
      </c>
      <c r="I55" s="25">
        <v>15.228382894849602</v>
      </c>
      <c r="J55" s="25">
        <v>32.655246252676662</v>
      </c>
      <c r="K55" s="25">
        <v>-11.02056655025223</v>
      </c>
      <c r="L55" s="25">
        <v>10.939125910509885</v>
      </c>
      <c r="M55" s="25">
        <v>1.5120624195434809</v>
      </c>
      <c r="N55" s="25">
        <v>1.5116533896633488</v>
      </c>
      <c r="O55" s="25">
        <v>0.46081678526912695</v>
      </c>
      <c r="P55" s="25">
        <v>0.337034459898711</v>
      </c>
      <c r="Q55" s="25">
        <v>1.1144708458402697</v>
      </c>
      <c r="S55">
        <f t="shared" si="1"/>
        <v>0</v>
      </c>
      <c r="T55">
        <f t="shared" si="3"/>
        <v>1</v>
      </c>
      <c r="U55">
        <f t="shared" si="4"/>
        <v>0</v>
      </c>
      <c r="V55">
        <f t="shared" si="5"/>
        <v>0</v>
      </c>
      <c r="W55">
        <f t="shared" si="6"/>
        <v>1</v>
      </c>
      <c r="AA55" t="s">
        <v>121</v>
      </c>
      <c r="AB55">
        <v>0.46081678526912695</v>
      </c>
      <c r="AC55" s="18">
        <f t="shared" si="2"/>
        <v>0.32655246252676662</v>
      </c>
      <c r="AD55" s="25">
        <v>1239</v>
      </c>
    </row>
    <row r="56" spans="1:30">
      <c r="A56" s="2" t="s">
        <v>62</v>
      </c>
      <c r="B56" t="s">
        <v>122</v>
      </c>
      <c r="C56">
        <v>149</v>
      </c>
      <c r="D56">
        <v>823</v>
      </c>
      <c r="E56">
        <v>218</v>
      </c>
      <c r="F56">
        <v>451</v>
      </c>
      <c r="G56">
        <v>2737</v>
      </c>
      <c r="H56" s="25">
        <v>15.503875968992247</v>
      </c>
      <c r="I56" s="25">
        <v>1.2300123001230012</v>
      </c>
      <c r="J56" s="25">
        <v>1.8691588785046727</v>
      </c>
      <c r="K56" s="25">
        <v>-1.0964912280701753</v>
      </c>
      <c r="L56" s="25">
        <v>7.3126142595978064E-2</v>
      </c>
      <c r="M56" s="25">
        <v>1.9885788637042037</v>
      </c>
      <c r="N56" s="25">
        <v>0.70968488877433911</v>
      </c>
      <c r="O56" s="25">
        <v>0.62189932371968104</v>
      </c>
      <c r="P56" s="25">
        <v>0.50845602966710091</v>
      </c>
      <c r="Q56" s="25">
        <v>1.3715827255217008</v>
      </c>
      <c r="S56">
        <f t="shared" si="1"/>
        <v>1</v>
      </c>
      <c r="T56">
        <f t="shared" si="3"/>
        <v>0</v>
      </c>
      <c r="U56">
        <f t="shared" si="4"/>
        <v>0</v>
      </c>
      <c r="V56">
        <f t="shared" si="5"/>
        <v>0</v>
      </c>
      <c r="W56">
        <f t="shared" si="6"/>
        <v>1</v>
      </c>
      <c r="AA56" t="s">
        <v>122</v>
      </c>
      <c r="AB56">
        <v>0.62189932371968104</v>
      </c>
      <c r="AC56" s="18">
        <f t="shared" si="2"/>
        <v>1.8691588785046728E-2</v>
      </c>
      <c r="AD56" s="25">
        <v>218</v>
      </c>
    </row>
    <row r="57" spans="1:30">
      <c r="A57" s="2" t="s">
        <v>63</v>
      </c>
      <c r="B57" t="s">
        <v>123</v>
      </c>
      <c r="C57">
        <v>1302</v>
      </c>
      <c r="D57">
        <v>25108</v>
      </c>
      <c r="E57">
        <v>5704</v>
      </c>
      <c r="F57">
        <v>22598</v>
      </c>
      <c r="G57">
        <v>40082</v>
      </c>
      <c r="H57" s="25">
        <v>-17.958412098298677</v>
      </c>
      <c r="I57" s="25">
        <v>11.126847835708595</v>
      </c>
      <c r="J57" s="25">
        <v>2.2039061100161259</v>
      </c>
      <c r="K57" s="25">
        <v>5.3618052965311449</v>
      </c>
      <c r="L57" s="25">
        <v>24.92441951067477</v>
      </c>
      <c r="M57" s="25">
        <v>0.83823314421808692</v>
      </c>
      <c r="N57" s="25">
        <v>1.0444198971483134</v>
      </c>
      <c r="O57" s="25">
        <v>0.78494712296705249</v>
      </c>
      <c r="P57" s="25">
        <v>1.2289781412615286</v>
      </c>
      <c r="Q57" s="25">
        <v>0.96893331198993926</v>
      </c>
      <c r="S57">
        <f t="shared" si="1"/>
        <v>0</v>
      </c>
      <c r="T57">
        <f t="shared" si="3"/>
        <v>1</v>
      </c>
      <c r="U57">
        <f t="shared" si="4"/>
        <v>0</v>
      </c>
      <c r="V57">
        <f t="shared" si="5"/>
        <v>1</v>
      </c>
      <c r="W57">
        <f t="shared" si="6"/>
        <v>0</v>
      </c>
      <c r="AA57" t="s">
        <v>123</v>
      </c>
      <c r="AB57">
        <v>0.78494712296705249</v>
      </c>
      <c r="AC57" s="18">
        <f t="shared" si="2"/>
        <v>2.203906110016126E-2</v>
      </c>
      <c r="AD57" s="25">
        <v>5704</v>
      </c>
    </row>
    <row r="58" spans="1:30">
      <c r="A58" s="2" t="s">
        <v>64</v>
      </c>
      <c r="B58" t="s">
        <v>124</v>
      </c>
      <c r="C58">
        <v>461</v>
      </c>
      <c r="D58">
        <v>6762</v>
      </c>
      <c r="E58">
        <v>1441</v>
      </c>
      <c r="F58">
        <v>3688</v>
      </c>
      <c r="G58">
        <v>7522</v>
      </c>
      <c r="H58" s="25">
        <v>46.815286624203821</v>
      </c>
      <c r="I58" s="25">
        <v>18.944591029023748</v>
      </c>
      <c r="J58" s="25">
        <v>92.13333333333334</v>
      </c>
      <c r="K58" s="25">
        <v>-9.2966060009837683</v>
      </c>
      <c r="L58" s="25">
        <v>11.025830258302582</v>
      </c>
      <c r="M58" s="25">
        <v>1.1615062835490295</v>
      </c>
      <c r="N58" s="25">
        <v>1.1007912701915608</v>
      </c>
      <c r="O58" s="25">
        <v>0.77605349535584933</v>
      </c>
      <c r="P58" s="25">
        <v>0.78493168420351367</v>
      </c>
      <c r="Q58" s="25">
        <v>0.71161423324663697</v>
      </c>
      <c r="S58">
        <f t="shared" si="1"/>
        <v>1</v>
      </c>
      <c r="T58">
        <f t="shared" si="3"/>
        <v>1</v>
      </c>
      <c r="U58">
        <f t="shared" si="4"/>
        <v>0</v>
      </c>
      <c r="V58">
        <f t="shared" si="5"/>
        <v>0</v>
      </c>
      <c r="W58">
        <f t="shared" si="6"/>
        <v>0</v>
      </c>
      <c r="AA58" t="s">
        <v>124</v>
      </c>
      <c r="AB58">
        <v>0.77605349535584933</v>
      </c>
      <c r="AC58" s="18">
        <f t="shared" si="2"/>
        <v>0.92133333333333345</v>
      </c>
      <c r="AD58" s="25">
        <v>1441</v>
      </c>
    </row>
    <row r="59" spans="1:30">
      <c r="A59" s="2" t="s">
        <v>65</v>
      </c>
      <c r="B59" t="s">
        <v>125</v>
      </c>
      <c r="C59">
        <v>210</v>
      </c>
      <c r="D59">
        <v>430</v>
      </c>
      <c r="E59">
        <v>124</v>
      </c>
      <c r="F59">
        <v>489</v>
      </c>
      <c r="G59">
        <v>2615</v>
      </c>
      <c r="H59" s="25">
        <v>3.4482758620689653</v>
      </c>
      <c r="I59" s="25">
        <v>-8.898305084745763</v>
      </c>
      <c r="J59" s="25">
        <v>-27.058823529411764</v>
      </c>
      <c r="K59" s="25">
        <v>35.45706371191136</v>
      </c>
      <c r="L59" s="25">
        <v>23.465533522190746</v>
      </c>
      <c r="M59" s="25">
        <v>3.5369589481352204</v>
      </c>
      <c r="N59" s="25">
        <v>0.46793804052009064</v>
      </c>
      <c r="O59" s="25">
        <v>0.44641568972521789</v>
      </c>
      <c r="P59" s="25">
        <v>0.69572865809303686</v>
      </c>
      <c r="Q59" s="25">
        <v>1.6537622582019793</v>
      </c>
      <c r="S59">
        <f>IF(AND(M59&gt;1, H59&gt;0),1,0)</f>
        <v>1</v>
      </c>
      <c r="T59">
        <f t="shared" si="3"/>
        <v>0</v>
      </c>
      <c r="U59">
        <f t="shared" si="4"/>
        <v>0</v>
      </c>
      <c r="V59">
        <f t="shared" si="5"/>
        <v>0</v>
      </c>
      <c r="W59">
        <f t="shared" si="6"/>
        <v>1</v>
      </c>
      <c r="AA59" t="s">
        <v>125</v>
      </c>
      <c r="AB59">
        <v>0.44641568972521789</v>
      </c>
      <c r="AC59" s="18">
        <f t="shared" si="2"/>
        <v>-0.27058823529411763</v>
      </c>
      <c r="AD59" s="25">
        <v>124</v>
      </c>
    </row>
    <row r="64" spans="1:30">
      <c r="AB64" t="s">
        <v>1569</v>
      </c>
      <c r="AC64" t="s">
        <v>1562</v>
      </c>
      <c r="AD64" t="s">
        <v>1558</v>
      </c>
    </row>
    <row r="65" spans="27:30">
      <c r="AA65" t="s">
        <v>68</v>
      </c>
      <c r="AB65">
        <v>5.2065432261092191E-2</v>
      </c>
      <c r="AC65">
        <v>38.064516129032256</v>
      </c>
      <c r="AD65">
        <v>214</v>
      </c>
    </row>
    <row r="66" spans="27:30">
      <c r="AA66" t="s">
        <v>69</v>
      </c>
      <c r="AD66">
        <v>0</v>
      </c>
    </row>
    <row r="67" spans="27:30">
      <c r="AA67" t="s">
        <v>70</v>
      </c>
      <c r="AB67">
        <v>2.611271483756723</v>
      </c>
      <c r="AC67">
        <v>20</v>
      </c>
      <c r="AD67">
        <v>126</v>
      </c>
    </row>
    <row r="68" spans="27:30">
      <c r="AA68" t="s">
        <v>71</v>
      </c>
      <c r="AB68">
        <v>0.65662076898245514</v>
      </c>
      <c r="AC68">
        <v>32.795698924731184</v>
      </c>
      <c r="AD68">
        <v>247</v>
      </c>
    </row>
    <row r="69" spans="27:30">
      <c r="AA69" t="s">
        <v>72</v>
      </c>
      <c r="AB69">
        <v>1.6004095256189665</v>
      </c>
      <c r="AC69">
        <v>-14.285714285714285</v>
      </c>
      <c r="AD69">
        <v>60</v>
      </c>
    </row>
    <row r="70" spans="27:30">
      <c r="AA70" t="s">
        <v>73</v>
      </c>
      <c r="AB70">
        <v>3.3966768137751493</v>
      </c>
      <c r="AC70">
        <v>15.714285714285714</v>
      </c>
      <c r="AD70">
        <v>81</v>
      </c>
    </row>
    <row r="71" spans="27:30">
      <c r="AA71" t="s">
        <v>74</v>
      </c>
      <c r="AB71">
        <v>9.0767008451597728E-2</v>
      </c>
      <c r="AC71">
        <v>24.657534246575342</v>
      </c>
      <c r="AD71">
        <v>182</v>
      </c>
    </row>
    <row r="72" spans="27:30">
      <c r="AA72" t="s">
        <v>75</v>
      </c>
      <c r="AB72">
        <v>3.1304033891203091</v>
      </c>
      <c r="AC72">
        <v>59.574468085106382</v>
      </c>
      <c r="AD72">
        <v>75</v>
      </c>
    </row>
    <row r="73" spans="27:30">
      <c r="AA73" t="s">
        <v>76</v>
      </c>
      <c r="AB73">
        <v>0.44100878713404429</v>
      </c>
      <c r="AC73">
        <v>0.83333333333333337</v>
      </c>
      <c r="AD73">
        <v>121</v>
      </c>
    </row>
    <row r="74" spans="27:30">
      <c r="AA74" t="s">
        <v>77</v>
      </c>
      <c r="AB74">
        <v>1.6198150773049098</v>
      </c>
      <c r="AC74">
        <v>-30.021715526601522</v>
      </c>
      <c r="AD74">
        <v>2578</v>
      </c>
    </row>
    <row r="75" spans="27:30">
      <c r="AA75" t="s">
        <v>78</v>
      </c>
      <c r="AB75">
        <v>9.0112055358855141</v>
      </c>
      <c r="AC75">
        <v>70.129870129870127</v>
      </c>
      <c r="AD75">
        <v>262</v>
      </c>
    </row>
    <row r="76" spans="27:30">
      <c r="AA76" t="s">
        <v>79</v>
      </c>
      <c r="AB76">
        <v>2.2918595455342805</v>
      </c>
      <c r="AC76">
        <v>11.421911421911423</v>
      </c>
      <c r="AD76">
        <v>478</v>
      </c>
    </row>
    <row r="77" spans="27:30">
      <c r="AA77" t="s">
        <v>80</v>
      </c>
      <c r="AB77">
        <v>5.6273913916292848</v>
      </c>
      <c r="AC77">
        <v>6.7779960707269158</v>
      </c>
      <c r="AD77">
        <v>1087</v>
      </c>
    </row>
    <row r="78" spans="27:30">
      <c r="AA78" t="s">
        <v>81</v>
      </c>
      <c r="AB78">
        <v>0.26210945987979217</v>
      </c>
      <c r="AC78">
        <v>-95.675675675675677</v>
      </c>
      <c r="AD78">
        <v>8</v>
      </c>
    </row>
    <row r="79" spans="27:30">
      <c r="AA79" t="s">
        <v>82</v>
      </c>
      <c r="AB79">
        <v>9.8675489381620203</v>
      </c>
      <c r="AC79">
        <v>-19.248693687332295</v>
      </c>
      <c r="AD79">
        <v>11436</v>
      </c>
    </row>
    <row r="80" spans="27:30">
      <c r="AA80" t="s">
        <v>83</v>
      </c>
      <c r="AB80">
        <v>2.63643370456326</v>
      </c>
      <c r="AC80">
        <v>-43.411927877947292</v>
      </c>
      <c r="AD80">
        <v>408</v>
      </c>
    </row>
    <row r="81" spans="27:30">
      <c r="AA81" t="s">
        <v>84</v>
      </c>
      <c r="AB81">
        <v>3.2809119005755116</v>
      </c>
      <c r="AC81">
        <v>174.28571428571428</v>
      </c>
      <c r="AD81">
        <v>192</v>
      </c>
    </row>
    <row r="82" spans="27:30">
      <c r="AA82" t="s">
        <v>85</v>
      </c>
      <c r="AB82">
        <v>2.4920169876286709</v>
      </c>
      <c r="AD82">
        <v>51</v>
      </c>
    </row>
    <row r="83" spans="27:30">
      <c r="AA83" t="s">
        <v>86</v>
      </c>
      <c r="AB83">
        <v>0.12894759661878763</v>
      </c>
      <c r="AC83">
        <v>4.0056717476072308</v>
      </c>
      <c r="AD83">
        <v>2934</v>
      </c>
    </row>
    <row r="84" spans="27:30">
      <c r="AA84" t="s">
        <v>87</v>
      </c>
      <c r="AB84">
        <v>14.278367196090697</v>
      </c>
      <c r="AC84">
        <v>-39.388297872340431</v>
      </c>
      <c r="AD84">
        <v>2279</v>
      </c>
    </row>
    <row r="85" spans="27:30">
      <c r="AA85" t="s">
        <v>88</v>
      </c>
      <c r="AB85">
        <v>8.8613094284804975E-2</v>
      </c>
      <c r="AC85">
        <v>-55.833333333333336</v>
      </c>
      <c r="AD85">
        <v>53</v>
      </c>
    </row>
    <row r="86" spans="27:30">
      <c r="AA86" t="s">
        <v>89</v>
      </c>
      <c r="AC86">
        <v>-100</v>
      </c>
      <c r="AD86">
        <v>0</v>
      </c>
    </row>
    <row r="87" spans="27:30">
      <c r="AA87" t="s">
        <v>90</v>
      </c>
      <c r="AB87">
        <v>3.8269303697888395</v>
      </c>
      <c r="AC87">
        <v>30.317848410757946</v>
      </c>
      <c r="AD87">
        <v>533</v>
      </c>
    </row>
    <row r="88" spans="27:30">
      <c r="AA88" t="s">
        <v>91</v>
      </c>
      <c r="AB88">
        <v>5.9876815800394807</v>
      </c>
      <c r="AC88">
        <v>33.16912972085386</v>
      </c>
      <c r="AD88">
        <v>1622</v>
      </c>
    </row>
    <row r="89" spans="27:30">
      <c r="AA89" t="s">
        <v>92</v>
      </c>
      <c r="AB89">
        <v>5.9821816041166294</v>
      </c>
      <c r="AC89">
        <v>100</v>
      </c>
      <c r="AD89">
        <v>40</v>
      </c>
    </row>
    <row r="90" spans="27:30">
      <c r="AA90" t="s">
        <v>93</v>
      </c>
      <c r="AB90">
        <v>0.58002334996139338</v>
      </c>
      <c r="AC90">
        <v>20</v>
      </c>
      <c r="AD90">
        <v>24</v>
      </c>
    </row>
    <row r="91" spans="27:30">
      <c r="AA91" t="s">
        <v>94</v>
      </c>
      <c r="AB91">
        <v>3.6673728273777506</v>
      </c>
      <c r="AC91">
        <v>89.636913767019664</v>
      </c>
      <c r="AD91">
        <v>2507</v>
      </c>
    </row>
    <row r="92" spans="27:30">
      <c r="AA92" t="s">
        <v>95</v>
      </c>
      <c r="AB92">
        <v>1.3569623038931131</v>
      </c>
      <c r="AC92">
        <v>-14.64226289517471</v>
      </c>
      <c r="AD92">
        <v>513</v>
      </c>
    </row>
    <row r="93" spans="27:30">
      <c r="AA93" t="s">
        <v>96</v>
      </c>
      <c r="AB93">
        <v>0.39795822455971397</v>
      </c>
      <c r="AC93">
        <v>-31</v>
      </c>
      <c r="AD93">
        <v>69</v>
      </c>
    </row>
    <row r="94" spans="27:30">
      <c r="AA94" t="s">
        <v>97</v>
      </c>
      <c r="AB94">
        <v>6.4636283091469418E-2</v>
      </c>
      <c r="AC94">
        <v>-15.529753265602322</v>
      </c>
      <c r="AD94">
        <v>582</v>
      </c>
    </row>
    <row r="95" spans="27:30">
      <c r="AA95" t="s">
        <v>98</v>
      </c>
      <c r="AB95">
        <v>9.6095075517678222E-2</v>
      </c>
      <c r="AC95">
        <v>158.8235294117647</v>
      </c>
      <c r="AD95">
        <v>88</v>
      </c>
    </row>
    <row r="96" spans="27:30">
      <c r="AA96" t="s">
        <v>99</v>
      </c>
      <c r="AB96">
        <v>1.1222512677997305</v>
      </c>
      <c r="AC96">
        <v>-58.333333333333336</v>
      </c>
      <c r="AD96">
        <v>25</v>
      </c>
    </row>
    <row r="97" spans="27:30">
      <c r="AA97" t="s">
        <v>100</v>
      </c>
      <c r="AB97">
        <v>0.34211569014260168</v>
      </c>
      <c r="AC97">
        <v>12.617702448210924</v>
      </c>
      <c r="AD97">
        <v>1196</v>
      </c>
    </row>
    <row r="98" spans="27:30">
      <c r="AA98" t="s">
        <v>101</v>
      </c>
      <c r="AB98">
        <v>0.13957342682993251</v>
      </c>
      <c r="AC98">
        <v>36.363636363636367</v>
      </c>
      <c r="AD98">
        <v>405</v>
      </c>
    </row>
    <row r="99" spans="27:30">
      <c r="AA99" t="s">
        <v>102</v>
      </c>
      <c r="AB99">
        <v>3.8347779990985815</v>
      </c>
      <c r="AC99">
        <v>39.71291866028708</v>
      </c>
      <c r="AD99">
        <v>292</v>
      </c>
    </row>
    <row r="100" spans="27:30">
      <c r="AA100" t="s">
        <v>103</v>
      </c>
      <c r="AB100">
        <v>0.21522822931279559</v>
      </c>
      <c r="AC100">
        <v>-36.05887162714636</v>
      </c>
      <c r="AD100">
        <v>782</v>
      </c>
    </row>
    <row r="101" spans="27:30">
      <c r="AA101" t="s">
        <v>104</v>
      </c>
      <c r="AB101">
        <v>0.12082356974181976</v>
      </c>
      <c r="AC101">
        <v>-10.873786407766991</v>
      </c>
      <c r="AD101">
        <v>918</v>
      </c>
    </row>
    <row r="102" spans="27:30">
      <c r="AA102" t="s">
        <v>105</v>
      </c>
      <c r="AB102">
        <v>2.0703513636405168E-2</v>
      </c>
      <c r="AC102">
        <v>-58.163265306122447</v>
      </c>
      <c r="AD102">
        <v>82</v>
      </c>
    </row>
    <row r="103" spans="27:30">
      <c r="AA103" t="s">
        <v>106</v>
      </c>
      <c r="AB103">
        <v>1.1991674269063508</v>
      </c>
      <c r="AC103">
        <v>8.0188679245283012</v>
      </c>
      <c r="AD103">
        <v>1374</v>
      </c>
    </row>
    <row r="104" spans="27:30">
      <c r="AA104" t="s">
        <v>107</v>
      </c>
      <c r="AB104">
        <v>0.50376527113233383</v>
      </c>
      <c r="AC104">
        <v>24.774774774774773</v>
      </c>
      <c r="AD104">
        <v>277</v>
      </c>
    </row>
    <row r="105" spans="27:30">
      <c r="AA105" t="s">
        <v>108</v>
      </c>
      <c r="AB105">
        <v>4.5587958724216129E-2</v>
      </c>
      <c r="AC105">
        <v>-5.3097345132743365</v>
      </c>
      <c r="AD105">
        <v>107</v>
      </c>
    </row>
    <row r="106" spans="27:30">
      <c r="AA106" t="s">
        <v>109</v>
      </c>
      <c r="AB106">
        <v>1.569840356519536</v>
      </c>
      <c r="AC106">
        <v>-10.880503144654089</v>
      </c>
      <c r="AD106">
        <v>1417</v>
      </c>
    </row>
    <row r="107" spans="27:30">
      <c r="AA107" t="s">
        <v>110</v>
      </c>
      <c r="AB107">
        <v>4.845111842264576E-2</v>
      </c>
      <c r="AC107">
        <v>11.151079136690647</v>
      </c>
      <c r="AD107">
        <v>309</v>
      </c>
    </row>
    <row r="108" spans="27:30">
      <c r="AA108" t="s">
        <v>111</v>
      </c>
      <c r="AB108">
        <v>0.25835015838247682</v>
      </c>
      <c r="AC108">
        <v>1.680672268907563</v>
      </c>
      <c r="AD108">
        <v>121</v>
      </c>
    </row>
    <row r="109" spans="27:30">
      <c r="AA109" t="s">
        <v>112</v>
      </c>
      <c r="AB109">
        <v>1.4999990114531563</v>
      </c>
      <c r="AC109">
        <v>23.480662983425415</v>
      </c>
      <c r="AD109">
        <v>447</v>
      </c>
    </row>
    <row r="110" spans="27:30">
      <c r="AA110" t="s">
        <v>113</v>
      </c>
      <c r="AD110">
        <v>0</v>
      </c>
    </row>
    <row r="111" spans="27:30">
      <c r="AA111" t="s">
        <v>114</v>
      </c>
      <c r="AB111">
        <v>4.1944331368330836</v>
      </c>
      <c r="AC111">
        <v>67.460317460317469</v>
      </c>
      <c r="AD111">
        <v>211</v>
      </c>
    </row>
    <row r="112" spans="27:30">
      <c r="AA112" t="s">
        <v>115</v>
      </c>
      <c r="AB112">
        <v>0.29021686520465051</v>
      </c>
      <c r="AC112">
        <v>-23.643410852713178</v>
      </c>
      <c r="AD112">
        <v>197</v>
      </c>
    </row>
    <row r="113" spans="27:30">
      <c r="AA113" t="s">
        <v>116</v>
      </c>
      <c r="AB113">
        <v>0.73623960630890917</v>
      </c>
      <c r="AC113">
        <v>1.9946808510638299</v>
      </c>
      <c r="AD113">
        <v>767</v>
      </c>
    </row>
    <row r="114" spans="27:30">
      <c r="AA114" t="s">
        <v>117</v>
      </c>
      <c r="AB114">
        <v>1.9262242426306764</v>
      </c>
      <c r="AC114">
        <v>154.33436532507741</v>
      </c>
      <c r="AD114">
        <v>1643</v>
      </c>
    </row>
    <row r="115" spans="27:30">
      <c r="AA115" t="s">
        <v>118</v>
      </c>
      <c r="AB115">
        <v>2.8128062212783718</v>
      </c>
      <c r="AC115">
        <v>31.11888111888112</v>
      </c>
      <c r="AD115">
        <v>375</v>
      </c>
    </row>
    <row r="116" spans="27:30">
      <c r="AA116" t="s">
        <v>119</v>
      </c>
      <c r="AB116">
        <v>6.3462255373856058</v>
      </c>
      <c r="AC116">
        <v>68.592057761732846</v>
      </c>
      <c r="AD116">
        <v>467</v>
      </c>
    </row>
    <row r="117" spans="27:30">
      <c r="AA117" t="s">
        <v>120</v>
      </c>
      <c r="AD117">
        <v>0</v>
      </c>
    </row>
    <row r="118" spans="27:30">
      <c r="AA118" t="s">
        <v>121</v>
      </c>
      <c r="AB118">
        <v>1.5120624195434809</v>
      </c>
      <c r="AC118">
        <v>-52.668845315904143</v>
      </c>
      <c r="AD118">
        <v>869</v>
      </c>
    </row>
    <row r="119" spans="27:30">
      <c r="AA119" t="s">
        <v>122</v>
      </c>
      <c r="AB119">
        <v>1.9885788637042037</v>
      </c>
      <c r="AC119">
        <v>15.503875968992247</v>
      </c>
      <c r="AD119">
        <v>149</v>
      </c>
    </row>
    <row r="120" spans="27:30">
      <c r="AA120" t="s">
        <v>123</v>
      </c>
      <c r="AB120">
        <v>0.83823314421808692</v>
      </c>
      <c r="AC120">
        <v>-17.958412098298677</v>
      </c>
      <c r="AD120">
        <v>1302</v>
      </c>
    </row>
    <row r="121" spans="27:30">
      <c r="AA121" t="s">
        <v>124</v>
      </c>
      <c r="AB121">
        <v>1.1615062835490295</v>
      </c>
      <c r="AC121">
        <v>46.815286624203821</v>
      </c>
      <c r="AD121">
        <v>461</v>
      </c>
    </row>
    <row r="122" spans="27:30">
      <c r="AA122" t="s">
        <v>125</v>
      </c>
      <c r="AB122">
        <v>3.5369589481352204</v>
      </c>
      <c r="AC122">
        <v>3.4482758620689653</v>
      </c>
      <c r="AD122">
        <v>210</v>
      </c>
    </row>
    <row r="130" spans="27:30">
      <c r="AB130" t="s">
        <v>1572</v>
      </c>
      <c r="AC130" t="s">
        <v>1556</v>
      </c>
      <c r="AD130" s="25" t="s">
        <v>1561</v>
      </c>
    </row>
    <row r="131" spans="27:30">
      <c r="AA131" t="s">
        <v>68</v>
      </c>
      <c r="AB131">
        <v>1.4669054957449854</v>
      </c>
      <c r="AC131">
        <v>13.527914744711309</v>
      </c>
      <c r="AD131" s="15">
        <v>71375</v>
      </c>
    </row>
    <row r="132" spans="27:30">
      <c r="AA132" t="s">
        <v>69</v>
      </c>
      <c r="AD132" s="25"/>
    </row>
    <row r="133" spans="27:30">
      <c r="AA133" t="s">
        <v>70</v>
      </c>
      <c r="AB133">
        <v>0.56021117610573035</v>
      </c>
      <c r="AC133">
        <v>16.788321167883211</v>
      </c>
      <c r="AD133">
        <v>320</v>
      </c>
    </row>
    <row r="134" spans="27:30">
      <c r="AA134" t="s">
        <v>71</v>
      </c>
      <c r="AB134">
        <v>0.59576532346599531</v>
      </c>
      <c r="AC134">
        <v>12.035472972972974</v>
      </c>
      <c r="AD134" s="15">
        <v>2653</v>
      </c>
    </row>
    <row r="135" spans="27:30">
      <c r="AA135" t="s">
        <v>72</v>
      </c>
      <c r="AB135">
        <v>0.65342866812979417</v>
      </c>
      <c r="AC135">
        <v>51.832460732984295</v>
      </c>
      <c r="AD135">
        <v>290</v>
      </c>
    </row>
    <row r="136" spans="27:30">
      <c r="AA136" t="s">
        <v>73</v>
      </c>
      <c r="AB136">
        <v>0.15586269944334985</v>
      </c>
      <c r="AC136">
        <v>-26.666666666666668</v>
      </c>
      <c r="AD136">
        <v>44</v>
      </c>
    </row>
    <row r="137" spans="27:30">
      <c r="AA137" t="s">
        <v>74</v>
      </c>
      <c r="AB137">
        <v>1.1046959362720683</v>
      </c>
      <c r="AC137">
        <v>-0.46688176124501807</v>
      </c>
      <c r="AD137" s="15">
        <v>26222</v>
      </c>
    </row>
    <row r="138" spans="27:30">
      <c r="AA138" t="s">
        <v>75</v>
      </c>
      <c r="AB138">
        <v>0.35258136198664686</v>
      </c>
      <c r="AC138">
        <v>-21.259842519685041</v>
      </c>
      <c r="AD138">
        <v>100</v>
      </c>
    </row>
    <row r="139" spans="27:30">
      <c r="AA139" t="s">
        <v>76</v>
      </c>
      <c r="AB139">
        <v>0.78694255579960981</v>
      </c>
      <c r="AC139">
        <v>26.159921026653503</v>
      </c>
      <c r="AD139" s="15">
        <v>2556</v>
      </c>
    </row>
    <row r="140" spans="27:30">
      <c r="AA140" t="s">
        <v>77</v>
      </c>
      <c r="AB140">
        <v>0.61165437018249935</v>
      </c>
      <c r="AC140">
        <v>6.4474413449104011</v>
      </c>
      <c r="AD140" s="15">
        <v>11524</v>
      </c>
    </row>
    <row r="141" spans="27:30">
      <c r="AA141" t="s">
        <v>78</v>
      </c>
      <c r="AB141">
        <v>0.25567283424060827</v>
      </c>
      <c r="AC141">
        <v>-49.714285714285715</v>
      </c>
      <c r="AD141">
        <v>88</v>
      </c>
    </row>
    <row r="142" spans="27:30">
      <c r="AA142" t="s">
        <v>79</v>
      </c>
      <c r="AB142">
        <v>0.79182128757202497</v>
      </c>
      <c r="AC142">
        <v>18.484848484848484</v>
      </c>
      <c r="AD142" s="15">
        <v>1955</v>
      </c>
    </row>
    <row r="143" spans="27:30">
      <c r="AA143" t="s">
        <v>80</v>
      </c>
      <c r="AB143">
        <v>0.41326601807016117</v>
      </c>
      <c r="AC143">
        <v>17.245657568238212</v>
      </c>
      <c r="AD143">
        <v>945</v>
      </c>
    </row>
    <row r="144" spans="27:30">
      <c r="AA144" t="s">
        <v>81</v>
      </c>
      <c r="AB144">
        <v>0.41791693020958282</v>
      </c>
      <c r="AC144">
        <v>-13.714285714285715</v>
      </c>
      <c r="AD144">
        <v>151</v>
      </c>
    </row>
    <row r="145" spans="27:30">
      <c r="AA145" t="s">
        <v>82</v>
      </c>
      <c r="AB145">
        <v>0.71226058153693739</v>
      </c>
      <c r="AC145">
        <v>-33.34697496760112</v>
      </c>
      <c r="AD145" s="15">
        <v>9772</v>
      </c>
    </row>
    <row r="146" spans="27:30">
      <c r="AA146" t="s">
        <v>83</v>
      </c>
      <c r="AB146">
        <v>0.56059270886924051</v>
      </c>
      <c r="AC146">
        <v>122.29437229437229</v>
      </c>
      <c r="AD146" s="15">
        <v>1027</v>
      </c>
    </row>
    <row r="147" spans="27:30">
      <c r="AA147" t="s">
        <v>84</v>
      </c>
      <c r="AB147">
        <v>0.36953332930941757</v>
      </c>
      <c r="AC147">
        <v>4.0650406504065035</v>
      </c>
      <c r="AD147">
        <v>256</v>
      </c>
    </row>
    <row r="148" spans="27:30">
      <c r="AA148" t="s">
        <v>85</v>
      </c>
      <c r="AB148">
        <v>1.2506729598456336</v>
      </c>
      <c r="AC148">
        <v>73.142857142857139</v>
      </c>
      <c r="AD148">
        <v>303</v>
      </c>
    </row>
    <row r="149" spans="27:30">
      <c r="AA149" t="s">
        <v>86</v>
      </c>
      <c r="AB149">
        <v>1.1124091279552577</v>
      </c>
      <c r="AC149">
        <v>-9.5258800297117592</v>
      </c>
      <c r="AD149" s="15">
        <v>299634</v>
      </c>
    </row>
    <row r="150" spans="27:30">
      <c r="AA150" t="s">
        <v>87</v>
      </c>
      <c r="AB150">
        <v>0.23127887581024387</v>
      </c>
      <c r="AC150">
        <v>-10.816326530612246</v>
      </c>
      <c r="AD150">
        <v>437</v>
      </c>
    </row>
    <row r="151" spans="27:30">
      <c r="AA151" t="s">
        <v>88</v>
      </c>
      <c r="AB151">
        <v>1.126490379396994</v>
      </c>
      <c r="AC151">
        <v>-7.1045888655951543</v>
      </c>
      <c r="AD151" s="15">
        <v>7976</v>
      </c>
    </row>
    <row r="152" spans="27:30">
      <c r="AA152" t="s">
        <v>89</v>
      </c>
      <c r="AB152">
        <v>0.38637784760239224</v>
      </c>
      <c r="AC152">
        <v>47.826086956521742</v>
      </c>
      <c r="AD152">
        <v>68</v>
      </c>
    </row>
    <row r="153" spans="27:30">
      <c r="AA153" t="s">
        <v>90</v>
      </c>
      <c r="AB153">
        <v>0.37786068488833019</v>
      </c>
      <c r="AC153">
        <v>-13.231197771587745</v>
      </c>
      <c r="AD153">
        <v>623</v>
      </c>
    </row>
    <row r="154" spans="27:30">
      <c r="AA154" t="s">
        <v>91</v>
      </c>
      <c r="AB154">
        <v>0.26194338921395116</v>
      </c>
      <c r="AC154">
        <v>6.3291139240506329</v>
      </c>
      <c r="AD154">
        <v>840</v>
      </c>
    </row>
    <row r="155" spans="27:30">
      <c r="AA155" t="s">
        <v>92</v>
      </c>
      <c r="AB155">
        <v>0.41690187746885465</v>
      </c>
      <c r="AC155">
        <v>-45</v>
      </c>
      <c r="AD155">
        <v>33</v>
      </c>
    </row>
    <row r="156" spans="27:30">
      <c r="AA156" t="s">
        <v>93</v>
      </c>
      <c r="AB156">
        <v>0.25110748387469117</v>
      </c>
      <c r="AC156">
        <v>105</v>
      </c>
      <c r="AD156">
        <v>123</v>
      </c>
    </row>
    <row r="157" spans="27:30">
      <c r="AA157" t="s">
        <v>94</v>
      </c>
      <c r="AB157">
        <v>0.96707661533444722</v>
      </c>
      <c r="AC157">
        <v>6.57769304099142</v>
      </c>
      <c r="AD157" s="15">
        <v>7826</v>
      </c>
    </row>
    <row r="158" spans="27:30">
      <c r="AA158" t="s">
        <v>95</v>
      </c>
      <c r="AB158">
        <v>0.4334833863798993</v>
      </c>
      <c r="AC158">
        <v>15.751789976133651</v>
      </c>
      <c r="AD158" s="15">
        <v>1940</v>
      </c>
    </row>
    <row r="159" spans="27:30">
      <c r="AA159" t="s">
        <v>96</v>
      </c>
      <c r="AB159">
        <v>0.68500544552434983</v>
      </c>
      <c r="AC159">
        <v>2.0319303338171264</v>
      </c>
      <c r="AD159" s="15">
        <v>1406</v>
      </c>
    </row>
    <row r="160" spans="27:30">
      <c r="AA160" t="s">
        <v>97</v>
      </c>
      <c r="AB160">
        <v>1.302644285859077</v>
      </c>
      <c r="AC160">
        <v>16.992037746977292</v>
      </c>
      <c r="AD160" s="15">
        <v>138852</v>
      </c>
    </row>
    <row r="161" spans="27:30">
      <c r="AA161" t="s">
        <v>98</v>
      </c>
      <c r="AB161">
        <v>0.97317563978316524</v>
      </c>
      <c r="AC161">
        <v>-10.759600744374895</v>
      </c>
      <c r="AD161" s="15">
        <v>10550</v>
      </c>
    </row>
    <row r="162" spans="27:30">
      <c r="AA162" t="s">
        <v>99</v>
      </c>
      <c r="AB162">
        <v>0.63705904632324362</v>
      </c>
      <c r="AC162">
        <v>13.513513513513514</v>
      </c>
      <c r="AD162">
        <v>168</v>
      </c>
    </row>
    <row r="163" spans="27:30">
      <c r="AA163" t="s">
        <v>100</v>
      </c>
      <c r="AB163">
        <v>0.51526518080920081</v>
      </c>
      <c r="AC163">
        <v>29.511084117825693</v>
      </c>
      <c r="AD163" s="15">
        <v>21324</v>
      </c>
    </row>
    <row r="164" spans="27:30">
      <c r="AA164" t="s">
        <v>101</v>
      </c>
      <c r="AB164">
        <v>1.2540169189661547</v>
      </c>
      <c r="AC164">
        <v>38.108368066688044</v>
      </c>
      <c r="AD164" s="15">
        <v>43076</v>
      </c>
    </row>
    <row r="165" spans="27:30">
      <c r="AA165" t="s">
        <v>102</v>
      </c>
      <c r="AB165">
        <v>0.33724946439219505</v>
      </c>
      <c r="AC165">
        <v>50.495049504950494</v>
      </c>
      <c r="AD165">
        <v>304</v>
      </c>
    </row>
    <row r="166" spans="27:30">
      <c r="AA166" t="s">
        <v>103</v>
      </c>
      <c r="AB166">
        <v>0.45824677092555277</v>
      </c>
      <c r="AC166">
        <v>12.680082323347817</v>
      </c>
      <c r="AD166" s="15">
        <v>19710</v>
      </c>
    </row>
    <row r="167" spans="27:30">
      <c r="AA167" t="s">
        <v>104</v>
      </c>
      <c r="AB167">
        <v>1.6954274072738196</v>
      </c>
      <c r="AC167">
        <v>16.899454188642217</v>
      </c>
      <c r="AD167" s="15">
        <v>152493</v>
      </c>
    </row>
    <row r="168" spans="27:30">
      <c r="AA168" t="s">
        <v>105</v>
      </c>
      <c r="AB168">
        <v>2.4243345625234527</v>
      </c>
      <c r="AC168">
        <v>31.614658715915013</v>
      </c>
      <c r="AD168" s="15">
        <v>113669</v>
      </c>
    </row>
    <row r="169" spans="27:30">
      <c r="AA169" t="s">
        <v>106</v>
      </c>
      <c r="AB169">
        <v>0.37113046955654472</v>
      </c>
      <c r="AC169">
        <v>18.141281389345224</v>
      </c>
      <c r="AD169" s="15">
        <v>5034</v>
      </c>
    </row>
    <row r="170" spans="27:30">
      <c r="AA170" t="s">
        <v>107</v>
      </c>
      <c r="AB170">
        <v>0.77351410909878848</v>
      </c>
      <c r="AC170">
        <v>3.4093242965701376</v>
      </c>
      <c r="AD170" s="15">
        <v>5035</v>
      </c>
    </row>
    <row r="171" spans="27:30">
      <c r="AA171" t="s">
        <v>108</v>
      </c>
      <c r="AB171">
        <v>1.531247574703271</v>
      </c>
      <c r="AC171">
        <v>27.719740634005763</v>
      </c>
      <c r="AD171" s="15">
        <v>42546</v>
      </c>
    </row>
    <row r="172" spans="27:30">
      <c r="AA172" t="s">
        <v>109</v>
      </c>
      <c r="AB172">
        <v>0.96551578676668814</v>
      </c>
      <c r="AC172">
        <v>5.6420233463035023</v>
      </c>
      <c r="AD172" s="15">
        <v>10317</v>
      </c>
    </row>
    <row r="173" spans="27:30">
      <c r="AA173" t="s">
        <v>110</v>
      </c>
      <c r="AB173">
        <v>1.8644778826462165</v>
      </c>
      <c r="AC173">
        <v>15.067194192852238</v>
      </c>
      <c r="AD173" s="15">
        <v>140764</v>
      </c>
    </row>
    <row r="174" spans="27:30">
      <c r="AA174" t="s">
        <v>111</v>
      </c>
      <c r="AB174">
        <v>0.7988207757337441</v>
      </c>
      <c r="AC174">
        <v>9.601583766394457</v>
      </c>
      <c r="AD174" s="15">
        <v>4429</v>
      </c>
    </row>
    <row r="175" spans="27:30">
      <c r="AA175" t="s">
        <v>112</v>
      </c>
      <c r="AB175">
        <v>0.64942476858853349</v>
      </c>
      <c r="AC175">
        <v>17.12678936605317</v>
      </c>
      <c r="AD175" s="15">
        <v>2291</v>
      </c>
    </row>
    <row r="176" spans="27:30">
      <c r="AA176" t="s">
        <v>113</v>
      </c>
      <c r="AD176" s="25"/>
    </row>
    <row r="177" spans="27:30">
      <c r="AA177" t="s">
        <v>114</v>
      </c>
      <c r="AB177">
        <v>0.50712856389706218</v>
      </c>
      <c r="AC177">
        <v>-11.436950146627565</v>
      </c>
      <c r="AD177">
        <v>302</v>
      </c>
    </row>
    <row r="178" spans="27:30">
      <c r="AA178" t="s">
        <v>115</v>
      </c>
      <c r="AB178">
        <v>0.44401902174912777</v>
      </c>
      <c r="AC178">
        <v>7.6319758672699853</v>
      </c>
      <c r="AD178" s="15">
        <v>3568</v>
      </c>
    </row>
    <row r="179" spans="27:30">
      <c r="AA179" t="s">
        <v>116</v>
      </c>
      <c r="AB179">
        <v>0.68144399051850246</v>
      </c>
      <c r="AC179">
        <v>0.40621266427718039</v>
      </c>
      <c r="AD179" s="15">
        <v>8404</v>
      </c>
    </row>
    <row r="180" spans="27:30">
      <c r="AA180" t="s">
        <v>117</v>
      </c>
      <c r="AB180">
        <v>0.64650179658806373</v>
      </c>
      <c r="AC180">
        <v>30.952858575727184</v>
      </c>
      <c r="AD180" s="15">
        <v>6528</v>
      </c>
    </row>
    <row r="181" spans="27:30">
      <c r="AA181" t="s">
        <v>118</v>
      </c>
      <c r="AB181">
        <v>0.39221076054084603</v>
      </c>
      <c r="AC181">
        <v>-8.4319526627218941</v>
      </c>
      <c r="AD181">
        <v>619</v>
      </c>
    </row>
    <row r="182" spans="27:30">
      <c r="AA182" t="s">
        <v>119</v>
      </c>
      <c r="AB182">
        <v>0.25943428588970946</v>
      </c>
      <c r="AC182">
        <v>1.3452914798206279</v>
      </c>
      <c r="AD182">
        <v>226</v>
      </c>
    </row>
    <row r="183" spans="27:30">
      <c r="AA183" t="s">
        <v>120</v>
      </c>
      <c r="AB183">
        <v>0.76633799893399568</v>
      </c>
      <c r="AC183">
        <v>10.810810810810811</v>
      </c>
      <c r="AD183">
        <v>82</v>
      </c>
    </row>
    <row r="184" spans="27:30">
      <c r="AA184" t="s">
        <v>121</v>
      </c>
      <c r="AB184">
        <v>0.337034459898711</v>
      </c>
      <c r="AC184">
        <v>-11.02056655025223</v>
      </c>
      <c r="AD184" s="15">
        <v>2293</v>
      </c>
    </row>
    <row r="185" spans="27:30">
      <c r="AA185" t="s">
        <v>122</v>
      </c>
      <c r="AB185">
        <v>0.50845602966710091</v>
      </c>
      <c r="AC185">
        <v>-1.0964912280701753</v>
      </c>
      <c r="AD185">
        <v>451</v>
      </c>
    </row>
    <row r="186" spans="27:30">
      <c r="AA186" t="s">
        <v>123</v>
      </c>
      <c r="AB186">
        <v>1.2289781412615286</v>
      </c>
      <c r="AC186">
        <v>5.3618052965311449</v>
      </c>
      <c r="AD186" s="15">
        <v>22598</v>
      </c>
    </row>
    <row r="187" spans="27:30">
      <c r="AA187" t="s">
        <v>124</v>
      </c>
      <c r="AB187">
        <v>0.78493168420351367</v>
      </c>
      <c r="AC187">
        <v>-9.2966060009837683</v>
      </c>
      <c r="AD187" s="15">
        <v>3688</v>
      </c>
    </row>
    <row r="188" spans="27:30">
      <c r="AA188" t="s">
        <v>125</v>
      </c>
      <c r="AB188">
        <v>0.69572865809303686</v>
      </c>
      <c r="AC188">
        <v>35.45706371191136</v>
      </c>
      <c r="AD188">
        <v>489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2044-A919-AE40-889E-5A87D700BC34}">
  <dimension ref="A1:AJ67"/>
  <sheetViews>
    <sheetView topLeftCell="C4" workbookViewId="0">
      <selection activeCell="K39" sqref="K39"/>
    </sheetView>
  </sheetViews>
  <sheetFormatPr baseColWidth="10" defaultRowHeight="16"/>
  <sheetData>
    <row r="1" spans="1:36">
      <c r="A1" s="335" t="s">
        <v>1290</v>
      </c>
      <c r="B1" s="140" t="s">
        <v>1291</v>
      </c>
      <c r="C1" s="140" t="s">
        <v>1291</v>
      </c>
      <c r="D1" s="140" t="s">
        <v>146</v>
      </c>
      <c r="E1" s="140" t="s">
        <v>1291</v>
      </c>
      <c r="F1" s="140" t="s">
        <v>1291</v>
      </c>
      <c r="G1" s="140" t="s">
        <v>1291</v>
      </c>
      <c r="H1" s="140" t="s">
        <v>146</v>
      </c>
    </row>
    <row r="2" spans="1:36">
      <c r="A2" s="335"/>
      <c r="B2" s="140" t="s">
        <v>1292</v>
      </c>
      <c r="C2" s="140" t="s">
        <v>1293</v>
      </c>
      <c r="D2" s="140" t="s">
        <v>1291</v>
      </c>
      <c r="E2" s="140" t="s">
        <v>1293</v>
      </c>
      <c r="F2" s="140" t="s">
        <v>1296</v>
      </c>
      <c r="G2" s="140" t="s">
        <v>1293</v>
      </c>
      <c r="H2" s="140" t="s">
        <v>1291</v>
      </c>
    </row>
    <row r="3" spans="1:36">
      <c r="A3" s="335"/>
      <c r="C3" s="140" t="s">
        <v>278</v>
      </c>
      <c r="D3" s="140" t="s">
        <v>1294</v>
      </c>
      <c r="E3" s="140" t="s">
        <v>1295</v>
      </c>
      <c r="F3" s="140" t="s">
        <v>1297</v>
      </c>
      <c r="G3" s="140" t="s">
        <v>278</v>
      </c>
      <c r="H3" s="140" t="s">
        <v>1294</v>
      </c>
    </row>
    <row r="4" spans="1:36">
      <c r="A4" s="335"/>
      <c r="G4" s="140" t="s">
        <v>164</v>
      </c>
      <c r="H4" s="140" t="s">
        <v>164</v>
      </c>
    </row>
    <row r="5" spans="1:36">
      <c r="A5" s="335"/>
      <c r="G5" s="140" t="s">
        <v>1298</v>
      </c>
      <c r="H5" s="140" t="s">
        <v>1298</v>
      </c>
    </row>
    <row r="6" spans="1:36">
      <c r="A6" s="140"/>
      <c r="B6" s="140"/>
      <c r="C6" s="140"/>
      <c r="D6" s="140"/>
      <c r="E6" s="140"/>
      <c r="F6" s="140"/>
      <c r="G6" s="140"/>
      <c r="H6" s="140"/>
      <c r="L6" s="11" t="s">
        <v>1358</v>
      </c>
      <c r="M6" s="11"/>
      <c r="N6" s="11"/>
    </row>
    <row r="7" spans="1:36">
      <c r="A7" s="32"/>
      <c r="B7" s="141"/>
      <c r="C7" s="141"/>
      <c r="D7" s="142"/>
      <c r="E7" s="142"/>
      <c r="F7" s="142"/>
      <c r="G7" s="32"/>
      <c r="H7" s="32"/>
    </row>
    <row r="8" spans="1:36">
      <c r="A8" s="32"/>
      <c r="B8" s="141"/>
      <c r="C8" s="141"/>
      <c r="D8" s="141"/>
      <c r="E8" s="141"/>
      <c r="F8" s="141"/>
      <c r="G8" s="32"/>
      <c r="H8" s="32"/>
      <c r="L8" s="144" t="s">
        <v>1357</v>
      </c>
      <c r="M8" s="145" t="s">
        <v>1359</v>
      </c>
      <c r="N8" s="145" t="s">
        <v>1360</v>
      </c>
      <c r="O8" t="s">
        <v>1363</v>
      </c>
      <c r="P8" t="s">
        <v>1364</v>
      </c>
      <c r="Q8" t="s">
        <v>1365</v>
      </c>
      <c r="R8" t="s">
        <v>1361</v>
      </c>
      <c r="S8" t="s">
        <v>1362</v>
      </c>
      <c r="T8" t="s">
        <v>1366</v>
      </c>
      <c r="U8" t="s">
        <v>1367</v>
      </c>
      <c r="V8" t="s">
        <v>1368</v>
      </c>
      <c r="W8" t="s">
        <v>1369</v>
      </c>
      <c r="X8" t="s">
        <v>1370</v>
      </c>
    </row>
    <row r="9" spans="1:36">
      <c r="A9" s="32" t="s">
        <v>1299</v>
      </c>
      <c r="B9" s="141">
        <v>63206</v>
      </c>
      <c r="C9" s="141">
        <v>677256</v>
      </c>
      <c r="D9" s="141">
        <v>51043600971</v>
      </c>
      <c r="E9" s="141">
        <v>1449</v>
      </c>
      <c r="F9" s="141">
        <v>75368</v>
      </c>
      <c r="G9" s="32">
        <v>1.01</v>
      </c>
      <c r="H9" s="32">
        <v>1</v>
      </c>
      <c r="K9" s="32" t="s">
        <v>1299</v>
      </c>
      <c r="L9" s="143">
        <v>1.01</v>
      </c>
      <c r="M9" s="146">
        <v>1.1399999999999999</v>
      </c>
      <c r="N9" s="146">
        <v>0.98</v>
      </c>
      <c r="O9" s="32">
        <v>7.0000000000000007E-2</v>
      </c>
      <c r="P9" s="32">
        <v>1.25</v>
      </c>
      <c r="Q9" s="32">
        <v>1.24</v>
      </c>
      <c r="R9" s="32">
        <v>0.94</v>
      </c>
      <c r="S9" s="32">
        <v>1.28</v>
      </c>
      <c r="T9" s="32">
        <v>0.63</v>
      </c>
      <c r="U9" s="32">
        <v>1.18</v>
      </c>
      <c r="V9" s="32">
        <v>1</v>
      </c>
      <c r="W9" s="32">
        <v>0.87</v>
      </c>
      <c r="X9" s="32">
        <v>1.0900000000000001</v>
      </c>
      <c r="AC9" s="32"/>
      <c r="AD9" s="141"/>
      <c r="AE9" s="141"/>
      <c r="AF9" s="141"/>
      <c r="AG9" s="32"/>
      <c r="AH9" s="141"/>
      <c r="AI9" s="32"/>
      <c r="AJ9" s="32"/>
    </row>
    <row r="10" spans="1:36">
      <c r="A10" s="32" t="s">
        <v>1300</v>
      </c>
      <c r="B10" s="32">
        <v>67</v>
      </c>
      <c r="C10" s="32">
        <v>519</v>
      </c>
      <c r="D10" s="141">
        <v>17421047</v>
      </c>
      <c r="E10" s="32">
        <v>645</v>
      </c>
      <c r="F10" s="141">
        <v>33540</v>
      </c>
      <c r="G10" s="32">
        <v>0.78</v>
      </c>
      <c r="H10" s="32">
        <v>0.71</v>
      </c>
      <c r="K10" s="32" t="s">
        <v>1300</v>
      </c>
      <c r="L10" s="143">
        <v>0.78</v>
      </c>
      <c r="M10" s="146">
        <v>0.14000000000000001</v>
      </c>
      <c r="N10" s="146">
        <v>0.92</v>
      </c>
      <c r="T10" s="32">
        <v>0.82</v>
      </c>
      <c r="U10" s="32">
        <v>0.32</v>
      </c>
      <c r="V10" s="32">
        <v>0.25</v>
      </c>
      <c r="W10" s="32">
        <v>4.1399999999999997</v>
      </c>
      <c r="X10" s="32">
        <v>0.83</v>
      </c>
      <c r="AC10" s="32"/>
      <c r="AD10" s="32"/>
      <c r="AE10" s="32"/>
      <c r="AF10" s="141"/>
      <c r="AG10" s="32"/>
      <c r="AH10" s="141"/>
      <c r="AI10" s="32"/>
      <c r="AJ10" s="32"/>
    </row>
    <row r="11" spans="1:36">
      <c r="A11" s="32" t="s">
        <v>1301</v>
      </c>
      <c r="B11" s="141">
        <v>1044</v>
      </c>
      <c r="C11" s="141">
        <v>7507</v>
      </c>
      <c r="D11" s="141">
        <v>293407641</v>
      </c>
      <c r="E11" s="32">
        <v>752</v>
      </c>
      <c r="F11" s="141">
        <v>39086</v>
      </c>
      <c r="G11" s="32">
        <v>0.72</v>
      </c>
      <c r="H11" s="32">
        <v>0.63</v>
      </c>
      <c r="K11" s="32" t="s">
        <v>1301</v>
      </c>
      <c r="L11" s="143">
        <v>0.72</v>
      </c>
      <c r="M11" s="146">
        <v>0.89</v>
      </c>
      <c r="N11" s="146">
        <v>0.68</v>
      </c>
      <c r="O11" s="32">
        <v>2.85</v>
      </c>
      <c r="P11" s="32">
        <v>0.73</v>
      </c>
      <c r="Q11" s="32">
        <v>0.69</v>
      </c>
      <c r="R11" s="32">
        <v>0.78</v>
      </c>
      <c r="S11" s="32">
        <v>0.64</v>
      </c>
      <c r="T11" s="32">
        <v>0.39</v>
      </c>
      <c r="U11" s="32">
        <v>0.28999999999999998</v>
      </c>
      <c r="V11" s="32">
        <v>0.86</v>
      </c>
      <c r="W11" s="32">
        <v>0.93</v>
      </c>
      <c r="X11" s="32">
        <v>0.64</v>
      </c>
      <c r="AC11" s="32"/>
      <c r="AD11" s="32"/>
      <c r="AE11" s="32"/>
      <c r="AF11" s="141"/>
      <c r="AG11" s="32"/>
      <c r="AH11" s="141"/>
      <c r="AI11" s="32"/>
      <c r="AJ11" s="32"/>
    </row>
    <row r="12" spans="1:36">
      <c r="A12" s="32" t="s">
        <v>1302</v>
      </c>
      <c r="B12" s="141">
        <v>8130</v>
      </c>
      <c r="C12" s="141">
        <v>68383</v>
      </c>
      <c r="D12" s="141">
        <v>2801228518</v>
      </c>
      <c r="E12" s="32">
        <v>788</v>
      </c>
      <c r="F12" s="141">
        <v>40964</v>
      </c>
      <c r="G12" s="32">
        <v>0.96</v>
      </c>
      <c r="H12" s="32">
        <v>0.92</v>
      </c>
      <c r="K12" s="32" t="s">
        <v>1302</v>
      </c>
      <c r="L12" s="143">
        <v>0.96</v>
      </c>
      <c r="M12" s="146">
        <v>0.93</v>
      </c>
      <c r="N12" s="146">
        <v>0.96</v>
      </c>
      <c r="O12" s="32">
        <v>2.89</v>
      </c>
      <c r="P12" s="32">
        <v>1.01</v>
      </c>
      <c r="Q12" s="32">
        <v>0.59</v>
      </c>
      <c r="R12" s="32">
        <v>0.93</v>
      </c>
      <c r="S12" s="32">
        <v>0.54</v>
      </c>
      <c r="T12" s="32">
        <v>0.7</v>
      </c>
      <c r="U12" s="32">
        <v>0.46</v>
      </c>
      <c r="V12" s="32">
        <v>1.51</v>
      </c>
      <c r="W12" s="32">
        <v>0.99</v>
      </c>
      <c r="X12" s="32">
        <v>1.36</v>
      </c>
      <c r="AC12" s="32"/>
      <c r="AD12" s="32"/>
      <c r="AE12" s="141"/>
      <c r="AF12" s="141"/>
      <c r="AG12" s="32"/>
      <c r="AH12" s="141"/>
      <c r="AI12" s="32"/>
      <c r="AJ12" s="32"/>
    </row>
    <row r="13" spans="1:36">
      <c r="A13" s="32" t="s">
        <v>1303</v>
      </c>
      <c r="B13" s="141">
        <v>1226</v>
      </c>
      <c r="C13" s="141">
        <v>6912</v>
      </c>
      <c r="D13" s="141">
        <v>240981907</v>
      </c>
      <c r="E13" s="32">
        <v>670</v>
      </c>
      <c r="F13" s="141">
        <v>34865</v>
      </c>
      <c r="G13" s="32">
        <v>0.84</v>
      </c>
      <c r="H13" s="32">
        <v>0.73</v>
      </c>
      <c r="K13" s="32" t="s">
        <v>1303</v>
      </c>
      <c r="L13" s="143">
        <v>0.84</v>
      </c>
      <c r="M13" s="146">
        <v>1.0900000000000001</v>
      </c>
      <c r="N13" s="146">
        <v>0.79</v>
      </c>
      <c r="O13" s="32">
        <v>2.4900000000000002</v>
      </c>
      <c r="P13" s="32">
        <v>1.85</v>
      </c>
      <c r="Q13" s="32">
        <v>0.44</v>
      </c>
      <c r="R13" s="32">
        <v>0.88</v>
      </c>
      <c r="S13" s="32">
        <v>0.54</v>
      </c>
      <c r="T13" s="32">
        <v>0.41</v>
      </c>
      <c r="U13" s="32">
        <v>0.38</v>
      </c>
      <c r="V13" s="32">
        <v>0.74</v>
      </c>
      <c r="W13" s="32">
        <v>1.35</v>
      </c>
      <c r="X13" s="32">
        <v>1.1399999999999999</v>
      </c>
      <c r="AC13" s="32"/>
      <c r="AD13" s="32"/>
      <c r="AE13" s="32"/>
      <c r="AF13" s="141"/>
      <c r="AG13" s="32"/>
      <c r="AH13" s="141"/>
      <c r="AI13" s="32"/>
      <c r="AJ13" s="32"/>
    </row>
    <row r="14" spans="1:36">
      <c r="A14" s="32" t="s">
        <v>1304</v>
      </c>
      <c r="B14" s="32">
        <v>789</v>
      </c>
      <c r="C14" s="141">
        <v>7082</v>
      </c>
      <c r="D14" s="141">
        <v>305637425</v>
      </c>
      <c r="E14" s="32">
        <v>830</v>
      </c>
      <c r="F14" s="141">
        <v>43155</v>
      </c>
      <c r="G14" s="32">
        <v>0.9</v>
      </c>
      <c r="H14" s="32">
        <v>0.87</v>
      </c>
      <c r="K14" s="32" t="s">
        <v>1304</v>
      </c>
      <c r="L14" s="143">
        <v>0.9</v>
      </c>
      <c r="M14" s="146">
        <v>3.08</v>
      </c>
      <c r="N14" s="146">
        <v>0.43</v>
      </c>
      <c r="O14" s="32">
        <v>23.91</v>
      </c>
      <c r="P14" s="32">
        <v>0.24</v>
      </c>
      <c r="Q14" s="32">
        <v>1.51</v>
      </c>
      <c r="R14" s="32">
        <v>0.82</v>
      </c>
      <c r="S14" s="32">
        <v>0.06</v>
      </c>
      <c r="T14" s="32">
        <v>0.27</v>
      </c>
      <c r="U14" s="32">
        <v>0.15</v>
      </c>
      <c r="V14" s="32">
        <v>0.27</v>
      </c>
      <c r="W14" s="32">
        <v>0.56000000000000005</v>
      </c>
      <c r="X14" s="32">
        <v>0.3</v>
      </c>
      <c r="AC14" s="32"/>
      <c r="AD14" s="32"/>
      <c r="AE14" s="32"/>
      <c r="AF14" s="141"/>
      <c r="AG14" s="32"/>
      <c r="AH14" s="141"/>
      <c r="AI14" s="32"/>
      <c r="AJ14" s="32"/>
    </row>
    <row r="15" spans="1:36">
      <c r="A15" s="32" t="s">
        <v>1305</v>
      </c>
      <c r="B15" s="141">
        <v>32152</v>
      </c>
      <c r="C15" s="141">
        <v>320933</v>
      </c>
      <c r="D15" s="141">
        <v>22107587565</v>
      </c>
      <c r="E15" s="141">
        <v>1325</v>
      </c>
      <c r="F15" s="141">
        <v>68885</v>
      </c>
      <c r="G15" s="32">
        <v>1.02</v>
      </c>
      <c r="H15" s="32">
        <v>1.02</v>
      </c>
      <c r="K15" s="32" t="s">
        <v>1305</v>
      </c>
      <c r="L15" s="143">
        <v>1.02</v>
      </c>
      <c r="M15" s="146">
        <v>0.77</v>
      </c>
      <c r="N15" s="146">
        <v>1.07</v>
      </c>
      <c r="O15" s="32">
        <v>0.17</v>
      </c>
      <c r="P15" s="32">
        <v>1.43</v>
      </c>
      <c r="Q15" s="32">
        <v>0.49</v>
      </c>
      <c r="R15" s="32">
        <v>0.92</v>
      </c>
      <c r="S15" s="32">
        <v>1.1000000000000001</v>
      </c>
      <c r="T15" s="32">
        <v>1.31</v>
      </c>
      <c r="U15" s="32">
        <v>1.05</v>
      </c>
      <c r="V15" s="32">
        <v>1.22</v>
      </c>
      <c r="W15" s="32">
        <v>1.01</v>
      </c>
      <c r="X15" s="32">
        <v>1.1399999999999999</v>
      </c>
      <c r="AC15" s="32"/>
      <c r="AD15" s="141"/>
      <c r="AE15" s="141"/>
      <c r="AF15" s="141"/>
      <c r="AG15" s="32"/>
      <c r="AH15" s="141"/>
      <c r="AI15" s="32"/>
      <c r="AJ15" s="32"/>
    </row>
    <row r="16" spans="1:36">
      <c r="A16" s="32" t="s">
        <v>1306</v>
      </c>
      <c r="B16" s="32">
        <v>712</v>
      </c>
      <c r="C16" s="141">
        <v>4590</v>
      </c>
      <c r="D16" s="141">
        <v>155808940</v>
      </c>
      <c r="E16" s="32">
        <v>653</v>
      </c>
      <c r="F16" s="141">
        <v>33948</v>
      </c>
      <c r="G16" s="32">
        <v>0.65</v>
      </c>
      <c r="H16" s="32">
        <v>0.56999999999999995</v>
      </c>
      <c r="K16" s="32" t="s">
        <v>1306</v>
      </c>
      <c r="L16" s="143">
        <v>0.65</v>
      </c>
      <c r="M16" s="146">
        <v>0.53</v>
      </c>
      <c r="N16" s="146">
        <v>0.68</v>
      </c>
      <c r="O16" s="32">
        <v>3.21</v>
      </c>
      <c r="P16" s="32">
        <v>0.41</v>
      </c>
      <c r="Q16" s="32">
        <v>0.19</v>
      </c>
      <c r="R16" s="32">
        <v>0.65</v>
      </c>
      <c r="S16" s="32">
        <v>0.45</v>
      </c>
      <c r="T16" s="32">
        <v>0.37</v>
      </c>
      <c r="U16" s="32">
        <v>0.15</v>
      </c>
      <c r="V16" s="32">
        <v>1.18</v>
      </c>
      <c r="W16" s="32">
        <v>1.01</v>
      </c>
      <c r="X16" s="32">
        <v>0.34</v>
      </c>
      <c r="AC16" s="32"/>
      <c r="AD16" s="32"/>
      <c r="AE16" s="32"/>
      <c r="AF16" s="141"/>
      <c r="AG16" s="32"/>
      <c r="AH16" s="141"/>
      <c r="AI16" s="32"/>
      <c r="AJ16" s="32"/>
    </row>
    <row r="17" spans="1:36">
      <c r="A17" s="32" t="s">
        <v>1307</v>
      </c>
      <c r="B17" s="141">
        <v>5374</v>
      </c>
      <c r="C17" s="141">
        <v>47066</v>
      </c>
      <c r="D17" s="141">
        <v>2308587830</v>
      </c>
      <c r="E17" s="32">
        <v>943</v>
      </c>
      <c r="F17" s="141">
        <v>49050</v>
      </c>
      <c r="G17" s="32">
        <v>0.96</v>
      </c>
      <c r="H17" s="32">
        <v>0.93</v>
      </c>
      <c r="K17" s="32" t="s">
        <v>1307</v>
      </c>
      <c r="L17" s="143">
        <v>0.96</v>
      </c>
      <c r="M17" s="146">
        <v>1.04</v>
      </c>
      <c r="N17" s="146">
        <v>0.94</v>
      </c>
      <c r="O17" s="32">
        <v>0.56000000000000005</v>
      </c>
      <c r="P17" s="32">
        <v>2.1</v>
      </c>
      <c r="Q17" s="32">
        <v>0.51</v>
      </c>
      <c r="R17" s="32">
        <v>0.72</v>
      </c>
      <c r="S17" s="32">
        <v>0.56000000000000005</v>
      </c>
      <c r="T17" s="32">
        <v>1.31</v>
      </c>
      <c r="U17" s="32">
        <v>0.75</v>
      </c>
      <c r="V17" s="32">
        <v>0.89</v>
      </c>
      <c r="W17" s="32">
        <v>1.48</v>
      </c>
      <c r="X17" s="32">
        <v>1.02</v>
      </c>
      <c r="AC17" s="32"/>
      <c r="AD17" s="32"/>
      <c r="AE17" s="141"/>
      <c r="AF17" s="141"/>
      <c r="AG17" s="32"/>
      <c r="AH17" s="141"/>
      <c r="AI17" s="32"/>
      <c r="AJ17" s="32"/>
    </row>
    <row r="18" spans="1:36">
      <c r="A18" s="32" t="s">
        <v>1308</v>
      </c>
      <c r="B18" s="141">
        <v>34907</v>
      </c>
      <c r="C18" s="141">
        <v>319074</v>
      </c>
      <c r="D18" s="141">
        <v>13217974425</v>
      </c>
      <c r="E18" s="32">
        <v>797</v>
      </c>
      <c r="F18" s="141">
        <v>41426</v>
      </c>
      <c r="G18" s="32">
        <v>0.96</v>
      </c>
      <c r="H18" s="32">
        <v>0.9</v>
      </c>
      <c r="K18" s="32" t="s">
        <v>1308</v>
      </c>
      <c r="L18" s="143">
        <v>0.96</v>
      </c>
      <c r="M18" s="146">
        <v>1.52</v>
      </c>
      <c r="N18" s="146">
        <v>0.84</v>
      </c>
      <c r="O18" s="32">
        <v>8.59</v>
      </c>
      <c r="P18" s="32">
        <v>0.96</v>
      </c>
      <c r="Q18" s="32">
        <v>0.76</v>
      </c>
      <c r="R18" s="32">
        <v>0.93</v>
      </c>
      <c r="S18" s="32">
        <v>0.47</v>
      </c>
      <c r="T18" s="32">
        <v>0.65</v>
      </c>
      <c r="U18" s="32">
        <v>0.56999999999999995</v>
      </c>
      <c r="V18" s="32">
        <v>1.1200000000000001</v>
      </c>
      <c r="W18" s="32">
        <v>0.79</v>
      </c>
      <c r="X18" s="32">
        <v>0.93</v>
      </c>
      <c r="AC18" s="32"/>
      <c r="AD18" s="141"/>
      <c r="AE18" s="141"/>
      <c r="AF18" s="141"/>
      <c r="AG18" s="32"/>
      <c r="AH18" s="141"/>
      <c r="AI18" s="32"/>
      <c r="AJ18" s="32"/>
    </row>
    <row r="19" spans="1:36">
      <c r="A19" s="32" t="s">
        <v>1309</v>
      </c>
      <c r="B19" s="141">
        <v>1120</v>
      </c>
      <c r="C19" s="141">
        <v>7040</v>
      </c>
      <c r="D19" s="141">
        <v>283631690</v>
      </c>
      <c r="E19" s="32">
        <v>775</v>
      </c>
      <c r="F19" s="141">
        <v>40287</v>
      </c>
      <c r="G19" s="32">
        <v>0.91</v>
      </c>
      <c r="H19" s="32">
        <v>0.86</v>
      </c>
      <c r="K19" s="32" t="s">
        <v>1309</v>
      </c>
      <c r="L19" s="143">
        <v>0.91</v>
      </c>
      <c r="M19" s="146">
        <v>2.42</v>
      </c>
      <c r="N19" s="146">
        <v>0.59</v>
      </c>
      <c r="O19" s="32">
        <v>18.79</v>
      </c>
      <c r="P19" s="32">
        <v>0.69</v>
      </c>
      <c r="Q19" s="32">
        <v>0.9</v>
      </c>
      <c r="R19" s="32">
        <v>0.95</v>
      </c>
      <c r="T19" s="32">
        <v>0.31</v>
      </c>
      <c r="U19" s="32">
        <v>0.18</v>
      </c>
      <c r="V19" s="32">
        <v>0.57999999999999996</v>
      </c>
      <c r="W19" s="32">
        <v>0.72</v>
      </c>
      <c r="X19" s="32">
        <v>0.72</v>
      </c>
      <c r="AC19" s="32"/>
      <c r="AD19" s="32"/>
      <c r="AE19" s="32"/>
      <c r="AF19" s="141"/>
      <c r="AG19" s="32"/>
      <c r="AH19" s="141"/>
      <c r="AI19" s="32"/>
      <c r="AJ19" s="32"/>
    </row>
    <row r="20" spans="1:36">
      <c r="A20" s="32" t="s">
        <v>1310</v>
      </c>
      <c r="B20" s="141">
        <v>5199</v>
      </c>
      <c r="C20" s="141">
        <v>37187</v>
      </c>
      <c r="D20" s="141">
        <v>1418844910</v>
      </c>
      <c r="E20" s="32">
        <v>734</v>
      </c>
      <c r="F20" s="141">
        <v>38154</v>
      </c>
      <c r="G20" s="32">
        <v>0.87</v>
      </c>
      <c r="H20" s="32">
        <v>0.81</v>
      </c>
      <c r="K20" s="32" t="s">
        <v>1310</v>
      </c>
      <c r="L20" s="143">
        <v>0.87</v>
      </c>
      <c r="M20" s="146">
        <v>0.72</v>
      </c>
      <c r="N20" s="146">
        <v>0.9</v>
      </c>
      <c r="O20" s="32">
        <v>1.89</v>
      </c>
      <c r="P20" s="32">
        <v>0.83</v>
      </c>
      <c r="Q20" s="32">
        <v>0.48</v>
      </c>
      <c r="R20" s="32">
        <v>0.99</v>
      </c>
      <c r="S20" s="32">
        <v>0.39</v>
      </c>
      <c r="T20" s="32">
        <v>0.63</v>
      </c>
      <c r="U20" s="32">
        <v>0.45</v>
      </c>
      <c r="V20" s="32">
        <v>1.19</v>
      </c>
      <c r="W20" s="32">
        <v>1.03</v>
      </c>
      <c r="X20" s="32">
        <v>1.25</v>
      </c>
      <c r="AC20" s="32"/>
      <c r="AD20" s="32"/>
      <c r="AE20" s="141"/>
      <c r="AF20" s="141"/>
      <c r="AG20" s="32"/>
      <c r="AH20" s="141"/>
      <c r="AI20" s="32"/>
      <c r="AJ20" s="32"/>
    </row>
    <row r="21" spans="1:36">
      <c r="A21" s="32" t="s">
        <v>1311</v>
      </c>
      <c r="B21" s="141">
        <v>7274</v>
      </c>
      <c r="C21" s="141">
        <v>44490</v>
      </c>
      <c r="D21" s="141">
        <v>1427820245</v>
      </c>
      <c r="E21" s="32">
        <v>617</v>
      </c>
      <c r="F21" s="141">
        <v>32093</v>
      </c>
      <c r="G21" s="32">
        <v>0.83</v>
      </c>
      <c r="H21" s="32">
        <v>0.66</v>
      </c>
      <c r="K21" s="32" t="s">
        <v>1311</v>
      </c>
      <c r="L21" s="143">
        <v>0.83</v>
      </c>
      <c r="M21" s="146">
        <v>1.53</v>
      </c>
      <c r="N21" s="146">
        <v>0.68</v>
      </c>
      <c r="O21" s="32">
        <v>14.17</v>
      </c>
      <c r="P21" s="32">
        <v>0.45</v>
      </c>
      <c r="Q21" s="32">
        <v>0.2</v>
      </c>
      <c r="R21" s="32">
        <v>1.06</v>
      </c>
      <c r="S21" s="32">
        <v>0.24</v>
      </c>
      <c r="T21" s="32">
        <v>0.36</v>
      </c>
      <c r="U21" s="32">
        <v>0.28999999999999998</v>
      </c>
      <c r="V21" s="32">
        <v>0.86</v>
      </c>
      <c r="W21" s="32">
        <v>0.61</v>
      </c>
      <c r="X21" s="32">
        <v>0.45</v>
      </c>
      <c r="AC21" s="32"/>
      <c r="AD21" s="32"/>
      <c r="AE21" s="32"/>
      <c r="AF21" s="141"/>
      <c r="AG21" s="32"/>
      <c r="AH21" s="141"/>
      <c r="AI21" s="32"/>
      <c r="AJ21" s="32"/>
    </row>
    <row r="22" spans="1:36">
      <c r="A22" s="32" t="s">
        <v>1312</v>
      </c>
      <c r="B22" s="32">
        <v>610</v>
      </c>
      <c r="C22" s="141">
        <v>4490</v>
      </c>
      <c r="D22" s="141">
        <v>163653287</v>
      </c>
      <c r="E22" s="32">
        <v>701</v>
      </c>
      <c r="F22" s="141">
        <v>36452</v>
      </c>
      <c r="G22" s="32">
        <v>0.7</v>
      </c>
      <c r="H22" s="32">
        <v>0.57999999999999996</v>
      </c>
      <c r="K22" s="32" t="s">
        <v>1312</v>
      </c>
      <c r="L22" s="143">
        <v>0.7</v>
      </c>
      <c r="M22" s="146">
        <v>0.53</v>
      </c>
      <c r="N22" s="146">
        <v>0.73</v>
      </c>
      <c r="O22" s="32">
        <v>0.52</v>
      </c>
      <c r="P22" s="32">
        <v>0.64</v>
      </c>
      <c r="Q22" s="32">
        <v>0.47</v>
      </c>
      <c r="R22" s="32">
        <v>0.88</v>
      </c>
      <c r="S22" s="32">
        <v>0.28000000000000003</v>
      </c>
      <c r="T22" s="32">
        <v>0.37</v>
      </c>
      <c r="U22" s="32">
        <v>0.22</v>
      </c>
      <c r="V22" s="32">
        <v>0.35</v>
      </c>
      <c r="W22" s="32">
        <v>1.89</v>
      </c>
      <c r="X22" s="32">
        <v>0.94</v>
      </c>
      <c r="AC22" s="32"/>
      <c r="AD22" s="32"/>
      <c r="AE22" s="32"/>
      <c r="AF22" s="141"/>
      <c r="AG22" s="32"/>
      <c r="AH22" s="141"/>
      <c r="AI22" s="32"/>
      <c r="AJ22" s="32"/>
    </row>
    <row r="23" spans="1:36">
      <c r="A23" s="32" t="s">
        <v>1313</v>
      </c>
      <c r="B23" s="141">
        <v>18655</v>
      </c>
      <c r="C23" s="141">
        <v>260347</v>
      </c>
      <c r="D23" s="141">
        <v>11144137783</v>
      </c>
      <c r="E23" s="32">
        <v>823</v>
      </c>
      <c r="F23" s="141">
        <v>42805</v>
      </c>
      <c r="G23" s="32">
        <v>0.94</v>
      </c>
      <c r="H23" s="32">
        <v>0.87</v>
      </c>
      <c r="K23" s="32" t="s">
        <v>1313</v>
      </c>
      <c r="L23" s="143">
        <v>0.94</v>
      </c>
      <c r="M23" s="146">
        <v>2.06</v>
      </c>
      <c r="N23" s="146">
        <v>0.7</v>
      </c>
      <c r="O23" s="32">
        <v>16.510000000000002</v>
      </c>
      <c r="P23" s="32">
        <v>0.99</v>
      </c>
      <c r="Q23" s="32">
        <v>0.46</v>
      </c>
      <c r="R23" s="32">
        <v>0.87</v>
      </c>
      <c r="S23" s="32">
        <v>0.32</v>
      </c>
      <c r="T23" s="32">
        <v>0.42</v>
      </c>
      <c r="U23" s="32">
        <v>0.59</v>
      </c>
      <c r="V23" s="32">
        <v>0.73</v>
      </c>
      <c r="W23" s="32">
        <v>0.74</v>
      </c>
      <c r="X23" s="32">
        <v>0.69</v>
      </c>
      <c r="AC23" s="32"/>
      <c r="AD23" s="141"/>
      <c r="AE23" s="141"/>
      <c r="AF23" s="141"/>
      <c r="AG23" s="32"/>
      <c r="AH23" s="141"/>
      <c r="AI23" s="32"/>
      <c r="AJ23" s="32"/>
    </row>
    <row r="24" spans="1:36">
      <c r="A24" s="32" t="s">
        <v>1314</v>
      </c>
      <c r="B24" s="141">
        <v>3789</v>
      </c>
      <c r="C24" s="141">
        <v>33227</v>
      </c>
      <c r="D24" s="141">
        <v>1301537326</v>
      </c>
      <c r="E24" s="32">
        <v>753</v>
      </c>
      <c r="F24" s="141">
        <v>39171</v>
      </c>
      <c r="G24" s="32">
        <v>0.81</v>
      </c>
      <c r="H24" s="32">
        <v>0.73</v>
      </c>
      <c r="K24" s="32" t="s">
        <v>1314</v>
      </c>
      <c r="L24" s="143">
        <v>0.81</v>
      </c>
      <c r="M24" s="146">
        <v>1.87</v>
      </c>
      <c r="N24" s="146">
        <v>0.59</v>
      </c>
      <c r="O24" s="32">
        <v>11.81</v>
      </c>
      <c r="P24" s="32">
        <v>0.42</v>
      </c>
      <c r="Q24" s="32">
        <v>1.17</v>
      </c>
      <c r="R24" s="32">
        <v>0.75</v>
      </c>
      <c r="S24" s="32">
        <v>0.16</v>
      </c>
      <c r="T24" s="32">
        <v>0.35</v>
      </c>
      <c r="U24" s="32">
        <v>0.17</v>
      </c>
      <c r="V24" s="32">
        <v>0.9</v>
      </c>
      <c r="W24" s="32">
        <v>0.67</v>
      </c>
      <c r="X24" s="32">
        <v>0.37</v>
      </c>
      <c r="AC24" s="32"/>
      <c r="AD24" s="32"/>
      <c r="AE24" s="32"/>
      <c r="AF24" s="141"/>
      <c r="AG24" s="32"/>
      <c r="AH24" s="141"/>
      <c r="AI24" s="32"/>
      <c r="AJ24" s="32"/>
    </row>
    <row r="25" spans="1:36">
      <c r="A25" s="32" t="s">
        <v>1315</v>
      </c>
      <c r="B25" s="141">
        <v>3088</v>
      </c>
      <c r="C25" s="141">
        <v>12315</v>
      </c>
      <c r="D25" s="141">
        <v>456594438</v>
      </c>
      <c r="E25" s="32">
        <v>713</v>
      </c>
      <c r="F25" s="141">
        <v>37078</v>
      </c>
      <c r="G25" s="32">
        <v>0.88</v>
      </c>
      <c r="H25" s="32">
        <v>0.83</v>
      </c>
      <c r="K25" s="32" t="s">
        <v>1315</v>
      </c>
      <c r="L25" s="143">
        <v>0.88</v>
      </c>
      <c r="M25" s="146">
        <v>0.86</v>
      </c>
      <c r="N25" s="146">
        <v>0.88</v>
      </c>
      <c r="O25" s="32">
        <v>4.8600000000000003</v>
      </c>
      <c r="P25" s="32">
        <v>0.86</v>
      </c>
      <c r="Q25" s="32">
        <v>0.25</v>
      </c>
      <c r="R25" s="32">
        <v>0.93</v>
      </c>
      <c r="S25" s="32">
        <v>0.32</v>
      </c>
      <c r="T25" s="32">
        <v>0.4</v>
      </c>
      <c r="U25" s="32">
        <v>0.27</v>
      </c>
      <c r="V25" s="32">
        <v>1.86</v>
      </c>
      <c r="W25" s="32">
        <v>0.64</v>
      </c>
      <c r="X25" s="32">
        <v>0.59</v>
      </c>
      <c r="AC25" s="32"/>
      <c r="AD25" s="32"/>
      <c r="AE25" s="32"/>
      <c r="AF25" s="141"/>
      <c r="AG25" s="32"/>
      <c r="AH25" s="141"/>
      <c r="AI25" s="32"/>
      <c r="AJ25" s="32"/>
    </row>
    <row r="26" spans="1:36">
      <c r="A26" s="32" t="s">
        <v>1316</v>
      </c>
      <c r="B26" s="32">
        <v>557</v>
      </c>
      <c r="C26" s="141">
        <v>3913</v>
      </c>
      <c r="D26" s="141">
        <v>145471340</v>
      </c>
      <c r="E26" s="32">
        <v>715</v>
      </c>
      <c r="F26" s="141">
        <v>37180</v>
      </c>
      <c r="G26" s="32">
        <v>0.46</v>
      </c>
      <c r="H26" s="32">
        <v>0.36</v>
      </c>
      <c r="K26" s="32" t="s">
        <v>1316</v>
      </c>
      <c r="L26" s="143">
        <v>0.46</v>
      </c>
      <c r="M26" s="146">
        <v>0.62</v>
      </c>
      <c r="N26" s="146">
        <v>0.43</v>
      </c>
      <c r="O26" s="32">
        <v>5.59</v>
      </c>
      <c r="P26" s="32">
        <v>0.34</v>
      </c>
      <c r="Q26" s="32">
        <v>0.01</v>
      </c>
      <c r="R26" s="32">
        <v>0.56000000000000005</v>
      </c>
      <c r="S26" s="32">
        <v>0.47</v>
      </c>
      <c r="T26" s="32">
        <v>0.25</v>
      </c>
      <c r="U26" s="32">
        <v>0.13</v>
      </c>
      <c r="V26" s="32">
        <v>0.55000000000000004</v>
      </c>
      <c r="W26" s="32">
        <v>0.52</v>
      </c>
      <c r="X26" s="32">
        <v>0.42</v>
      </c>
      <c r="AC26" s="32"/>
      <c r="AD26" s="32"/>
      <c r="AE26" s="32"/>
      <c r="AF26" s="141"/>
      <c r="AG26" s="32"/>
      <c r="AH26" s="141"/>
      <c r="AI26" s="32"/>
      <c r="AJ26" s="32"/>
    </row>
    <row r="27" spans="1:36">
      <c r="A27" s="32" t="s">
        <v>1317</v>
      </c>
      <c r="B27" s="141">
        <v>489618</v>
      </c>
      <c r="C27" s="141">
        <v>3873343</v>
      </c>
      <c r="D27" s="141">
        <v>246357551667</v>
      </c>
      <c r="E27" s="141">
        <v>1223</v>
      </c>
      <c r="F27" s="141">
        <v>63603</v>
      </c>
      <c r="G27" s="32">
        <v>1.02</v>
      </c>
      <c r="H27" s="32">
        <v>1</v>
      </c>
      <c r="K27" s="32" t="s">
        <v>1317</v>
      </c>
      <c r="L27" s="143">
        <v>1.02</v>
      </c>
      <c r="M27" s="146">
        <v>0.75</v>
      </c>
      <c r="N27" s="146">
        <v>1.08</v>
      </c>
      <c r="O27" s="32">
        <v>0.11</v>
      </c>
      <c r="P27" s="32">
        <v>0.66</v>
      </c>
      <c r="Q27" s="32">
        <v>0.89</v>
      </c>
      <c r="R27" s="32">
        <v>1.01</v>
      </c>
      <c r="S27" s="32">
        <v>2.3199999999999998</v>
      </c>
      <c r="T27" s="32">
        <v>0.89</v>
      </c>
      <c r="U27" s="32">
        <v>0.97</v>
      </c>
      <c r="V27" s="32">
        <v>1.17</v>
      </c>
      <c r="W27" s="32">
        <v>1.0900000000000001</v>
      </c>
      <c r="X27" s="32">
        <v>1.1200000000000001</v>
      </c>
      <c r="AC27" s="32"/>
      <c r="AD27" s="141"/>
      <c r="AE27" s="141"/>
      <c r="AF27" s="141"/>
      <c r="AG27" s="32"/>
      <c r="AH27" s="141"/>
      <c r="AI27" s="32"/>
      <c r="AJ27" s="32"/>
    </row>
    <row r="28" spans="1:36">
      <c r="A28" s="32" t="s">
        <v>1318</v>
      </c>
      <c r="B28" s="141">
        <v>4067</v>
      </c>
      <c r="C28" s="141">
        <v>39213</v>
      </c>
      <c r="D28" s="141">
        <v>1598846004</v>
      </c>
      <c r="E28" s="32">
        <v>784</v>
      </c>
      <c r="F28" s="141">
        <v>40773</v>
      </c>
      <c r="G28" s="32">
        <v>0.92</v>
      </c>
      <c r="H28" s="32">
        <v>0.86</v>
      </c>
      <c r="K28" s="32" t="s">
        <v>1318</v>
      </c>
      <c r="L28" s="143">
        <v>0.92</v>
      </c>
      <c r="M28" s="146">
        <v>2.31</v>
      </c>
      <c r="N28" s="146">
        <v>0.62</v>
      </c>
      <c r="O28" s="32">
        <v>18.38</v>
      </c>
      <c r="P28" s="32">
        <v>0.72</v>
      </c>
      <c r="Q28" s="32">
        <v>0.76</v>
      </c>
      <c r="R28" s="32">
        <v>0.62</v>
      </c>
      <c r="S28" s="32">
        <v>0.34</v>
      </c>
      <c r="T28" s="32">
        <v>0.26</v>
      </c>
      <c r="U28" s="32">
        <v>0.31</v>
      </c>
      <c r="V28" s="32">
        <v>1.0900000000000001</v>
      </c>
      <c r="W28" s="32">
        <v>0.64</v>
      </c>
      <c r="X28" s="32">
        <v>0.49</v>
      </c>
      <c r="AC28" s="32"/>
      <c r="AD28" s="32"/>
      <c r="AE28" s="32"/>
      <c r="AF28" s="141"/>
      <c r="AG28" s="32"/>
      <c r="AH28" s="141"/>
      <c r="AI28" s="32"/>
      <c r="AJ28" s="32"/>
    </row>
    <row r="29" spans="1:36">
      <c r="A29" s="32" t="s">
        <v>1319</v>
      </c>
      <c r="B29" s="141">
        <v>12176</v>
      </c>
      <c r="C29" s="141">
        <v>100416</v>
      </c>
      <c r="D29" s="141">
        <v>7233013634</v>
      </c>
      <c r="E29" s="141">
        <v>1385</v>
      </c>
      <c r="F29" s="141">
        <v>72030</v>
      </c>
      <c r="G29" s="32">
        <v>1.02</v>
      </c>
      <c r="H29" s="32">
        <v>1.01</v>
      </c>
      <c r="K29" s="32" t="s">
        <v>1319</v>
      </c>
      <c r="L29" s="143">
        <v>1.02</v>
      </c>
      <c r="M29" s="146">
        <v>0.76</v>
      </c>
      <c r="N29" s="146">
        <v>1.07</v>
      </c>
      <c r="O29" s="32">
        <v>0.23</v>
      </c>
      <c r="P29" s="32">
        <v>1.34</v>
      </c>
      <c r="Q29" s="32">
        <v>0.52</v>
      </c>
      <c r="R29" s="32">
        <v>0.86</v>
      </c>
      <c r="S29" s="32">
        <v>1.2</v>
      </c>
      <c r="T29" s="32">
        <v>0.86</v>
      </c>
      <c r="U29" s="32">
        <v>1.05</v>
      </c>
      <c r="V29" s="32">
        <v>1.1499999999999999</v>
      </c>
      <c r="W29" s="32">
        <v>1.26</v>
      </c>
      <c r="X29" s="32">
        <v>1.69</v>
      </c>
      <c r="AC29" s="32"/>
      <c r="AD29" s="141"/>
      <c r="AE29" s="141"/>
      <c r="AF29" s="141"/>
      <c r="AG29" s="32"/>
      <c r="AH29" s="141"/>
      <c r="AI29" s="32"/>
      <c r="AJ29" s="32"/>
    </row>
    <row r="30" spans="1:36">
      <c r="A30" s="32" t="s">
        <v>1320</v>
      </c>
      <c r="B30" s="32">
        <v>469</v>
      </c>
      <c r="C30" s="141">
        <v>3422</v>
      </c>
      <c r="D30" s="141">
        <v>105898327</v>
      </c>
      <c r="E30" s="32">
        <v>595</v>
      </c>
      <c r="F30" s="141">
        <v>30946</v>
      </c>
      <c r="G30" s="32">
        <v>0.72</v>
      </c>
      <c r="H30" s="32">
        <v>0.56000000000000005</v>
      </c>
      <c r="K30" s="32" t="s">
        <v>1320</v>
      </c>
      <c r="L30" s="143">
        <v>0.72</v>
      </c>
      <c r="M30" s="146">
        <v>0.36</v>
      </c>
      <c r="N30" s="146">
        <v>0.8</v>
      </c>
      <c r="O30" s="32">
        <v>0.61</v>
      </c>
      <c r="P30" s="32">
        <v>0.65</v>
      </c>
      <c r="Q30" s="32">
        <v>0.16</v>
      </c>
      <c r="R30" s="32">
        <v>0.45</v>
      </c>
      <c r="S30" s="32">
        <v>7.0000000000000007E-2</v>
      </c>
      <c r="T30" s="32">
        <v>0.21</v>
      </c>
      <c r="U30" s="32">
        <v>0.19</v>
      </c>
      <c r="V30" s="32">
        <v>0.54</v>
      </c>
      <c r="W30" s="32">
        <v>2.91</v>
      </c>
      <c r="X30" s="32">
        <v>0.94</v>
      </c>
      <c r="AC30" s="32"/>
      <c r="AD30" s="32"/>
      <c r="AE30" s="32"/>
      <c r="AF30" s="141"/>
      <c r="AG30" s="32"/>
      <c r="AH30" s="141"/>
      <c r="AI30" s="32"/>
      <c r="AJ30" s="32"/>
    </row>
    <row r="31" spans="1:36">
      <c r="A31" s="32" t="s">
        <v>1321</v>
      </c>
      <c r="B31" s="141">
        <v>4028</v>
      </c>
      <c r="C31" s="141">
        <v>25986</v>
      </c>
      <c r="D31" s="141">
        <v>987517993</v>
      </c>
      <c r="E31" s="32">
        <v>731</v>
      </c>
      <c r="F31" s="141">
        <v>38002</v>
      </c>
      <c r="G31" s="32">
        <v>0.93</v>
      </c>
      <c r="H31" s="32">
        <v>0.89</v>
      </c>
      <c r="K31" s="32" t="s">
        <v>1321</v>
      </c>
      <c r="L31" s="143">
        <v>0.93</v>
      </c>
      <c r="M31" s="146">
        <v>1.1299999999999999</v>
      </c>
      <c r="N31" s="146">
        <v>0.89</v>
      </c>
      <c r="O31" s="32">
        <v>4.04</v>
      </c>
      <c r="P31" s="32">
        <v>0.85</v>
      </c>
      <c r="Q31" s="32">
        <v>0.84</v>
      </c>
      <c r="R31" s="32">
        <v>1.03</v>
      </c>
      <c r="S31" s="32">
        <v>0.36</v>
      </c>
      <c r="T31" s="32">
        <v>0.57999999999999996</v>
      </c>
      <c r="U31" s="32">
        <v>0.38</v>
      </c>
      <c r="V31" s="32">
        <v>1.1499999999999999</v>
      </c>
      <c r="W31" s="32">
        <v>1.24</v>
      </c>
      <c r="X31" s="32">
        <v>0.75</v>
      </c>
      <c r="AC31" s="32"/>
      <c r="AD31" s="32"/>
      <c r="AE31" s="32"/>
      <c r="AF31" s="141"/>
      <c r="AG31" s="32"/>
      <c r="AH31" s="141"/>
      <c r="AI31" s="32"/>
      <c r="AJ31" s="32"/>
    </row>
    <row r="32" spans="1:36">
      <c r="A32" s="32" t="s">
        <v>1322</v>
      </c>
      <c r="B32" s="141">
        <v>6467</v>
      </c>
      <c r="C32" s="141">
        <v>62958</v>
      </c>
      <c r="D32" s="141">
        <v>2450119138</v>
      </c>
      <c r="E32" s="32">
        <v>748</v>
      </c>
      <c r="F32" s="141">
        <v>38917</v>
      </c>
      <c r="G32" s="32">
        <v>0.92</v>
      </c>
      <c r="H32" s="32">
        <v>0.85</v>
      </c>
      <c r="K32" s="32" t="s">
        <v>1322</v>
      </c>
      <c r="L32" s="143">
        <v>0.92</v>
      </c>
      <c r="M32" s="146">
        <v>2.1800000000000002</v>
      </c>
      <c r="N32" s="146">
        <v>0.65</v>
      </c>
      <c r="O32" s="32">
        <v>13.27</v>
      </c>
      <c r="P32" s="32">
        <v>0.63</v>
      </c>
      <c r="Q32" s="32">
        <v>1.37</v>
      </c>
      <c r="R32" s="32">
        <v>0.9</v>
      </c>
      <c r="S32" s="32">
        <v>0.19</v>
      </c>
      <c r="T32" s="32">
        <v>0.4</v>
      </c>
      <c r="U32" s="32">
        <v>0.38</v>
      </c>
      <c r="V32" s="32">
        <v>0.78</v>
      </c>
      <c r="W32" s="32">
        <v>0.65</v>
      </c>
      <c r="X32" s="32">
        <v>0.49</v>
      </c>
      <c r="AC32" s="32"/>
      <c r="AD32" s="32"/>
      <c r="AE32" s="141"/>
      <c r="AF32" s="141"/>
      <c r="AG32" s="32"/>
      <c r="AH32" s="141"/>
      <c r="AI32" s="32"/>
      <c r="AJ32" s="32"/>
    </row>
    <row r="33" spans="1:36">
      <c r="A33" s="32" t="s">
        <v>1323</v>
      </c>
      <c r="B33" s="32">
        <v>295</v>
      </c>
      <c r="C33" s="141">
        <v>1411</v>
      </c>
      <c r="D33" s="141">
        <v>47481646</v>
      </c>
      <c r="E33" s="32">
        <v>647</v>
      </c>
      <c r="F33" s="141">
        <v>33647</v>
      </c>
      <c r="G33" s="32">
        <v>0.66</v>
      </c>
      <c r="H33" s="32">
        <v>0.56999999999999995</v>
      </c>
      <c r="K33" s="32" t="s">
        <v>1323</v>
      </c>
      <c r="L33" s="143">
        <v>0.66</v>
      </c>
      <c r="M33" s="146">
        <v>1.22</v>
      </c>
      <c r="N33" s="146">
        <v>0.54</v>
      </c>
      <c r="O33" s="32">
        <v>11.18</v>
      </c>
      <c r="P33" s="32">
        <v>0.47</v>
      </c>
      <c r="Q33" s="32">
        <v>0.13</v>
      </c>
      <c r="R33" s="32">
        <v>0.64</v>
      </c>
      <c r="S33" s="32">
        <v>0.27</v>
      </c>
      <c r="T33" s="32">
        <v>0.26</v>
      </c>
      <c r="U33" s="32">
        <v>0.27</v>
      </c>
      <c r="V33" s="32">
        <v>0.69</v>
      </c>
      <c r="W33" s="32">
        <v>0.56000000000000005</v>
      </c>
      <c r="X33" s="32">
        <v>1.1000000000000001</v>
      </c>
      <c r="AC33" s="32"/>
      <c r="AD33" s="32"/>
      <c r="AE33" s="32"/>
      <c r="AF33" s="141"/>
      <c r="AG33" s="32"/>
      <c r="AH33" s="141"/>
      <c r="AI33" s="32"/>
      <c r="AJ33" s="32"/>
    </row>
    <row r="34" spans="1:36">
      <c r="A34" s="32" t="s">
        <v>1324</v>
      </c>
      <c r="B34" s="32">
        <v>576</v>
      </c>
      <c r="C34" s="141">
        <v>5775</v>
      </c>
      <c r="D34" s="141">
        <v>190709364</v>
      </c>
      <c r="E34" s="32">
        <v>635</v>
      </c>
      <c r="F34" s="141">
        <v>33025</v>
      </c>
      <c r="G34" s="32">
        <v>0.92</v>
      </c>
      <c r="H34" s="32">
        <v>0.79</v>
      </c>
      <c r="K34" s="32" t="s">
        <v>1324</v>
      </c>
      <c r="L34" s="143">
        <v>0.92</v>
      </c>
      <c r="M34" s="146">
        <v>0.44</v>
      </c>
      <c r="N34" s="146">
        <v>1.02</v>
      </c>
      <c r="O34" s="32">
        <v>0.42</v>
      </c>
      <c r="P34" s="32">
        <v>0.94</v>
      </c>
      <c r="Q34" s="32">
        <v>0.15</v>
      </c>
      <c r="R34" s="32">
        <v>0.45</v>
      </c>
      <c r="S34" s="32">
        <v>0.13</v>
      </c>
      <c r="T34" s="32">
        <v>0.94</v>
      </c>
      <c r="U34" s="32">
        <v>0.28999999999999998</v>
      </c>
      <c r="V34" s="32">
        <v>0.08</v>
      </c>
      <c r="W34" s="32">
        <v>4.46</v>
      </c>
      <c r="X34" s="32">
        <v>0.99</v>
      </c>
      <c r="AC34" s="32"/>
      <c r="AD34" s="32"/>
      <c r="AE34" s="32"/>
      <c r="AF34" s="141"/>
      <c r="AG34" s="32"/>
      <c r="AH34" s="141"/>
      <c r="AI34" s="32"/>
      <c r="AJ34" s="32"/>
    </row>
    <row r="35" spans="1:36">
      <c r="A35" s="32" t="s">
        <v>1325</v>
      </c>
      <c r="B35" s="141">
        <v>13328</v>
      </c>
      <c r="C35" s="141">
        <v>162407</v>
      </c>
      <c r="D35" s="141">
        <v>7088570436</v>
      </c>
      <c r="E35" s="32">
        <v>839</v>
      </c>
      <c r="F35" s="141">
        <v>43647</v>
      </c>
      <c r="G35" s="32">
        <v>0.97</v>
      </c>
      <c r="H35" s="32">
        <v>0.89</v>
      </c>
      <c r="K35" s="32" t="s">
        <v>1325</v>
      </c>
      <c r="L35" s="143">
        <v>0.97</v>
      </c>
      <c r="M35" s="146">
        <v>2.29</v>
      </c>
      <c r="N35" s="146">
        <v>0.69</v>
      </c>
      <c r="O35" s="32">
        <v>21.24</v>
      </c>
      <c r="P35" s="32">
        <v>0.66</v>
      </c>
      <c r="Q35" s="32">
        <v>0.32</v>
      </c>
      <c r="R35" s="32">
        <v>0.72</v>
      </c>
      <c r="S35" s="32">
        <v>0.27</v>
      </c>
      <c r="T35" s="32">
        <v>0.41</v>
      </c>
      <c r="U35" s="32">
        <v>0.5</v>
      </c>
      <c r="V35" s="32">
        <v>0.64</v>
      </c>
      <c r="W35" s="32">
        <v>1.1599999999999999</v>
      </c>
      <c r="X35" s="32">
        <v>0.82</v>
      </c>
      <c r="AC35" s="32"/>
      <c r="AD35" s="32"/>
      <c r="AE35" s="141"/>
      <c r="AF35" s="141"/>
      <c r="AG35" s="32"/>
      <c r="AH35" s="141"/>
      <c r="AI35" s="32"/>
      <c r="AJ35" s="32"/>
    </row>
    <row r="36" spans="1:36">
      <c r="A36" s="32" t="s">
        <v>1326</v>
      </c>
      <c r="B36" s="141">
        <v>5559</v>
      </c>
      <c r="C36" s="141">
        <v>68304</v>
      </c>
      <c r="D36" s="141">
        <v>3691055339</v>
      </c>
      <c r="E36" s="141">
        <v>1039</v>
      </c>
      <c r="F36" s="141">
        <v>54039</v>
      </c>
      <c r="G36" s="32">
        <v>1.01</v>
      </c>
      <c r="H36" s="32">
        <v>0.99</v>
      </c>
      <c r="K36" s="32" t="s">
        <v>1326</v>
      </c>
      <c r="L36" s="143">
        <v>1.01</v>
      </c>
      <c r="M36" s="146">
        <v>1.95</v>
      </c>
      <c r="N36" s="146">
        <v>0.82</v>
      </c>
      <c r="O36" s="32">
        <v>4.97</v>
      </c>
      <c r="P36" s="32">
        <v>1.2</v>
      </c>
      <c r="Q36" s="32">
        <v>1.92</v>
      </c>
      <c r="R36" s="32">
        <v>0.68</v>
      </c>
      <c r="S36" s="32">
        <v>0.23</v>
      </c>
      <c r="T36" s="32">
        <v>0.5</v>
      </c>
      <c r="U36" s="32">
        <v>0.65</v>
      </c>
      <c r="V36" s="32">
        <v>0.78</v>
      </c>
      <c r="W36" s="32">
        <v>1.54</v>
      </c>
      <c r="X36" s="32">
        <v>0.89</v>
      </c>
      <c r="AC36" s="32"/>
      <c r="AD36" s="32"/>
      <c r="AE36" s="141"/>
      <c r="AF36" s="141"/>
      <c r="AG36" s="32"/>
      <c r="AH36" s="141"/>
      <c r="AI36" s="32"/>
      <c r="AJ36" s="32"/>
    </row>
    <row r="37" spans="1:36">
      <c r="A37" s="32" t="s">
        <v>1327</v>
      </c>
      <c r="B37" s="141">
        <v>3536</v>
      </c>
      <c r="C37" s="141">
        <v>25617</v>
      </c>
      <c r="D37" s="141">
        <v>1091611727</v>
      </c>
      <c r="E37" s="32">
        <v>819</v>
      </c>
      <c r="F37" s="141">
        <v>42614</v>
      </c>
      <c r="G37" s="32">
        <v>0.95</v>
      </c>
      <c r="H37" s="32">
        <v>0.89</v>
      </c>
      <c r="K37" s="32" t="s">
        <v>1327</v>
      </c>
      <c r="L37" s="143">
        <v>0.95</v>
      </c>
      <c r="M37" s="146">
        <v>0.97</v>
      </c>
      <c r="N37" s="146">
        <v>0.94</v>
      </c>
      <c r="O37" s="32">
        <v>0.53</v>
      </c>
      <c r="P37" s="32">
        <v>1.9</v>
      </c>
      <c r="Q37" s="32">
        <v>0.51</v>
      </c>
      <c r="R37" s="32">
        <v>0.82</v>
      </c>
      <c r="S37" s="32">
        <v>0.5</v>
      </c>
      <c r="T37" s="32">
        <v>0.75</v>
      </c>
      <c r="U37" s="32">
        <v>0.52</v>
      </c>
      <c r="V37" s="32">
        <v>1.06</v>
      </c>
      <c r="W37" s="32">
        <v>1.43</v>
      </c>
      <c r="X37" s="32">
        <v>1.95</v>
      </c>
      <c r="AC37" s="32"/>
      <c r="AD37" s="32"/>
      <c r="AE37" s="141"/>
      <c r="AF37" s="141"/>
      <c r="AG37" s="32"/>
      <c r="AH37" s="141"/>
      <c r="AI37" s="32"/>
      <c r="AJ37" s="32"/>
    </row>
    <row r="38" spans="1:36">
      <c r="A38" s="32" t="s">
        <v>1328</v>
      </c>
      <c r="B38" s="141">
        <v>121098</v>
      </c>
      <c r="C38" s="141">
        <v>1476073</v>
      </c>
      <c r="D38" s="141">
        <v>91184068996</v>
      </c>
      <c r="E38" s="141">
        <v>1188</v>
      </c>
      <c r="F38" s="141">
        <v>61775</v>
      </c>
      <c r="G38" s="32">
        <v>1.06</v>
      </c>
      <c r="H38" s="32">
        <v>1.05</v>
      </c>
      <c r="K38" s="32" t="s">
        <v>1328</v>
      </c>
      <c r="L38" s="143">
        <v>1.06</v>
      </c>
      <c r="M38" s="146">
        <v>1.1000000000000001</v>
      </c>
      <c r="N38" s="146">
        <v>1.06</v>
      </c>
      <c r="O38" s="32">
        <v>0.11</v>
      </c>
      <c r="P38" s="32">
        <v>1.32</v>
      </c>
      <c r="Q38" s="32">
        <v>1.1299999999999999</v>
      </c>
      <c r="R38" s="32">
        <v>0.85</v>
      </c>
      <c r="S38" s="32">
        <v>0.84</v>
      </c>
      <c r="T38" s="32">
        <v>1.3</v>
      </c>
      <c r="U38" s="32">
        <v>1.35</v>
      </c>
      <c r="V38" s="32">
        <v>0.87</v>
      </c>
      <c r="W38" s="32">
        <v>1.23</v>
      </c>
      <c r="X38" s="32">
        <v>0.94</v>
      </c>
      <c r="AC38" s="32"/>
      <c r="AD38" s="141"/>
      <c r="AE38" s="141"/>
      <c r="AF38" s="141"/>
      <c r="AG38" s="32"/>
      <c r="AH38" s="141"/>
      <c r="AI38" s="32"/>
      <c r="AJ38" s="32"/>
    </row>
    <row r="39" spans="1:36">
      <c r="A39" s="32" t="s">
        <v>1329</v>
      </c>
      <c r="B39" s="141">
        <v>12937</v>
      </c>
      <c r="C39" s="141">
        <v>149294</v>
      </c>
      <c r="D39" s="141">
        <v>8180675609</v>
      </c>
      <c r="E39" s="141">
        <v>1054</v>
      </c>
      <c r="F39" s="141">
        <v>54796</v>
      </c>
      <c r="G39" s="32">
        <v>1.04</v>
      </c>
      <c r="H39" s="32">
        <v>1.02</v>
      </c>
      <c r="K39" s="32" t="s">
        <v>1329</v>
      </c>
      <c r="L39" s="143">
        <v>1.04</v>
      </c>
      <c r="M39" s="146">
        <v>0.88</v>
      </c>
      <c r="N39" s="146">
        <v>1.07</v>
      </c>
      <c r="O39" s="32">
        <v>0.21</v>
      </c>
      <c r="P39" s="32">
        <v>1.93</v>
      </c>
      <c r="Q39" s="32">
        <v>0.39</v>
      </c>
      <c r="R39" s="32">
        <v>0.99</v>
      </c>
      <c r="S39" s="32">
        <v>0.77</v>
      </c>
      <c r="T39" s="32">
        <v>1.43</v>
      </c>
      <c r="U39" s="32">
        <v>0.93</v>
      </c>
      <c r="V39" s="32">
        <v>1.07</v>
      </c>
      <c r="W39" s="32">
        <v>1.27</v>
      </c>
      <c r="X39" s="32">
        <v>1.1399999999999999</v>
      </c>
      <c r="AC39" s="32"/>
      <c r="AD39" s="32"/>
      <c r="AE39" s="141"/>
      <c r="AF39" s="141"/>
      <c r="AG39" s="32"/>
      <c r="AH39" s="141"/>
      <c r="AI39" s="32"/>
      <c r="AJ39" s="32"/>
    </row>
    <row r="40" spans="1:36">
      <c r="A40" s="32" t="s">
        <v>1330</v>
      </c>
      <c r="B40" s="32">
        <v>792</v>
      </c>
      <c r="C40" s="141">
        <v>4051</v>
      </c>
      <c r="D40" s="141">
        <v>155926578</v>
      </c>
      <c r="E40" s="32">
        <v>740</v>
      </c>
      <c r="F40" s="141">
        <v>38489</v>
      </c>
      <c r="G40" s="32">
        <v>0.74</v>
      </c>
      <c r="H40" s="32">
        <v>0.66</v>
      </c>
      <c r="K40" s="32" t="s">
        <v>1330</v>
      </c>
      <c r="L40" s="143">
        <v>0.74</v>
      </c>
      <c r="M40" s="146">
        <v>0.96</v>
      </c>
      <c r="N40" s="146">
        <v>0.69</v>
      </c>
      <c r="O40" s="32">
        <v>1.03</v>
      </c>
      <c r="P40" s="32">
        <v>1.06</v>
      </c>
      <c r="Q40" s="32">
        <v>0.9</v>
      </c>
      <c r="R40" s="32">
        <v>0.75</v>
      </c>
      <c r="S40" s="32">
        <v>0.5</v>
      </c>
      <c r="T40" s="32">
        <v>0.48</v>
      </c>
      <c r="U40" s="32">
        <v>0.35</v>
      </c>
      <c r="V40" s="32">
        <v>0.56000000000000005</v>
      </c>
      <c r="W40" s="32">
        <v>1.27</v>
      </c>
      <c r="X40" s="32">
        <v>1.06</v>
      </c>
      <c r="AC40" s="32"/>
      <c r="AD40" s="32"/>
      <c r="AE40" s="32"/>
      <c r="AF40" s="141"/>
      <c r="AG40" s="32"/>
      <c r="AH40" s="141"/>
      <c r="AI40" s="32"/>
      <c r="AJ40" s="32"/>
    </row>
    <row r="41" spans="1:36">
      <c r="A41" s="32" t="s">
        <v>1331</v>
      </c>
      <c r="B41" s="141">
        <v>64547</v>
      </c>
      <c r="C41" s="141">
        <v>607944</v>
      </c>
      <c r="D41" s="141">
        <v>25230058129</v>
      </c>
      <c r="E41" s="32">
        <v>798</v>
      </c>
      <c r="F41" s="141">
        <v>41501</v>
      </c>
      <c r="G41" s="32">
        <v>0.97</v>
      </c>
      <c r="H41" s="32">
        <v>0.89</v>
      </c>
      <c r="K41" s="32" t="s">
        <v>1331</v>
      </c>
      <c r="L41" s="143">
        <v>0.97</v>
      </c>
      <c r="M41" s="146">
        <v>1.1299999999999999</v>
      </c>
      <c r="N41" s="146">
        <v>0.93</v>
      </c>
      <c r="O41" s="32">
        <v>1.29</v>
      </c>
      <c r="P41" s="32">
        <v>1.85</v>
      </c>
      <c r="Q41" s="32">
        <v>0.7</v>
      </c>
      <c r="R41" s="32">
        <v>1.17</v>
      </c>
      <c r="S41" s="32">
        <v>0.43</v>
      </c>
      <c r="T41" s="32">
        <v>0.54</v>
      </c>
      <c r="U41" s="32">
        <v>0.67</v>
      </c>
      <c r="V41" s="32">
        <v>0.94</v>
      </c>
      <c r="W41" s="32">
        <v>1.1499999999999999</v>
      </c>
      <c r="X41" s="32">
        <v>0.88</v>
      </c>
      <c r="AC41" s="32"/>
      <c r="AD41" s="141"/>
      <c r="AE41" s="141"/>
      <c r="AF41" s="141"/>
      <c r="AG41" s="32"/>
      <c r="AH41" s="141"/>
      <c r="AI41" s="32"/>
      <c r="AJ41" s="32"/>
    </row>
    <row r="42" spans="1:36">
      <c r="A42" s="32" t="s">
        <v>1332</v>
      </c>
      <c r="B42" s="141">
        <v>53614</v>
      </c>
      <c r="C42" s="141">
        <v>492810</v>
      </c>
      <c r="D42" s="141">
        <v>26501027987</v>
      </c>
      <c r="E42" s="141">
        <v>1034</v>
      </c>
      <c r="F42" s="141">
        <v>53775</v>
      </c>
      <c r="G42" s="32">
        <v>0.87</v>
      </c>
      <c r="H42" s="32">
        <v>0.78</v>
      </c>
      <c r="K42" s="32" t="s">
        <v>1332</v>
      </c>
      <c r="L42" s="143">
        <v>0.87</v>
      </c>
      <c r="M42" s="146">
        <v>0.63</v>
      </c>
      <c r="N42" s="146">
        <v>0.92</v>
      </c>
      <c r="O42" s="32">
        <v>0.32</v>
      </c>
      <c r="P42" s="32">
        <v>1.17</v>
      </c>
      <c r="Q42" s="32">
        <v>0.36</v>
      </c>
      <c r="R42" s="32">
        <v>0.79</v>
      </c>
      <c r="S42" s="32">
        <v>0.63</v>
      </c>
      <c r="T42" s="32">
        <v>0.89</v>
      </c>
      <c r="U42" s="32">
        <v>1.02</v>
      </c>
      <c r="V42" s="32">
        <v>1.05</v>
      </c>
      <c r="W42" s="32">
        <v>0.88</v>
      </c>
      <c r="X42" s="32">
        <v>1.03</v>
      </c>
      <c r="AC42" s="32"/>
      <c r="AD42" s="141"/>
      <c r="AE42" s="141"/>
      <c r="AF42" s="141"/>
      <c r="AG42" s="32"/>
      <c r="AH42" s="141"/>
      <c r="AI42" s="32"/>
      <c r="AJ42" s="32"/>
    </row>
    <row r="43" spans="1:36">
      <c r="A43" s="32" t="s">
        <v>1333</v>
      </c>
      <c r="B43" s="141">
        <v>1549</v>
      </c>
      <c r="C43" s="141">
        <v>14039</v>
      </c>
      <c r="D43" s="141">
        <v>632780582</v>
      </c>
      <c r="E43" s="32">
        <v>867</v>
      </c>
      <c r="F43" s="141">
        <v>45073</v>
      </c>
      <c r="G43" s="32">
        <v>0.97</v>
      </c>
      <c r="H43" s="32">
        <v>0.91</v>
      </c>
      <c r="K43" s="32" t="s">
        <v>1333</v>
      </c>
      <c r="L43" s="143">
        <v>0.97</v>
      </c>
      <c r="M43" s="146">
        <v>2.85</v>
      </c>
      <c r="N43" s="146">
        <v>0.56999999999999995</v>
      </c>
      <c r="O43" s="32">
        <v>10.15</v>
      </c>
      <c r="P43" s="32">
        <v>1.91</v>
      </c>
      <c r="Q43" s="32">
        <v>2.27</v>
      </c>
      <c r="R43" s="32">
        <v>0.66</v>
      </c>
      <c r="S43" s="32">
        <v>0.21</v>
      </c>
      <c r="T43" s="32">
        <v>0.37</v>
      </c>
      <c r="U43" s="32">
        <v>0.46</v>
      </c>
      <c r="V43" s="32">
        <v>0.5</v>
      </c>
      <c r="W43" s="32">
        <v>0.77</v>
      </c>
      <c r="X43" s="32">
        <v>0.82</v>
      </c>
      <c r="AC43" s="32"/>
      <c r="AD43" s="32"/>
      <c r="AE43" s="32"/>
      <c r="AF43" s="141"/>
      <c r="AG43" s="32"/>
      <c r="AH43" s="141"/>
      <c r="AI43" s="32"/>
      <c r="AJ43" s="32"/>
    </row>
    <row r="44" spans="1:36">
      <c r="A44" s="32" t="s">
        <v>1334</v>
      </c>
      <c r="B44" s="141">
        <v>58744</v>
      </c>
      <c r="C44" s="141">
        <v>628879</v>
      </c>
      <c r="D44" s="141">
        <v>27822615700</v>
      </c>
      <c r="E44" s="32">
        <v>851</v>
      </c>
      <c r="F44" s="141">
        <v>44242</v>
      </c>
      <c r="G44" s="32">
        <v>0.98</v>
      </c>
      <c r="H44" s="32">
        <v>0.93</v>
      </c>
      <c r="K44" s="32" t="s">
        <v>1334</v>
      </c>
      <c r="L44" s="143">
        <v>0.98</v>
      </c>
      <c r="M44" s="146">
        <v>0.86</v>
      </c>
      <c r="N44" s="146">
        <v>1.01</v>
      </c>
      <c r="O44" s="32">
        <v>0.3</v>
      </c>
      <c r="P44" s="32">
        <v>1.01</v>
      </c>
      <c r="Q44" s="32">
        <v>0.86</v>
      </c>
      <c r="R44" s="32">
        <v>1.5</v>
      </c>
      <c r="S44" s="32">
        <v>0.34</v>
      </c>
      <c r="T44" s="32">
        <v>0.51</v>
      </c>
      <c r="U44" s="32">
        <v>0.74</v>
      </c>
      <c r="V44" s="32">
        <v>1.01</v>
      </c>
      <c r="W44" s="32">
        <v>0.92</v>
      </c>
      <c r="X44" s="32">
        <v>0.85</v>
      </c>
      <c r="AC44" s="32"/>
      <c r="AD44" s="141"/>
      <c r="AE44" s="141"/>
      <c r="AF44" s="141"/>
      <c r="AG44" s="32"/>
      <c r="AH44" s="141"/>
      <c r="AI44" s="32"/>
      <c r="AJ44" s="32"/>
    </row>
    <row r="45" spans="1:36">
      <c r="A45" s="32" t="s">
        <v>1335</v>
      </c>
      <c r="B45" s="141">
        <v>110073</v>
      </c>
      <c r="C45" s="141">
        <v>1230803</v>
      </c>
      <c r="D45" s="141">
        <v>74184589713</v>
      </c>
      <c r="E45" s="141">
        <v>1159</v>
      </c>
      <c r="F45" s="141">
        <v>60273</v>
      </c>
      <c r="G45" s="32">
        <v>0.99</v>
      </c>
      <c r="H45" s="32">
        <v>0.96</v>
      </c>
      <c r="K45" s="32" t="s">
        <v>1335</v>
      </c>
      <c r="L45" s="143">
        <v>0.99</v>
      </c>
      <c r="M45" s="146">
        <v>0.94</v>
      </c>
      <c r="N45" s="146">
        <v>1</v>
      </c>
      <c r="O45" s="32">
        <v>0.49</v>
      </c>
      <c r="P45" s="32">
        <v>1.1499999999999999</v>
      </c>
      <c r="Q45" s="32">
        <v>0.88</v>
      </c>
      <c r="R45" s="32">
        <v>0.82</v>
      </c>
      <c r="S45" s="32">
        <v>0.84</v>
      </c>
      <c r="T45" s="32">
        <v>0.92</v>
      </c>
      <c r="U45" s="32">
        <v>1.18</v>
      </c>
      <c r="V45" s="32">
        <v>0.9</v>
      </c>
      <c r="W45" s="32">
        <v>1.23</v>
      </c>
      <c r="X45" s="32">
        <v>1.1499999999999999</v>
      </c>
      <c r="AC45" s="32"/>
      <c r="AD45" s="141"/>
      <c r="AE45" s="141"/>
      <c r="AF45" s="141"/>
      <c r="AG45" s="32"/>
      <c r="AH45" s="141"/>
      <c r="AI45" s="32"/>
      <c r="AJ45" s="32"/>
    </row>
    <row r="46" spans="1:36">
      <c r="A46" s="32" t="s">
        <v>1336</v>
      </c>
      <c r="B46" s="141">
        <v>59790</v>
      </c>
      <c r="C46" s="141">
        <v>639604</v>
      </c>
      <c r="D46" s="141">
        <v>77658301627</v>
      </c>
      <c r="E46" s="141">
        <v>2335</v>
      </c>
      <c r="F46" s="141">
        <v>121416</v>
      </c>
      <c r="G46" s="32">
        <v>1.01</v>
      </c>
      <c r="H46" s="32">
        <v>1.04</v>
      </c>
      <c r="K46" s="32" t="s">
        <v>1336</v>
      </c>
      <c r="L46" s="143">
        <v>1.01</v>
      </c>
      <c r="M46" s="146">
        <v>0.33</v>
      </c>
      <c r="N46" s="146">
        <v>1.1599999999999999</v>
      </c>
      <c r="O46" s="32">
        <v>0.02</v>
      </c>
      <c r="P46" s="32">
        <v>0.64</v>
      </c>
      <c r="Q46" s="32">
        <v>0.2</v>
      </c>
      <c r="R46" s="32">
        <v>0.6</v>
      </c>
      <c r="S46" s="32">
        <v>3.23</v>
      </c>
      <c r="T46" s="32">
        <v>1.38</v>
      </c>
      <c r="U46" s="32">
        <v>1.9</v>
      </c>
      <c r="V46" s="32">
        <v>0.78</v>
      </c>
      <c r="W46" s="32">
        <v>1.17</v>
      </c>
      <c r="X46" s="32">
        <v>1.29</v>
      </c>
      <c r="AC46" s="32"/>
      <c r="AD46" s="141"/>
      <c r="AE46" s="141"/>
      <c r="AF46" s="141"/>
      <c r="AG46" s="141"/>
      <c r="AH46" s="141"/>
      <c r="AI46" s="32"/>
      <c r="AJ46" s="32"/>
    </row>
    <row r="47" spans="1:36">
      <c r="A47" s="32" t="s">
        <v>1337</v>
      </c>
      <c r="B47" s="141">
        <v>17313</v>
      </c>
      <c r="C47" s="141">
        <v>210551</v>
      </c>
      <c r="D47" s="141">
        <v>9344701730</v>
      </c>
      <c r="E47" s="32">
        <v>854</v>
      </c>
      <c r="F47" s="141">
        <v>44382</v>
      </c>
      <c r="G47" s="32">
        <v>0.98</v>
      </c>
      <c r="H47" s="32">
        <v>0.92</v>
      </c>
      <c r="K47" s="32" t="s">
        <v>1337</v>
      </c>
      <c r="L47" s="143">
        <v>0.98</v>
      </c>
      <c r="M47" s="146">
        <v>1.27</v>
      </c>
      <c r="N47" s="146">
        <v>0.91</v>
      </c>
      <c r="O47" s="32">
        <v>4.66</v>
      </c>
      <c r="P47" s="32">
        <v>1.02</v>
      </c>
      <c r="Q47" s="32">
        <v>0.9</v>
      </c>
      <c r="R47" s="32">
        <v>1.41</v>
      </c>
      <c r="S47" s="32">
        <v>0.36</v>
      </c>
      <c r="T47" s="32">
        <v>0.56999999999999995</v>
      </c>
      <c r="U47" s="32">
        <v>0.54</v>
      </c>
      <c r="V47" s="32">
        <v>0.96</v>
      </c>
      <c r="W47" s="32">
        <v>0.79</v>
      </c>
      <c r="X47" s="32">
        <v>0.86</v>
      </c>
      <c r="AC47" s="32"/>
      <c r="AD47" s="141"/>
      <c r="AE47" s="141"/>
      <c r="AF47" s="141"/>
      <c r="AG47" s="32"/>
      <c r="AH47" s="141"/>
      <c r="AI47" s="32"/>
      <c r="AJ47" s="32"/>
    </row>
    <row r="48" spans="1:36">
      <c r="A48" s="32" t="s">
        <v>1338</v>
      </c>
      <c r="B48" s="141">
        <v>9907</v>
      </c>
      <c r="C48" s="141">
        <v>97284</v>
      </c>
      <c r="D48" s="141">
        <v>4441686249</v>
      </c>
      <c r="E48" s="32">
        <v>878</v>
      </c>
      <c r="F48" s="141">
        <v>45657</v>
      </c>
      <c r="G48" s="32">
        <v>0.96</v>
      </c>
      <c r="H48" s="32">
        <v>0.92</v>
      </c>
      <c r="K48" s="32" t="s">
        <v>1338</v>
      </c>
      <c r="L48" s="143">
        <v>0.96</v>
      </c>
      <c r="M48" s="146">
        <v>1.17</v>
      </c>
      <c r="N48" s="146">
        <v>0.92</v>
      </c>
      <c r="O48" s="32">
        <v>3.35</v>
      </c>
      <c r="P48" s="32">
        <v>1.33</v>
      </c>
      <c r="Q48" s="32">
        <v>0.75</v>
      </c>
      <c r="R48" s="32">
        <v>0.94</v>
      </c>
      <c r="S48" s="32">
        <v>0.56000000000000005</v>
      </c>
      <c r="T48" s="32">
        <v>0.57999999999999996</v>
      </c>
      <c r="U48" s="32">
        <v>0.64</v>
      </c>
      <c r="V48" s="32">
        <v>0.92</v>
      </c>
      <c r="W48" s="32">
        <v>1.46</v>
      </c>
      <c r="X48" s="32">
        <v>1.02</v>
      </c>
      <c r="AC48" s="32"/>
      <c r="AD48" s="32"/>
      <c r="AE48" s="141"/>
      <c r="AF48" s="141"/>
      <c r="AG48" s="32"/>
      <c r="AH48" s="141"/>
      <c r="AI48" s="32"/>
      <c r="AJ48" s="32"/>
    </row>
    <row r="49" spans="1:36">
      <c r="A49" s="32" t="s">
        <v>1339</v>
      </c>
      <c r="B49" s="141">
        <v>27938</v>
      </c>
      <c r="C49" s="141">
        <v>372389</v>
      </c>
      <c r="D49" s="141">
        <v>48555063929</v>
      </c>
      <c r="E49" s="141">
        <v>2507</v>
      </c>
      <c r="F49" s="141">
        <v>130388</v>
      </c>
      <c r="G49" s="32">
        <v>1.08</v>
      </c>
      <c r="H49" s="32">
        <v>1.1200000000000001</v>
      </c>
      <c r="K49" s="32" t="s">
        <v>1339</v>
      </c>
      <c r="L49" s="143">
        <v>1.08</v>
      </c>
      <c r="M49" s="146">
        <v>0.77</v>
      </c>
      <c r="N49" s="146">
        <v>1.1499999999999999</v>
      </c>
      <c r="O49" s="32">
        <v>0.28999999999999998</v>
      </c>
      <c r="P49" s="32">
        <v>0.96</v>
      </c>
      <c r="Q49" s="32">
        <v>0.74</v>
      </c>
      <c r="R49" s="32">
        <v>0.94</v>
      </c>
      <c r="S49" s="32">
        <v>5.05</v>
      </c>
      <c r="T49" s="32">
        <v>1.03</v>
      </c>
      <c r="U49" s="32">
        <v>1.45</v>
      </c>
      <c r="V49" s="32">
        <v>0.76</v>
      </c>
      <c r="W49" s="32">
        <v>1.01</v>
      </c>
      <c r="X49" s="32">
        <v>1.21</v>
      </c>
      <c r="AC49" s="32"/>
      <c r="AD49" s="141"/>
      <c r="AE49" s="141"/>
      <c r="AF49" s="141"/>
      <c r="AG49" s="141"/>
      <c r="AH49" s="141"/>
      <c r="AI49" s="32"/>
      <c r="AJ49" s="32"/>
    </row>
    <row r="50" spans="1:36">
      <c r="A50" s="32" t="s">
        <v>1340</v>
      </c>
      <c r="B50" s="141">
        <v>15097</v>
      </c>
      <c r="C50" s="141">
        <v>166926</v>
      </c>
      <c r="D50" s="141">
        <v>8636777564</v>
      </c>
      <c r="E50" s="32">
        <v>995</v>
      </c>
      <c r="F50" s="141">
        <v>51740</v>
      </c>
      <c r="G50" s="32">
        <v>0.98</v>
      </c>
      <c r="H50" s="32">
        <v>0.94</v>
      </c>
      <c r="K50" s="32" t="s">
        <v>1340</v>
      </c>
      <c r="L50" s="143">
        <v>0.98</v>
      </c>
      <c r="M50" s="146">
        <v>1.52</v>
      </c>
      <c r="N50" s="146">
        <v>0.86</v>
      </c>
      <c r="O50" s="32">
        <v>9</v>
      </c>
      <c r="P50" s="32">
        <v>0.89</v>
      </c>
      <c r="Q50" s="32">
        <v>0.74</v>
      </c>
      <c r="R50" s="32">
        <v>0.72</v>
      </c>
      <c r="S50" s="32">
        <v>1.04</v>
      </c>
      <c r="T50" s="32">
        <v>0.6</v>
      </c>
      <c r="U50" s="32">
        <v>0.79</v>
      </c>
      <c r="V50" s="32">
        <v>0.88</v>
      </c>
      <c r="W50" s="32">
        <v>1.27</v>
      </c>
      <c r="X50" s="32">
        <v>0.97</v>
      </c>
      <c r="AC50" s="32"/>
      <c r="AD50" s="141"/>
      <c r="AE50" s="141"/>
      <c r="AF50" s="141"/>
      <c r="AG50" s="32"/>
      <c r="AH50" s="141"/>
      <c r="AI50" s="32"/>
      <c r="AJ50" s="32"/>
    </row>
    <row r="51" spans="1:36">
      <c r="A51" s="32" t="s">
        <v>1341</v>
      </c>
      <c r="B51" s="141">
        <v>71704</v>
      </c>
      <c r="C51" s="141">
        <v>1007043</v>
      </c>
      <c r="D51" s="141">
        <v>140593835860</v>
      </c>
      <c r="E51" s="141">
        <v>2685</v>
      </c>
      <c r="F51" s="141">
        <v>139611</v>
      </c>
      <c r="G51" s="32">
        <v>1.08</v>
      </c>
      <c r="H51" s="32">
        <v>1.1200000000000001</v>
      </c>
      <c r="K51" s="32" t="s">
        <v>1341</v>
      </c>
      <c r="L51" s="143">
        <v>1.08</v>
      </c>
      <c r="M51" s="146">
        <v>1.34</v>
      </c>
      <c r="N51" s="146">
        <v>1.02</v>
      </c>
      <c r="O51" s="32">
        <v>0.26</v>
      </c>
      <c r="P51" s="32">
        <v>0.89</v>
      </c>
      <c r="Q51" s="32">
        <v>1.76</v>
      </c>
      <c r="R51" s="32">
        <v>0.64</v>
      </c>
      <c r="S51" s="32">
        <v>4.3</v>
      </c>
      <c r="T51" s="32">
        <v>0.59</v>
      </c>
      <c r="U51" s="32">
        <v>1.49</v>
      </c>
      <c r="V51" s="32">
        <v>0.95</v>
      </c>
      <c r="W51" s="32">
        <v>0.86</v>
      </c>
      <c r="X51" s="32">
        <v>0.81</v>
      </c>
      <c r="AC51" s="32"/>
      <c r="AD51" s="141"/>
      <c r="AE51" s="141"/>
      <c r="AF51" s="141"/>
      <c r="AG51" s="32"/>
      <c r="AH51" s="141"/>
      <c r="AI51" s="32"/>
      <c r="AJ51" s="32"/>
    </row>
    <row r="52" spans="1:36">
      <c r="A52" s="32" t="s">
        <v>1342</v>
      </c>
      <c r="B52" s="141">
        <v>9295</v>
      </c>
      <c r="C52" s="141">
        <v>86901</v>
      </c>
      <c r="D52" s="141">
        <v>4247833042</v>
      </c>
      <c r="E52" s="32">
        <v>940</v>
      </c>
      <c r="F52" s="141">
        <v>48881</v>
      </c>
      <c r="G52" s="32">
        <v>0.97</v>
      </c>
      <c r="H52" s="32">
        <v>0.93</v>
      </c>
      <c r="K52" s="32" t="s">
        <v>1342</v>
      </c>
      <c r="L52" s="143">
        <v>0.97</v>
      </c>
      <c r="M52" s="146">
        <v>1.26</v>
      </c>
      <c r="N52" s="146">
        <v>0.91</v>
      </c>
      <c r="O52" s="32">
        <v>5.7</v>
      </c>
      <c r="P52" s="32">
        <v>0.85</v>
      </c>
      <c r="Q52" s="32">
        <v>0.81</v>
      </c>
      <c r="R52" s="32">
        <v>0.85</v>
      </c>
      <c r="S52" s="32">
        <v>0.33</v>
      </c>
      <c r="T52" s="32">
        <v>0.61</v>
      </c>
      <c r="U52" s="32">
        <v>0.68</v>
      </c>
      <c r="V52" s="32">
        <v>1.06</v>
      </c>
      <c r="W52" s="32">
        <v>1.24</v>
      </c>
      <c r="X52" s="32">
        <v>1.4</v>
      </c>
      <c r="AC52" s="32"/>
      <c r="AD52" s="32"/>
      <c r="AE52" s="141"/>
      <c r="AF52" s="141"/>
      <c r="AG52" s="32"/>
      <c r="AH52" s="141"/>
      <c r="AI52" s="32"/>
      <c r="AJ52" s="32"/>
    </row>
    <row r="53" spans="1:36">
      <c r="A53" s="32" t="s">
        <v>1343</v>
      </c>
      <c r="B53" s="141">
        <v>6683</v>
      </c>
      <c r="C53" s="141">
        <v>53858</v>
      </c>
      <c r="D53" s="141">
        <v>2235951193</v>
      </c>
      <c r="E53" s="32">
        <v>798</v>
      </c>
      <c r="F53" s="141">
        <v>41516</v>
      </c>
      <c r="G53" s="32">
        <v>0.95</v>
      </c>
      <c r="H53" s="32">
        <v>0.9</v>
      </c>
      <c r="K53" s="32" t="s">
        <v>1343</v>
      </c>
      <c r="L53" s="143">
        <v>0.95</v>
      </c>
      <c r="M53" s="146">
        <v>0.71</v>
      </c>
      <c r="N53" s="146">
        <v>1</v>
      </c>
      <c r="O53" s="32">
        <v>1.49</v>
      </c>
      <c r="P53" s="32">
        <v>0.94</v>
      </c>
      <c r="Q53" s="32">
        <v>0.46</v>
      </c>
      <c r="R53" s="32">
        <v>1.02</v>
      </c>
      <c r="S53" s="32">
        <v>0.42</v>
      </c>
      <c r="T53" s="32">
        <v>0.72</v>
      </c>
      <c r="U53" s="32">
        <v>0.78</v>
      </c>
      <c r="V53" s="32">
        <v>1.42</v>
      </c>
      <c r="W53" s="32">
        <v>0.92</v>
      </c>
      <c r="X53" s="32">
        <v>0.99</v>
      </c>
      <c r="AC53" s="32"/>
      <c r="AD53" s="32"/>
      <c r="AE53" s="141"/>
      <c r="AF53" s="141"/>
      <c r="AG53" s="32"/>
      <c r="AH53" s="141"/>
      <c r="AI53" s="32"/>
      <c r="AJ53" s="32"/>
    </row>
    <row r="54" spans="1:36">
      <c r="A54" s="32" t="s">
        <v>1344</v>
      </c>
      <c r="B54" s="32">
        <v>97</v>
      </c>
      <c r="C54" s="32">
        <v>215</v>
      </c>
      <c r="D54" s="141">
        <v>5641674</v>
      </c>
      <c r="E54" s="32">
        <v>504</v>
      </c>
      <c r="F54" s="141">
        <v>26220</v>
      </c>
      <c r="G54" s="32">
        <v>0.5</v>
      </c>
      <c r="H54" s="32">
        <v>0.33</v>
      </c>
      <c r="K54" s="32" t="s">
        <v>1344</v>
      </c>
      <c r="L54" s="143">
        <v>0.5</v>
      </c>
      <c r="M54" s="146">
        <v>0.55000000000000004</v>
      </c>
      <c r="N54" s="146">
        <v>0.49</v>
      </c>
      <c r="P54" s="32">
        <v>0.77</v>
      </c>
      <c r="R54" s="32">
        <v>0.24</v>
      </c>
      <c r="T54" s="32">
        <v>0.21</v>
      </c>
      <c r="U54" s="32">
        <v>0.21</v>
      </c>
      <c r="V54" s="32">
        <v>0.84</v>
      </c>
      <c r="W54" s="32">
        <v>1.06</v>
      </c>
    </row>
    <row r="55" spans="1:36">
      <c r="A55" s="32" t="s">
        <v>1345</v>
      </c>
      <c r="B55" s="141">
        <v>1563</v>
      </c>
      <c r="C55" s="141">
        <v>9705</v>
      </c>
      <c r="D55" s="141">
        <v>368788521</v>
      </c>
      <c r="E55" s="32">
        <v>731</v>
      </c>
      <c r="F55" s="141">
        <v>38000</v>
      </c>
      <c r="G55" s="32">
        <v>0.82</v>
      </c>
      <c r="H55" s="32">
        <v>0.76</v>
      </c>
      <c r="K55" s="32" t="s">
        <v>1345</v>
      </c>
      <c r="L55" s="143">
        <v>0.82</v>
      </c>
      <c r="M55" s="146">
        <v>1.1399999999999999</v>
      </c>
      <c r="N55" s="146">
        <v>0.75</v>
      </c>
      <c r="O55" s="32">
        <v>5.68</v>
      </c>
      <c r="P55" s="32">
        <v>0.63</v>
      </c>
      <c r="Q55" s="32">
        <v>0.74</v>
      </c>
      <c r="R55" s="32">
        <v>0.77</v>
      </c>
      <c r="S55" s="32">
        <v>0.49</v>
      </c>
      <c r="T55" s="32">
        <v>0.38</v>
      </c>
      <c r="U55" s="32">
        <v>0.36</v>
      </c>
      <c r="V55" s="32">
        <v>1</v>
      </c>
      <c r="W55" s="32">
        <v>1.07</v>
      </c>
      <c r="X55" s="32">
        <v>0.91</v>
      </c>
      <c r="AC55" s="32"/>
      <c r="AD55" s="32"/>
      <c r="AE55" s="32"/>
      <c r="AF55" s="141"/>
      <c r="AG55" s="32"/>
      <c r="AH55" s="141"/>
      <c r="AI55" s="32"/>
      <c r="AJ55" s="32"/>
    </row>
    <row r="56" spans="1:36">
      <c r="A56" s="32" t="s">
        <v>1346</v>
      </c>
      <c r="B56" s="141">
        <v>11103</v>
      </c>
      <c r="C56" s="141">
        <v>116759</v>
      </c>
      <c r="D56" s="141">
        <v>6680396728</v>
      </c>
      <c r="E56" s="141">
        <v>1100</v>
      </c>
      <c r="F56" s="141">
        <v>57215</v>
      </c>
      <c r="G56" s="32">
        <v>0.97</v>
      </c>
      <c r="H56" s="32">
        <v>0.95</v>
      </c>
      <c r="K56" s="32" t="s">
        <v>1346</v>
      </c>
      <c r="L56" s="143">
        <v>0.97</v>
      </c>
      <c r="M56" s="146">
        <v>1.23</v>
      </c>
      <c r="N56" s="146">
        <v>0.91</v>
      </c>
      <c r="O56" s="32">
        <v>1.19</v>
      </c>
      <c r="P56" s="32">
        <v>1.6</v>
      </c>
      <c r="Q56" s="32">
        <v>1.02</v>
      </c>
      <c r="R56" s="32">
        <v>1.04</v>
      </c>
      <c r="S56" s="32">
        <v>0.42</v>
      </c>
      <c r="T56" s="32">
        <v>0.65</v>
      </c>
      <c r="U56" s="32">
        <v>0.54</v>
      </c>
      <c r="V56" s="32">
        <v>1.2</v>
      </c>
      <c r="W56" s="32">
        <v>0.99</v>
      </c>
      <c r="X56" s="32">
        <v>0.89</v>
      </c>
      <c r="AC56" s="32"/>
      <c r="AD56" s="32"/>
      <c r="AE56" s="141"/>
      <c r="AF56" s="141"/>
      <c r="AG56" s="32"/>
      <c r="AH56" s="141"/>
      <c r="AI56" s="32"/>
      <c r="AJ56" s="32"/>
    </row>
    <row r="57" spans="1:36">
      <c r="A57" s="32" t="s">
        <v>1347</v>
      </c>
      <c r="B57" s="141">
        <v>19618</v>
      </c>
      <c r="C57" s="141">
        <v>182958</v>
      </c>
      <c r="D57" s="141">
        <v>9879893094</v>
      </c>
      <c r="E57" s="141">
        <v>1038</v>
      </c>
      <c r="F57" s="141">
        <v>54001</v>
      </c>
      <c r="G57" s="32">
        <v>1.02</v>
      </c>
      <c r="H57" s="32">
        <v>1.01</v>
      </c>
      <c r="K57" s="32" t="s">
        <v>1347</v>
      </c>
      <c r="L57" s="143">
        <v>1.02</v>
      </c>
      <c r="M57" s="146">
        <v>1.45</v>
      </c>
      <c r="N57" s="146">
        <v>0.93</v>
      </c>
      <c r="O57" s="32">
        <v>2.4700000000000002</v>
      </c>
      <c r="P57" s="32">
        <v>1.46</v>
      </c>
      <c r="Q57" s="32">
        <v>1.28</v>
      </c>
      <c r="R57" s="32">
        <v>0.92</v>
      </c>
      <c r="S57" s="32">
        <v>0.66</v>
      </c>
      <c r="T57" s="32">
        <v>0.75</v>
      </c>
      <c r="U57" s="32">
        <v>0.76</v>
      </c>
      <c r="V57" s="32">
        <v>1.06</v>
      </c>
      <c r="W57" s="32">
        <v>1.0900000000000001</v>
      </c>
      <c r="X57" s="32">
        <v>1.05</v>
      </c>
      <c r="AC57" s="32"/>
      <c r="AD57" s="141"/>
      <c r="AE57" s="141"/>
      <c r="AF57" s="141"/>
      <c r="AG57" s="32"/>
      <c r="AH57" s="141"/>
      <c r="AI57" s="32"/>
      <c r="AJ57" s="32"/>
    </row>
    <row r="58" spans="1:36">
      <c r="A58" s="32" t="s">
        <v>1348</v>
      </c>
      <c r="B58" s="141">
        <v>15492</v>
      </c>
      <c r="C58" s="141">
        <v>161453</v>
      </c>
      <c r="D58" s="141">
        <v>7475088697</v>
      </c>
      <c r="E58" s="32">
        <v>890</v>
      </c>
      <c r="F58" s="141">
        <v>46299</v>
      </c>
      <c r="G58" s="32">
        <v>0.99</v>
      </c>
      <c r="H58" s="32">
        <v>0.96</v>
      </c>
      <c r="K58" s="32" t="s">
        <v>1348</v>
      </c>
      <c r="L58" s="143">
        <v>0.99</v>
      </c>
      <c r="M58" s="146">
        <v>1.62</v>
      </c>
      <c r="N58" s="146">
        <v>0.86</v>
      </c>
      <c r="O58" s="32">
        <v>5.71</v>
      </c>
      <c r="P58" s="32">
        <v>1.07</v>
      </c>
      <c r="Q58" s="32">
        <v>1.3</v>
      </c>
      <c r="R58" s="32">
        <v>1.04</v>
      </c>
      <c r="S58" s="32">
        <v>0.27</v>
      </c>
      <c r="T58" s="32">
        <v>0.49</v>
      </c>
      <c r="U58" s="32">
        <v>0.56000000000000005</v>
      </c>
      <c r="V58" s="32">
        <v>1.1000000000000001</v>
      </c>
      <c r="W58" s="32">
        <v>0.91</v>
      </c>
      <c r="X58" s="32">
        <v>0.82</v>
      </c>
      <c r="AC58" s="32"/>
      <c r="AD58" s="32"/>
      <c r="AE58" s="141"/>
      <c r="AF58" s="141"/>
      <c r="AG58" s="32"/>
      <c r="AH58" s="141"/>
      <c r="AI58" s="32"/>
      <c r="AJ58" s="32"/>
    </row>
    <row r="59" spans="1:36">
      <c r="A59" s="32" t="s">
        <v>1349</v>
      </c>
      <c r="B59" s="141">
        <v>3188</v>
      </c>
      <c r="C59" s="141">
        <v>26409</v>
      </c>
      <c r="D59" s="141">
        <v>1037698845</v>
      </c>
      <c r="E59" s="32">
        <v>756</v>
      </c>
      <c r="F59" s="141">
        <v>39293</v>
      </c>
      <c r="G59" s="32">
        <v>0.99</v>
      </c>
      <c r="H59" s="32">
        <v>0.94</v>
      </c>
      <c r="K59" s="32" t="s">
        <v>1349</v>
      </c>
      <c r="L59" s="143">
        <v>0.99</v>
      </c>
      <c r="M59" s="146">
        <v>1.64</v>
      </c>
      <c r="N59" s="146">
        <v>0.85</v>
      </c>
      <c r="O59" s="32">
        <v>11.82</v>
      </c>
      <c r="P59" s="32">
        <v>0.83</v>
      </c>
      <c r="Q59" s="32">
        <v>0.55000000000000004</v>
      </c>
      <c r="R59" s="32">
        <v>1.1599999999999999</v>
      </c>
      <c r="S59" s="32">
        <v>0.26</v>
      </c>
      <c r="T59" s="32">
        <v>0.66</v>
      </c>
      <c r="U59" s="32">
        <v>0.48</v>
      </c>
      <c r="V59" s="32">
        <v>0.97</v>
      </c>
      <c r="W59" s="32">
        <v>0.88</v>
      </c>
      <c r="X59" s="32">
        <v>0.78</v>
      </c>
      <c r="AC59" s="32"/>
      <c r="AD59" s="32"/>
      <c r="AE59" s="32"/>
      <c r="AF59" s="141"/>
      <c r="AG59" s="32"/>
      <c r="AH59" s="141"/>
      <c r="AI59" s="32"/>
      <c r="AJ59" s="32"/>
    </row>
    <row r="60" spans="1:36">
      <c r="A60" s="32" t="s">
        <v>1350</v>
      </c>
      <c r="B60" s="141">
        <v>1786</v>
      </c>
      <c r="C60" s="141">
        <v>14549</v>
      </c>
      <c r="D60" s="141">
        <v>611059220</v>
      </c>
      <c r="E60" s="32">
        <v>808</v>
      </c>
      <c r="F60" s="141">
        <v>42000</v>
      </c>
      <c r="G60" s="32">
        <v>0.92</v>
      </c>
      <c r="H60" s="32">
        <v>0.89</v>
      </c>
      <c r="K60" s="32" t="s">
        <v>1350</v>
      </c>
      <c r="L60" s="143">
        <v>0.92</v>
      </c>
      <c r="M60" s="146">
        <v>1.65</v>
      </c>
      <c r="N60" s="146">
        <v>0.76</v>
      </c>
      <c r="O60" s="32">
        <v>8.26</v>
      </c>
      <c r="P60" s="32">
        <v>0.75</v>
      </c>
      <c r="Q60" s="32">
        <v>1.1599999999999999</v>
      </c>
      <c r="R60" s="32">
        <v>1.1499999999999999</v>
      </c>
      <c r="S60" s="32">
        <v>0.26</v>
      </c>
      <c r="T60" s="32">
        <v>0.32</v>
      </c>
      <c r="U60" s="32">
        <v>0.31</v>
      </c>
      <c r="V60" s="32">
        <v>1.01</v>
      </c>
      <c r="W60" s="32">
        <v>0.72</v>
      </c>
      <c r="X60" s="32">
        <v>0.51</v>
      </c>
      <c r="AC60" s="32"/>
      <c r="AD60" s="32"/>
      <c r="AE60" s="32"/>
      <c r="AF60" s="141"/>
      <c r="AG60" s="32"/>
      <c r="AH60" s="141"/>
      <c r="AI60" s="32"/>
      <c r="AJ60" s="32"/>
    </row>
    <row r="61" spans="1:36">
      <c r="A61" s="32" t="s">
        <v>1351</v>
      </c>
      <c r="B61" s="32">
        <v>380</v>
      </c>
      <c r="C61" s="141">
        <v>1685</v>
      </c>
      <c r="D61" s="141">
        <v>58593243</v>
      </c>
      <c r="E61" s="32">
        <v>669</v>
      </c>
      <c r="F61" s="141">
        <v>34770</v>
      </c>
      <c r="G61" s="32">
        <v>0.72</v>
      </c>
      <c r="H61" s="32">
        <v>0.61</v>
      </c>
      <c r="K61" s="32" t="s">
        <v>1351</v>
      </c>
      <c r="L61" s="143">
        <v>0.72</v>
      </c>
      <c r="M61" s="146">
        <v>0.74</v>
      </c>
      <c r="N61" s="146">
        <v>0.72</v>
      </c>
      <c r="O61" s="32">
        <v>1.02</v>
      </c>
      <c r="P61" s="32">
        <v>0.47</v>
      </c>
      <c r="Q61" s="32">
        <v>0.85</v>
      </c>
      <c r="R61" s="32">
        <v>0.71</v>
      </c>
      <c r="S61" s="32">
        <v>0.61</v>
      </c>
      <c r="T61" s="32">
        <v>0.26</v>
      </c>
      <c r="U61" s="32">
        <v>0.3</v>
      </c>
      <c r="V61" s="32">
        <v>0.98</v>
      </c>
      <c r="W61" s="32">
        <v>1.1200000000000001</v>
      </c>
      <c r="X61" s="32">
        <v>0.96</v>
      </c>
      <c r="AC61" s="32"/>
      <c r="AD61" s="32"/>
      <c r="AE61" s="32"/>
      <c r="AF61" s="141"/>
      <c r="AG61" s="32"/>
      <c r="AH61" s="141"/>
      <c r="AI61" s="32"/>
      <c r="AJ61" s="32"/>
    </row>
    <row r="62" spans="1:36">
      <c r="A62" s="32" t="s">
        <v>1352</v>
      </c>
      <c r="B62" s="141">
        <v>10375</v>
      </c>
      <c r="C62" s="141">
        <v>131530</v>
      </c>
      <c r="D62" s="141">
        <v>4782328775</v>
      </c>
      <c r="E62" s="32">
        <v>699</v>
      </c>
      <c r="F62" s="141">
        <v>36359</v>
      </c>
      <c r="G62" s="32">
        <v>0.94</v>
      </c>
      <c r="H62" s="32">
        <v>0.86</v>
      </c>
      <c r="K62" s="32" t="s">
        <v>1352</v>
      </c>
      <c r="L62" s="143">
        <v>0.94</v>
      </c>
      <c r="M62" s="146">
        <v>2.36</v>
      </c>
      <c r="N62" s="146">
        <v>0.64</v>
      </c>
      <c r="O62" s="32">
        <v>17.850000000000001</v>
      </c>
      <c r="P62" s="32">
        <v>0.74</v>
      </c>
      <c r="Q62" s="32">
        <v>0.91</v>
      </c>
      <c r="R62" s="32">
        <v>0.9</v>
      </c>
      <c r="S62" s="32">
        <v>0.28000000000000003</v>
      </c>
      <c r="T62" s="32">
        <v>0.43</v>
      </c>
      <c r="U62" s="32">
        <v>0.47</v>
      </c>
      <c r="V62" s="32">
        <v>0.6</v>
      </c>
      <c r="W62" s="32">
        <v>0.64</v>
      </c>
      <c r="X62" s="32">
        <v>0.6</v>
      </c>
      <c r="AC62" s="32"/>
      <c r="AD62" s="32"/>
      <c r="AE62" s="141"/>
      <c r="AF62" s="141"/>
      <c r="AG62" s="32"/>
      <c r="AH62" s="141"/>
      <c r="AI62" s="32"/>
      <c r="AJ62" s="32"/>
    </row>
    <row r="63" spans="1:36">
      <c r="A63" s="32" t="s">
        <v>1353</v>
      </c>
      <c r="B63" s="141">
        <v>1505</v>
      </c>
      <c r="C63" s="141">
        <v>12198</v>
      </c>
      <c r="D63" s="141">
        <v>503982948</v>
      </c>
      <c r="E63" s="32">
        <v>795</v>
      </c>
      <c r="F63" s="141">
        <v>41316</v>
      </c>
      <c r="G63" s="32">
        <v>0.82</v>
      </c>
      <c r="H63" s="32">
        <v>0.77</v>
      </c>
      <c r="K63" s="32" t="s">
        <v>1353</v>
      </c>
      <c r="L63" s="143">
        <v>0.82</v>
      </c>
      <c r="M63" s="146">
        <v>0.69</v>
      </c>
      <c r="N63" s="146">
        <v>0.84</v>
      </c>
      <c r="O63" s="32">
        <v>0.86</v>
      </c>
      <c r="P63" s="32">
        <v>0.9</v>
      </c>
      <c r="Q63" s="32">
        <v>0.54</v>
      </c>
      <c r="R63" s="32">
        <v>0.82</v>
      </c>
      <c r="S63" s="32">
        <v>0.47</v>
      </c>
      <c r="T63" s="32">
        <v>0.5</v>
      </c>
      <c r="U63" s="32">
        <v>0.43</v>
      </c>
      <c r="V63" s="32">
        <v>1.08</v>
      </c>
      <c r="W63" s="32">
        <v>1.24</v>
      </c>
      <c r="X63" s="32">
        <v>1.1399999999999999</v>
      </c>
      <c r="AC63" s="32"/>
      <c r="AD63" s="32"/>
      <c r="AE63" s="32"/>
      <c r="AF63" s="141"/>
      <c r="AG63" s="32"/>
      <c r="AH63" s="141"/>
      <c r="AI63" s="32"/>
      <c r="AJ63" s="32"/>
    </row>
    <row r="64" spans="1:36">
      <c r="A64" s="32" t="s">
        <v>1354</v>
      </c>
      <c r="B64" s="141">
        <v>26938</v>
      </c>
      <c r="C64" s="141">
        <v>282196</v>
      </c>
      <c r="D64" s="141">
        <v>15037453426</v>
      </c>
      <c r="E64" s="141">
        <v>1025</v>
      </c>
      <c r="F64" s="141">
        <v>53287</v>
      </c>
      <c r="G64" s="32">
        <v>1.01</v>
      </c>
      <c r="H64" s="32">
        <v>0.98</v>
      </c>
      <c r="K64" s="32" t="s">
        <v>1354</v>
      </c>
      <c r="L64" s="143">
        <v>1.01</v>
      </c>
      <c r="M64" s="146">
        <v>1.39</v>
      </c>
      <c r="N64" s="146">
        <v>0.93</v>
      </c>
      <c r="O64" s="32">
        <v>5.8</v>
      </c>
      <c r="P64" s="32">
        <v>1.03</v>
      </c>
      <c r="Q64" s="32">
        <v>0.92</v>
      </c>
      <c r="R64" s="32">
        <v>0.96</v>
      </c>
      <c r="S64" s="32">
        <v>0.78</v>
      </c>
      <c r="T64" s="32">
        <v>0.89</v>
      </c>
      <c r="U64" s="32">
        <v>0.91</v>
      </c>
      <c r="V64" s="32">
        <v>0.9</v>
      </c>
      <c r="W64" s="32">
        <v>1.04</v>
      </c>
      <c r="X64" s="32">
        <v>0.8</v>
      </c>
      <c r="AC64" s="32"/>
      <c r="AD64" s="141"/>
      <c r="AE64" s="141"/>
      <c r="AF64" s="141"/>
      <c r="AG64" s="32"/>
      <c r="AH64" s="141"/>
      <c r="AI64" s="32"/>
      <c r="AJ64" s="32"/>
    </row>
    <row r="65" spans="1:36">
      <c r="A65" s="32" t="s">
        <v>1355</v>
      </c>
      <c r="B65" s="141">
        <v>6450</v>
      </c>
      <c r="C65" s="141">
        <v>69894</v>
      </c>
      <c r="D65" s="141">
        <v>3481585983</v>
      </c>
      <c r="E65" s="32">
        <v>958</v>
      </c>
      <c r="F65" s="141">
        <v>49813</v>
      </c>
      <c r="G65" s="32">
        <v>0.79</v>
      </c>
      <c r="H65" s="32">
        <v>0.65</v>
      </c>
      <c r="K65" s="32" t="s">
        <v>1355</v>
      </c>
      <c r="L65" s="143">
        <v>0.79</v>
      </c>
      <c r="M65" s="146">
        <v>1.05</v>
      </c>
      <c r="N65" s="146">
        <v>0.73</v>
      </c>
      <c r="O65" s="32">
        <v>4.25</v>
      </c>
      <c r="P65" s="32">
        <v>0.74</v>
      </c>
      <c r="Q65" s="32">
        <v>0.74</v>
      </c>
      <c r="R65" s="32">
        <v>1.07</v>
      </c>
      <c r="S65" s="32">
        <v>0.46</v>
      </c>
      <c r="T65" s="32">
        <v>0.43</v>
      </c>
      <c r="U65" s="32">
        <v>0.62</v>
      </c>
      <c r="V65" s="32">
        <v>0.62</v>
      </c>
      <c r="W65" s="32">
        <v>0.68</v>
      </c>
      <c r="X65" s="32">
        <v>0.7</v>
      </c>
      <c r="AC65" s="32"/>
      <c r="AD65" s="32"/>
      <c r="AE65" s="141"/>
      <c r="AF65" s="141"/>
      <c r="AG65" s="32"/>
      <c r="AH65" s="141"/>
      <c r="AI65" s="32"/>
      <c r="AJ65" s="32"/>
    </row>
    <row r="66" spans="1:36">
      <c r="A66" s="32" t="s">
        <v>1356</v>
      </c>
      <c r="B66" s="141">
        <v>1550</v>
      </c>
      <c r="C66" s="141">
        <v>11378</v>
      </c>
      <c r="D66" s="141">
        <v>534863806</v>
      </c>
      <c r="E66" s="32">
        <v>904</v>
      </c>
      <c r="F66" s="141">
        <v>47007</v>
      </c>
      <c r="G66" s="32">
        <v>0.74</v>
      </c>
      <c r="H66" s="32">
        <v>0.68</v>
      </c>
      <c r="K66" s="32" t="s">
        <v>1356</v>
      </c>
      <c r="L66" s="143">
        <v>0.74</v>
      </c>
      <c r="M66" s="146">
        <v>0.96</v>
      </c>
      <c r="N66" s="146">
        <v>0.7</v>
      </c>
      <c r="O66" s="32">
        <v>3.62</v>
      </c>
      <c r="P66" s="32">
        <v>1.1200000000000001</v>
      </c>
      <c r="Q66" s="32">
        <v>0.45</v>
      </c>
      <c r="R66" s="32">
        <v>0.67</v>
      </c>
      <c r="S66" s="32">
        <v>0.28000000000000003</v>
      </c>
      <c r="T66" s="32">
        <v>0.28999999999999998</v>
      </c>
      <c r="U66" s="32">
        <v>0.4</v>
      </c>
      <c r="V66" s="32">
        <v>1.22</v>
      </c>
      <c r="W66" s="32">
        <v>0.78</v>
      </c>
      <c r="X66" s="32">
        <v>0.39</v>
      </c>
      <c r="AC66" s="32"/>
      <c r="AD66" s="32"/>
      <c r="AE66" s="32"/>
      <c r="AF66" s="141"/>
      <c r="AG66" s="32"/>
      <c r="AH66" s="141"/>
      <c r="AI66" s="32"/>
      <c r="AJ66" s="32"/>
    </row>
    <row r="67" spans="1:36">
      <c r="A67" s="32"/>
      <c r="B67" s="141"/>
      <c r="C67" s="141"/>
      <c r="D67" s="141"/>
      <c r="E67" s="141"/>
      <c r="F67" s="141"/>
      <c r="G67" s="32"/>
      <c r="H67" s="32"/>
      <c r="L67" s="32"/>
    </row>
  </sheetData>
  <mergeCells count="1">
    <mergeCell ref="A1: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33D6-1527-9043-B7BC-1F81A687BA2E}">
  <sheetPr>
    <tabColor rgb="FFFFC000"/>
  </sheetPr>
  <dimension ref="A1:AI130"/>
  <sheetViews>
    <sheetView zoomScale="106" zoomScaleNormal="84" workbookViewId="0">
      <pane xSplit="2" ySplit="10" topLeftCell="C11" activePane="bottomRight" state="frozen"/>
      <selection pane="topRight" activeCell="C1" sqref="C1"/>
      <selection pane="bottomLeft" activeCell="A2" sqref="A2"/>
      <selection pane="bottomRight" activeCell="AF3" sqref="C3:AI3"/>
    </sheetView>
  </sheetViews>
  <sheetFormatPr baseColWidth="10" defaultRowHeight="16"/>
  <cols>
    <col min="22" max="22" width="11" customWidth="1"/>
  </cols>
  <sheetData>
    <row r="1" spans="1:35" ht="18" customHeight="1" thickBot="1">
      <c r="A1" s="186" t="s">
        <v>1484</v>
      </c>
      <c r="B1" s="187">
        <f>COUNTA(10:10)-2</f>
        <v>29</v>
      </c>
      <c r="C1" s="336" t="s">
        <v>579</v>
      </c>
      <c r="D1" s="336"/>
      <c r="E1" s="336"/>
      <c r="F1" s="336"/>
      <c r="G1" s="336"/>
      <c r="H1" s="336"/>
      <c r="I1" s="336"/>
      <c r="J1" s="336"/>
      <c r="K1" s="336"/>
      <c r="L1" s="336"/>
      <c r="M1" s="336"/>
      <c r="N1" s="336"/>
      <c r="O1" s="336"/>
      <c r="P1" s="336"/>
      <c r="Q1" s="336"/>
      <c r="R1" s="336"/>
      <c r="S1" s="336"/>
      <c r="T1" s="336"/>
      <c r="U1" s="336"/>
      <c r="V1" s="337"/>
      <c r="W1" s="337"/>
      <c r="X1" s="337"/>
      <c r="Y1" s="337"/>
      <c r="Z1" s="336"/>
      <c r="AA1" s="336"/>
      <c r="AB1" s="336"/>
      <c r="AC1" s="336"/>
      <c r="AD1" s="336"/>
      <c r="AE1" s="336"/>
      <c r="AF1" s="336"/>
      <c r="AG1" s="336"/>
      <c r="AH1" s="336"/>
      <c r="AI1" s="336"/>
    </row>
    <row r="2" spans="1:35" ht="38" customHeight="1" thickBot="1">
      <c r="A2" s="82"/>
      <c r="B2" s="83"/>
      <c r="C2" s="343" t="s">
        <v>580</v>
      </c>
      <c r="D2" s="344"/>
      <c r="E2" s="344"/>
      <c r="F2" s="344"/>
      <c r="G2" s="344"/>
      <c r="H2" s="344"/>
      <c r="I2" s="344"/>
      <c r="J2" s="344"/>
      <c r="K2" s="344"/>
      <c r="L2" s="344"/>
      <c r="M2" s="344"/>
      <c r="N2" s="344"/>
      <c r="O2" s="344"/>
      <c r="P2" s="344"/>
      <c r="Q2" s="344"/>
      <c r="R2" s="344"/>
      <c r="S2" s="344"/>
      <c r="T2" s="344"/>
      <c r="U2" s="345"/>
      <c r="V2" s="346" t="s">
        <v>581</v>
      </c>
      <c r="W2" s="347"/>
      <c r="X2" s="347"/>
      <c r="Y2" s="348"/>
      <c r="Z2" s="343" t="s">
        <v>1266</v>
      </c>
      <c r="AA2" s="344"/>
      <c r="AB2" s="344"/>
      <c r="AC2" s="344"/>
      <c r="AD2" s="344"/>
      <c r="AE2" s="344"/>
      <c r="AF2" s="344"/>
      <c r="AG2" s="344"/>
      <c r="AH2" s="344"/>
      <c r="AI2" s="345"/>
    </row>
    <row r="3" spans="1:35" ht="32" customHeight="1" thickTop="1" thickBot="1">
      <c r="A3" s="84"/>
      <c r="B3" s="84"/>
      <c r="C3" s="338" t="s">
        <v>1507</v>
      </c>
      <c r="D3" s="339"/>
      <c r="E3" s="339"/>
      <c r="F3" s="339"/>
      <c r="G3" s="339"/>
      <c r="H3" s="339"/>
      <c r="I3" s="339"/>
      <c r="J3" s="339"/>
      <c r="K3" s="339"/>
      <c r="L3" s="340"/>
      <c r="M3" s="341" t="s">
        <v>1508</v>
      </c>
      <c r="N3" s="339"/>
      <c r="O3" s="339"/>
      <c r="P3" s="339"/>
      <c r="Q3" s="340"/>
      <c r="R3" s="341" t="s">
        <v>1485</v>
      </c>
      <c r="S3" s="339"/>
      <c r="T3" s="339"/>
      <c r="U3" s="342"/>
      <c r="V3" s="230"/>
      <c r="W3" s="184"/>
      <c r="X3" s="184"/>
      <c r="Y3" s="231"/>
      <c r="Z3" s="338" t="s">
        <v>582</v>
      </c>
      <c r="AA3" s="339"/>
      <c r="AB3" s="339"/>
      <c r="AC3" s="339"/>
      <c r="AD3" s="339"/>
      <c r="AE3" s="340"/>
      <c r="AF3" s="341" t="s">
        <v>1262</v>
      </c>
      <c r="AG3" s="339"/>
      <c r="AH3" s="339"/>
      <c r="AI3" s="342"/>
    </row>
    <row r="4" spans="1:35" ht="18" thickTop="1">
      <c r="A4" s="35"/>
      <c r="B4" s="85" t="s">
        <v>279</v>
      </c>
      <c r="C4" s="121" t="s">
        <v>325</v>
      </c>
      <c r="D4" s="36" t="s">
        <v>325</v>
      </c>
      <c r="E4" s="36" t="s">
        <v>325</v>
      </c>
      <c r="F4" s="36" t="s">
        <v>325</v>
      </c>
      <c r="G4" s="36" t="s">
        <v>325</v>
      </c>
      <c r="H4" s="36" t="s">
        <v>325</v>
      </c>
      <c r="I4" s="36" t="s">
        <v>325</v>
      </c>
      <c r="J4" s="36" t="s">
        <v>325</v>
      </c>
      <c r="K4" s="36" t="s">
        <v>325</v>
      </c>
      <c r="L4" s="90" t="s">
        <v>325</v>
      </c>
      <c r="M4" s="36" t="s">
        <v>325</v>
      </c>
      <c r="N4" s="152" t="s">
        <v>1465</v>
      </c>
      <c r="O4" s="152" t="s">
        <v>1465</v>
      </c>
      <c r="P4" s="33"/>
      <c r="Q4" s="152" t="s">
        <v>1465</v>
      </c>
      <c r="R4" s="149" t="s">
        <v>325</v>
      </c>
      <c r="S4" s="152" t="s">
        <v>1282</v>
      </c>
      <c r="T4" s="152" t="s">
        <v>1465</v>
      </c>
      <c r="U4" s="178" t="s">
        <v>1275</v>
      </c>
      <c r="V4" s="121"/>
      <c r="Y4" s="147"/>
      <c r="Z4" s="121" t="s">
        <v>1482</v>
      </c>
      <c r="AA4" s="36" t="s">
        <v>1482</v>
      </c>
      <c r="AB4" s="36" t="s">
        <v>1482</v>
      </c>
      <c r="AC4" s="36" t="s">
        <v>1482</v>
      </c>
      <c r="AD4" s="36" t="s">
        <v>1482</v>
      </c>
      <c r="AE4" s="36" t="s">
        <v>1482</v>
      </c>
      <c r="AF4" s="121" t="s">
        <v>1482</v>
      </c>
      <c r="AG4" s="36" t="s">
        <v>1482</v>
      </c>
      <c r="AH4" s="152" t="s">
        <v>1282</v>
      </c>
      <c r="AI4" s="178" t="s">
        <v>1482</v>
      </c>
    </row>
    <row r="5" spans="1:35">
      <c r="A5" s="35"/>
      <c r="B5" s="85" t="s">
        <v>390</v>
      </c>
      <c r="C5" s="109"/>
      <c r="D5" s="33"/>
      <c r="E5" s="33"/>
      <c r="F5" s="33"/>
      <c r="G5" s="33"/>
      <c r="H5" s="33"/>
      <c r="I5" s="33"/>
      <c r="J5" s="33"/>
      <c r="K5" s="33"/>
      <c r="L5" s="39"/>
      <c r="M5" s="33"/>
      <c r="N5" s="33"/>
      <c r="O5" s="33"/>
      <c r="P5" s="33"/>
      <c r="Q5" s="33"/>
      <c r="R5" s="38"/>
      <c r="S5" s="33"/>
      <c r="T5" s="33"/>
      <c r="U5" s="147"/>
      <c r="V5" s="123"/>
      <c r="Y5" s="147"/>
      <c r="Z5" s="123"/>
      <c r="AF5" s="70"/>
      <c r="AI5" s="147"/>
    </row>
    <row r="6" spans="1:35">
      <c r="A6" s="35"/>
      <c r="B6" s="85" t="s">
        <v>286</v>
      </c>
      <c r="C6" s="109"/>
      <c r="D6" s="33"/>
      <c r="E6" s="33"/>
      <c r="F6" s="33"/>
      <c r="G6" s="33"/>
      <c r="H6" s="33"/>
      <c r="I6" s="33"/>
      <c r="J6" s="33"/>
      <c r="K6" s="33"/>
      <c r="L6" s="39"/>
      <c r="M6" s="33"/>
      <c r="N6" s="33"/>
      <c r="O6" s="33"/>
      <c r="P6" s="33" t="s">
        <v>1472</v>
      </c>
      <c r="Q6" s="33" t="s">
        <v>1472</v>
      </c>
      <c r="R6" s="38" t="s">
        <v>1265</v>
      </c>
      <c r="S6" s="33"/>
      <c r="T6" s="33"/>
      <c r="U6" s="129" t="s">
        <v>1276</v>
      </c>
      <c r="V6" s="109"/>
      <c r="Y6" s="147"/>
      <c r="Z6" s="123"/>
      <c r="AF6" s="70"/>
      <c r="AI6" s="147"/>
    </row>
    <row r="7" spans="1:35">
      <c r="A7" s="54"/>
      <c r="B7" s="85" t="s">
        <v>258</v>
      </c>
      <c r="C7" s="122" t="s">
        <v>1254</v>
      </c>
      <c r="D7" s="179"/>
      <c r="E7" s="179"/>
      <c r="F7" s="179"/>
      <c r="G7" s="179"/>
      <c r="H7" s="179"/>
      <c r="I7" s="179"/>
      <c r="J7" s="179"/>
      <c r="K7" s="179"/>
      <c r="L7" s="120"/>
      <c r="M7" s="179" t="s">
        <v>1483</v>
      </c>
      <c r="N7" s="180"/>
      <c r="O7" s="180"/>
      <c r="P7" s="180"/>
      <c r="Q7" s="179" t="s">
        <v>1469</v>
      </c>
      <c r="R7" s="118" t="s">
        <v>1264</v>
      </c>
      <c r="S7" s="179"/>
      <c r="T7" s="179"/>
      <c r="U7" s="181" t="s">
        <v>1277</v>
      </c>
      <c r="V7" s="232"/>
      <c r="W7" s="183"/>
      <c r="X7" s="183"/>
      <c r="Y7" s="154"/>
      <c r="Z7" s="185"/>
      <c r="AA7" s="183"/>
      <c r="AB7" s="183"/>
      <c r="AC7" s="183"/>
      <c r="AD7" s="183"/>
      <c r="AE7" s="183"/>
      <c r="AF7" s="153"/>
      <c r="AG7" s="183"/>
      <c r="AH7" s="183"/>
      <c r="AI7" s="154"/>
    </row>
    <row r="8" spans="1:35">
      <c r="A8" s="34"/>
      <c r="B8" s="85" t="s">
        <v>259</v>
      </c>
      <c r="C8" s="155" t="s">
        <v>1239</v>
      </c>
      <c r="D8" s="182" t="s">
        <v>1239</v>
      </c>
      <c r="E8" s="182" t="s">
        <v>1239</v>
      </c>
      <c r="F8" s="182" t="s">
        <v>1239</v>
      </c>
      <c r="G8" s="182" t="s">
        <v>1239</v>
      </c>
      <c r="H8" s="182" t="s">
        <v>1239</v>
      </c>
      <c r="I8" s="182" t="s">
        <v>1239</v>
      </c>
      <c r="J8" s="182" t="s">
        <v>1239</v>
      </c>
      <c r="K8" s="182" t="s">
        <v>1239</v>
      </c>
      <c r="L8" s="156" t="s">
        <v>1239</v>
      </c>
      <c r="M8" s="182" t="s">
        <v>998</v>
      </c>
      <c r="N8" s="183" t="s">
        <v>1404</v>
      </c>
      <c r="O8" s="183" t="s">
        <v>1477</v>
      </c>
      <c r="P8" s="183" t="s">
        <v>1473</v>
      </c>
      <c r="Q8" s="182" t="s">
        <v>1468</v>
      </c>
      <c r="R8" s="157"/>
      <c r="S8" s="182"/>
      <c r="T8" s="182" t="s">
        <v>1481</v>
      </c>
      <c r="U8" s="154" t="s">
        <v>1278</v>
      </c>
      <c r="V8" s="185"/>
      <c r="W8" s="183"/>
      <c r="X8" s="183"/>
      <c r="Y8" s="154"/>
      <c r="Z8" s="185" t="s">
        <v>1618</v>
      </c>
      <c r="AA8" s="183"/>
      <c r="AB8" s="183" t="s">
        <v>1619</v>
      </c>
      <c r="AC8" s="183"/>
      <c r="AD8" s="183"/>
      <c r="AE8" s="183" t="s">
        <v>1620</v>
      </c>
      <c r="AF8" s="153"/>
      <c r="AG8" s="183"/>
      <c r="AH8" s="183"/>
      <c r="AI8" s="154"/>
    </row>
    <row r="9" spans="1:35" ht="108" customHeight="1" thickBot="1">
      <c r="A9" s="41"/>
      <c r="B9" s="95" t="s">
        <v>394</v>
      </c>
      <c r="C9" s="224" t="s">
        <v>587</v>
      </c>
      <c r="D9" s="225" t="s">
        <v>588</v>
      </c>
      <c r="E9" s="225" t="s">
        <v>1240</v>
      </c>
      <c r="F9" s="225" t="s">
        <v>1241</v>
      </c>
      <c r="G9" s="225" t="s">
        <v>1242</v>
      </c>
      <c r="H9" s="225" t="s">
        <v>1243</v>
      </c>
      <c r="I9" s="225" t="s">
        <v>1244</v>
      </c>
      <c r="J9" s="225" t="s">
        <v>1245</v>
      </c>
      <c r="K9" s="225" t="s">
        <v>1246</v>
      </c>
      <c r="L9" s="226" t="s">
        <v>1506</v>
      </c>
      <c r="M9" s="225" t="s">
        <v>583</v>
      </c>
      <c r="N9" s="227" t="s">
        <v>584</v>
      </c>
      <c r="O9" s="227" t="s">
        <v>1475</v>
      </c>
      <c r="P9" s="227" t="s">
        <v>585</v>
      </c>
      <c r="Q9" s="225" t="s">
        <v>1466</v>
      </c>
      <c r="R9" s="228" t="s">
        <v>586</v>
      </c>
      <c r="S9" s="225" t="s">
        <v>564</v>
      </c>
      <c r="T9" s="225" t="s">
        <v>1479</v>
      </c>
      <c r="U9" s="229" t="s">
        <v>563</v>
      </c>
      <c r="V9" s="224"/>
      <c r="W9" s="225"/>
      <c r="X9" s="225"/>
      <c r="Y9" s="229"/>
      <c r="Z9" s="224" t="s">
        <v>1255</v>
      </c>
      <c r="AA9" s="225" t="s">
        <v>1256</v>
      </c>
      <c r="AB9" s="225" t="s">
        <v>1267</v>
      </c>
      <c r="AC9" s="225" t="s">
        <v>1257</v>
      </c>
      <c r="AD9" s="225" t="s">
        <v>1258</v>
      </c>
      <c r="AE9" s="225" t="s">
        <v>1259</v>
      </c>
      <c r="AF9" s="228" t="s">
        <v>5</v>
      </c>
      <c r="AG9" s="225" t="s">
        <v>1260</v>
      </c>
      <c r="AH9" s="225" t="s">
        <v>1280</v>
      </c>
      <c r="AI9" s="229" t="s">
        <v>1261</v>
      </c>
    </row>
    <row r="10" spans="1:35" ht="17" customHeight="1">
      <c r="A10" t="s">
        <v>67</v>
      </c>
      <c r="B10" t="s">
        <v>246</v>
      </c>
      <c r="C10" s="123" t="s">
        <v>1247</v>
      </c>
      <c r="D10" t="s">
        <v>1248</v>
      </c>
      <c r="E10" t="s">
        <v>1249</v>
      </c>
      <c r="F10" t="s">
        <v>1250</v>
      </c>
      <c r="G10" t="s">
        <v>1000</v>
      </c>
      <c r="H10" t="s">
        <v>1001</v>
      </c>
      <c r="I10" t="s">
        <v>1251</v>
      </c>
      <c r="J10" t="s">
        <v>1252</v>
      </c>
      <c r="K10" t="s">
        <v>1253</v>
      </c>
      <c r="L10" s="69" t="s">
        <v>237</v>
      </c>
      <c r="M10" t="s">
        <v>999</v>
      </c>
      <c r="N10" t="s">
        <v>1464</v>
      </c>
      <c r="O10" t="s">
        <v>1476</v>
      </c>
      <c r="P10" t="s">
        <v>1474</v>
      </c>
      <c r="Q10" t="s">
        <v>1467</v>
      </c>
      <c r="R10" s="70" t="s">
        <v>1497</v>
      </c>
      <c r="S10" t="s">
        <v>130</v>
      </c>
      <c r="T10" t="s">
        <v>1480</v>
      </c>
      <c r="U10" s="147" t="s">
        <v>1274</v>
      </c>
      <c r="V10" s="123"/>
      <c r="Y10" s="147"/>
      <c r="Z10" s="123" t="s">
        <v>248</v>
      </c>
      <c r="AA10" t="s">
        <v>249</v>
      </c>
      <c r="AB10" t="s">
        <v>1606</v>
      </c>
      <c r="AC10" t="s">
        <v>1607</v>
      </c>
      <c r="AD10" t="s">
        <v>1608</v>
      </c>
      <c r="AE10" t="s">
        <v>1609</v>
      </c>
      <c r="AF10" s="70" t="s">
        <v>1610</v>
      </c>
      <c r="AG10" t="s">
        <v>1611</v>
      </c>
      <c r="AH10" t="s">
        <v>1281</v>
      </c>
      <c r="AI10" s="147" t="s">
        <v>1612</v>
      </c>
    </row>
    <row r="11" spans="1:35">
      <c r="A11" s="2" t="s">
        <v>9</v>
      </c>
      <c r="B11" t="s">
        <v>68</v>
      </c>
      <c r="C11" s="302">
        <v>6.2</v>
      </c>
      <c r="D11" s="303">
        <v>5.8000000000000007</v>
      </c>
      <c r="E11" s="303">
        <v>17.599999999999998</v>
      </c>
      <c r="F11" s="303">
        <v>17.899999999999999</v>
      </c>
      <c r="G11" s="303">
        <v>6.5</v>
      </c>
      <c r="H11" s="303">
        <v>26.400000000000002</v>
      </c>
      <c r="I11" s="303">
        <v>19.5</v>
      </c>
      <c r="J11" s="303">
        <v>88</v>
      </c>
      <c r="K11" s="303">
        <v>46</v>
      </c>
      <c r="L11" s="255">
        <v>14.173093053984593</v>
      </c>
      <c r="M11" s="304">
        <v>56.399999999999991</v>
      </c>
      <c r="N11" s="304">
        <v>54</v>
      </c>
      <c r="O11" s="304">
        <v>56.899999999999991</v>
      </c>
      <c r="P11">
        <v>32.9</v>
      </c>
      <c r="Q11">
        <v>5.3</v>
      </c>
      <c r="R11" s="305">
        <v>54.800000000000004</v>
      </c>
      <c r="S11" s="306">
        <v>85</v>
      </c>
      <c r="T11" s="303">
        <v>56.599999999999994</v>
      </c>
      <c r="U11" s="307">
        <v>7.7</v>
      </c>
      <c r="V11" s="138"/>
      <c r="Y11" s="147"/>
      <c r="Z11" s="123">
        <v>0.91564000000000001</v>
      </c>
      <c r="AA11">
        <v>1.0896999999999999</v>
      </c>
      <c r="AB11">
        <v>0.99080997999999998</v>
      </c>
      <c r="AC11">
        <v>5.2530001999999999E-2</v>
      </c>
      <c r="AD11">
        <v>-1.7199998999999999E-3</v>
      </c>
      <c r="AE11">
        <v>8.6630001999999998E-2</v>
      </c>
      <c r="AF11" s="70">
        <v>0.94234996999999998</v>
      </c>
      <c r="AG11">
        <v>7.1089998000000001E-2</v>
      </c>
      <c r="AH11">
        <v>6.3727898962999996</v>
      </c>
      <c r="AI11" s="147">
        <v>1.575E-2</v>
      </c>
    </row>
    <row r="12" spans="1:35">
      <c r="A12" s="2" t="s">
        <v>10</v>
      </c>
      <c r="B12" t="s">
        <v>69</v>
      </c>
      <c r="C12" s="302">
        <v>3.2</v>
      </c>
      <c r="D12" s="303">
        <v>7.9</v>
      </c>
      <c r="E12" s="303">
        <v>28.7</v>
      </c>
      <c r="F12" s="303">
        <v>26.1</v>
      </c>
      <c r="G12" s="303">
        <v>4.1000000000000005</v>
      </c>
      <c r="H12" s="303">
        <v>19</v>
      </c>
      <c r="I12" s="303">
        <v>11</v>
      </c>
      <c r="J12" s="303">
        <v>88.9</v>
      </c>
      <c r="K12" s="303">
        <v>30</v>
      </c>
      <c r="L12" s="255">
        <v>13.605229591836734</v>
      </c>
      <c r="M12" s="304">
        <v>52.2</v>
      </c>
      <c r="N12" s="304">
        <v>0</v>
      </c>
      <c r="O12" s="304">
        <v>0</v>
      </c>
      <c r="R12" s="305">
        <v>46.300000000000004</v>
      </c>
      <c r="S12" s="306"/>
      <c r="T12" s="303">
        <v>0</v>
      </c>
      <c r="U12" s="307">
        <v>18.100000000000001</v>
      </c>
      <c r="V12" s="138"/>
      <c r="Y12" s="147"/>
      <c r="Z12" s="123"/>
      <c r="AE12">
        <v>9.1637172000000003E-2</v>
      </c>
      <c r="AF12" s="70">
        <v>0.87769938000000003</v>
      </c>
      <c r="AG12">
        <v>0.14653735000000001</v>
      </c>
      <c r="AH12">
        <v>9.0090090089999997</v>
      </c>
      <c r="AI12" s="147">
        <v>8.2809730999999998E-2</v>
      </c>
    </row>
    <row r="13" spans="1:35">
      <c r="A13" s="2" t="s">
        <v>11</v>
      </c>
      <c r="B13" t="s">
        <v>70</v>
      </c>
      <c r="C13" s="302">
        <v>2.5</v>
      </c>
      <c r="D13" s="303">
        <v>7.1999999999999993</v>
      </c>
      <c r="E13" s="303">
        <v>28.7</v>
      </c>
      <c r="F13" s="303">
        <v>29.599999999999998</v>
      </c>
      <c r="G13" s="303">
        <v>11.700000000000001</v>
      </c>
      <c r="H13" s="303">
        <v>13.200000000000001</v>
      </c>
      <c r="I13" s="303">
        <v>7.1</v>
      </c>
      <c r="J13" s="303">
        <v>90.3</v>
      </c>
      <c r="K13" s="303">
        <v>20.3</v>
      </c>
      <c r="L13" s="255">
        <v>13.409671409214093</v>
      </c>
      <c r="M13" s="304">
        <v>27</v>
      </c>
      <c r="N13" s="304">
        <v>39</v>
      </c>
      <c r="O13" s="304">
        <v>38</v>
      </c>
      <c r="P13">
        <v>60</v>
      </c>
      <c r="R13" s="305">
        <v>22.2</v>
      </c>
      <c r="S13" s="306">
        <v>89</v>
      </c>
      <c r="T13" s="303">
        <v>23.5</v>
      </c>
      <c r="U13" s="307">
        <v>21.3</v>
      </c>
      <c r="V13" s="138"/>
      <c r="Y13" s="147"/>
      <c r="Z13" s="123">
        <v>0.92817998000000002</v>
      </c>
      <c r="AA13">
        <v>0.99852001999999995</v>
      </c>
      <c r="AB13">
        <v>1.11361</v>
      </c>
      <c r="AC13">
        <v>4.3450002000000001E-2</v>
      </c>
      <c r="AD13" s="1">
        <v>9.9999996999999993E-6</v>
      </c>
      <c r="AE13">
        <v>0.10102999999999999</v>
      </c>
      <c r="AF13" s="70">
        <v>0.98970997000000005</v>
      </c>
      <c r="AG13">
        <v>0.13452998999999999</v>
      </c>
      <c r="AH13">
        <v>9.1889408394000007</v>
      </c>
      <c r="AI13" s="147">
        <v>2.7890000000000002E-2</v>
      </c>
    </row>
    <row r="14" spans="1:35">
      <c r="A14" s="2" t="s">
        <v>12</v>
      </c>
      <c r="B14" t="s">
        <v>71</v>
      </c>
      <c r="C14" s="302">
        <v>3.9</v>
      </c>
      <c r="D14" s="303">
        <v>6.8000000000000007</v>
      </c>
      <c r="E14" s="303">
        <v>22.7</v>
      </c>
      <c r="F14" s="303">
        <v>29.799999999999997</v>
      </c>
      <c r="G14" s="303">
        <v>10.299999999999999</v>
      </c>
      <c r="H14" s="303">
        <v>17.5</v>
      </c>
      <c r="I14" s="303">
        <v>9</v>
      </c>
      <c r="J14" s="303">
        <v>89.3</v>
      </c>
      <c r="K14" s="303">
        <v>26.5</v>
      </c>
      <c r="L14" s="255">
        <v>13.553644600716748</v>
      </c>
      <c r="M14" s="304">
        <v>50.4</v>
      </c>
      <c r="N14" s="304">
        <v>41.4</v>
      </c>
      <c r="O14" s="304">
        <v>42.9</v>
      </c>
      <c r="P14">
        <v>58.1</v>
      </c>
      <c r="Q14">
        <v>4.7</v>
      </c>
      <c r="R14" s="305">
        <v>59.599999999999994</v>
      </c>
      <c r="S14" s="306">
        <v>86</v>
      </c>
      <c r="T14" s="303">
        <v>32.6</v>
      </c>
      <c r="U14" s="307">
        <v>10.5</v>
      </c>
      <c r="V14" s="138"/>
      <c r="Y14" s="147"/>
      <c r="Z14" s="123">
        <v>0.80008000000000001</v>
      </c>
      <c r="AA14">
        <v>0.85916000999999997</v>
      </c>
      <c r="AB14">
        <v>0.94774997000000005</v>
      </c>
      <c r="AC14">
        <v>7.5659998000000006E-2</v>
      </c>
      <c r="AD14">
        <v>2.887E-2</v>
      </c>
      <c r="AE14">
        <v>9.7589998999999997E-2</v>
      </c>
      <c r="AF14" s="70">
        <v>0.98411000000000004</v>
      </c>
      <c r="AG14">
        <v>9.3960002000000001E-2</v>
      </c>
      <c r="AH14">
        <v>7.6305060534000004</v>
      </c>
      <c r="AI14" s="147">
        <v>1.7240001000000001E-2</v>
      </c>
    </row>
    <row r="15" spans="1:35">
      <c r="A15" s="2" t="s">
        <v>8</v>
      </c>
      <c r="B15" t="s">
        <v>72</v>
      </c>
      <c r="C15" s="302">
        <v>3.3000000000000003</v>
      </c>
      <c r="D15" s="303">
        <v>6.3</v>
      </c>
      <c r="E15" s="303">
        <v>27.6</v>
      </c>
      <c r="F15" s="303">
        <v>31.8</v>
      </c>
      <c r="G15" s="303">
        <v>12.3</v>
      </c>
      <c r="H15" s="303">
        <v>12.7</v>
      </c>
      <c r="I15" s="303">
        <v>6</v>
      </c>
      <c r="J15" s="303">
        <v>90.4</v>
      </c>
      <c r="K15" s="303">
        <v>18.7</v>
      </c>
      <c r="L15" s="255">
        <v>13.317221547887405</v>
      </c>
      <c r="M15" s="304">
        <v>38.700000000000003</v>
      </c>
      <c r="N15" s="304">
        <v>38.1</v>
      </c>
      <c r="O15" s="304">
        <v>32.800000000000004</v>
      </c>
      <c r="P15">
        <v>58.8</v>
      </c>
      <c r="R15" s="305">
        <v>33.300000000000004</v>
      </c>
      <c r="S15" s="306">
        <v>94</v>
      </c>
      <c r="T15" s="303">
        <v>35.9</v>
      </c>
      <c r="U15" s="307">
        <v>18.100000000000001</v>
      </c>
      <c r="V15" s="138"/>
      <c r="Y15" s="147"/>
      <c r="Z15" s="123">
        <v>0.92421001000000003</v>
      </c>
      <c r="AA15">
        <v>0.95860999999999996</v>
      </c>
      <c r="AB15">
        <v>1.1852400000000001</v>
      </c>
      <c r="AC15">
        <v>4.9669999999999999E-2</v>
      </c>
      <c r="AD15">
        <v>2.5429998999999998E-2</v>
      </c>
      <c r="AE15">
        <v>0.10166</v>
      </c>
      <c r="AF15" s="70">
        <v>0.98408002000000006</v>
      </c>
      <c r="AG15">
        <v>9.7350001000000005E-2</v>
      </c>
      <c r="AH15">
        <v>8.2537699652000001</v>
      </c>
      <c r="AI15" s="147">
        <v>2.8860001E-2</v>
      </c>
    </row>
    <row r="16" spans="1:35">
      <c r="A16" s="2" t="s">
        <v>13</v>
      </c>
      <c r="B16" t="s">
        <v>73</v>
      </c>
      <c r="C16" s="302">
        <v>19.7</v>
      </c>
      <c r="D16" s="303">
        <v>11</v>
      </c>
      <c r="E16" s="303">
        <v>23.7</v>
      </c>
      <c r="F16" s="303">
        <v>20.599999999999998</v>
      </c>
      <c r="G16" s="303">
        <v>9.7000000000000011</v>
      </c>
      <c r="H16" s="303">
        <v>11.5</v>
      </c>
      <c r="I16" s="303">
        <v>3.9</v>
      </c>
      <c r="J16" s="303">
        <v>69.399999999999991</v>
      </c>
      <c r="K16" s="303">
        <v>15.4</v>
      </c>
      <c r="L16" s="255">
        <v>11.605581634149921</v>
      </c>
      <c r="M16" s="304">
        <v>27.3</v>
      </c>
      <c r="N16" s="304">
        <v>42.3</v>
      </c>
      <c r="O16" s="304">
        <v>43</v>
      </c>
      <c r="P16">
        <v>48.3</v>
      </c>
      <c r="R16" s="305">
        <v>41.699999999999996</v>
      </c>
      <c r="S16" s="306">
        <v>91</v>
      </c>
      <c r="T16" s="303">
        <v>19</v>
      </c>
      <c r="U16" s="307">
        <v>13.5</v>
      </c>
      <c r="V16" s="138"/>
      <c r="Y16" s="147"/>
      <c r="Z16" s="123">
        <v>0.58380001999999998</v>
      </c>
      <c r="AA16">
        <v>0.80445999000000001</v>
      </c>
      <c r="AB16">
        <v>0.84140002999999997</v>
      </c>
      <c r="AC16">
        <v>0.15536</v>
      </c>
      <c r="AD16">
        <v>2.0190000999999999E-2</v>
      </c>
      <c r="AE16">
        <v>0.12257999999999999</v>
      </c>
      <c r="AF16" s="70">
        <v>0.99716996999999996</v>
      </c>
      <c r="AG16">
        <v>5.1490001000000001E-2</v>
      </c>
      <c r="AH16">
        <v>7.4480960804</v>
      </c>
      <c r="AI16" s="147">
        <v>1.5769999E-2</v>
      </c>
    </row>
    <row r="17" spans="1:35">
      <c r="A17" s="2" t="s">
        <v>14</v>
      </c>
      <c r="B17" t="s">
        <v>74</v>
      </c>
      <c r="C17" s="302">
        <v>5.8000000000000007</v>
      </c>
      <c r="D17" s="303">
        <v>4.9000000000000004</v>
      </c>
      <c r="E17" s="303">
        <v>17.599999999999998</v>
      </c>
      <c r="F17" s="303">
        <v>21.8</v>
      </c>
      <c r="G17" s="303">
        <v>8.3000000000000007</v>
      </c>
      <c r="H17" s="303">
        <v>26.1</v>
      </c>
      <c r="I17" s="303">
        <v>15.6</v>
      </c>
      <c r="J17" s="303">
        <v>89.4</v>
      </c>
      <c r="K17" s="303">
        <v>41.699999999999996</v>
      </c>
      <c r="L17" s="255">
        <v>14.056174833026587</v>
      </c>
      <c r="M17" s="304">
        <v>54.1</v>
      </c>
      <c r="N17" s="304">
        <v>51.6</v>
      </c>
      <c r="O17" s="304">
        <v>52</v>
      </c>
      <c r="P17">
        <v>41.2</v>
      </c>
      <c r="Q17">
        <v>2.6</v>
      </c>
      <c r="R17" s="305">
        <v>46.2</v>
      </c>
      <c r="S17" s="306">
        <v>89</v>
      </c>
      <c r="T17" s="303">
        <v>54.6</v>
      </c>
      <c r="U17" s="307">
        <v>9.6</v>
      </c>
      <c r="V17" s="138"/>
      <c r="Y17" s="147"/>
      <c r="Z17" s="123">
        <v>0.88687998000000001</v>
      </c>
      <c r="AA17">
        <v>1.0625899999999999</v>
      </c>
      <c r="AB17">
        <v>1.16116</v>
      </c>
      <c r="AC17">
        <v>0.10680000000000001</v>
      </c>
      <c r="AD17">
        <v>1.5760000999999999E-2</v>
      </c>
      <c r="AE17">
        <v>8.9469998999999995E-2</v>
      </c>
      <c r="AF17" s="70">
        <v>0.95846998999999999</v>
      </c>
      <c r="AG17">
        <v>5.3070000999999999E-2</v>
      </c>
      <c r="AH17">
        <v>5.4138247785000004</v>
      </c>
      <c r="AI17" s="147">
        <v>1.4319999999999999E-2</v>
      </c>
    </row>
    <row r="18" spans="1:35">
      <c r="A18" s="2" t="s">
        <v>15</v>
      </c>
      <c r="B18" t="s">
        <v>75</v>
      </c>
      <c r="C18" s="302">
        <v>4.5</v>
      </c>
      <c r="D18" s="303">
        <v>14.499999999999998</v>
      </c>
      <c r="E18" s="303">
        <v>31.5</v>
      </c>
      <c r="F18" s="303">
        <v>26.900000000000002</v>
      </c>
      <c r="G18" s="303">
        <v>8.3000000000000007</v>
      </c>
      <c r="H18" s="303">
        <v>8.3000000000000007</v>
      </c>
      <c r="I18" s="303">
        <v>6</v>
      </c>
      <c r="J18" s="303">
        <v>81</v>
      </c>
      <c r="K18" s="303">
        <v>14.299999999999999</v>
      </c>
      <c r="L18" s="255">
        <v>12.817924576837989</v>
      </c>
      <c r="M18" s="304">
        <v>39</v>
      </c>
      <c r="N18" s="304">
        <v>30.2</v>
      </c>
      <c r="O18" s="304">
        <v>28.599999999999998</v>
      </c>
      <c r="P18">
        <v>42.4</v>
      </c>
      <c r="R18" s="305">
        <v>27.500000000000004</v>
      </c>
      <c r="S18" s="306">
        <v>35</v>
      </c>
      <c r="T18" s="303">
        <v>16.400000000000002</v>
      </c>
      <c r="U18" s="307">
        <v>30.099999999999998</v>
      </c>
      <c r="V18" s="138"/>
      <c r="Y18" s="147"/>
      <c r="Z18" s="123">
        <v>0.63748002000000004</v>
      </c>
      <c r="AA18">
        <v>0.69059002000000003</v>
      </c>
      <c r="AB18">
        <v>0.74049001999999997</v>
      </c>
      <c r="AC18">
        <v>0.12916</v>
      </c>
      <c r="AD18">
        <v>4.2180002000000001E-2</v>
      </c>
      <c r="AE18">
        <v>0.12148</v>
      </c>
      <c r="AF18" s="70">
        <v>0.99712002</v>
      </c>
      <c r="AG18">
        <v>6.6780001000000005E-2</v>
      </c>
      <c r="AH18">
        <v>6.2376164967000003</v>
      </c>
      <c r="AI18" s="147">
        <v>2.5429998999999998E-2</v>
      </c>
    </row>
    <row r="19" spans="1:35">
      <c r="A19" s="2" t="s">
        <v>16</v>
      </c>
      <c r="B19" t="s">
        <v>76</v>
      </c>
      <c r="C19" s="302">
        <v>2.2999999999999998</v>
      </c>
      <c r="D19" s="303">
        <v>4.5999999999999996</v>
      </c>
      <c r="E19" s="303">
        <v>21.2</v>
      </c>
      <c r="F19" s="303">
        <v>27.1</v>
      </c>
      <c r="G19" s="303">
        <v>11</v>
      </c>
      <c r="H19" s="303">
        <v>21.7</v>
      </c>
      <c r="I19" s="303">
        <v>12</v>
      </c>
      <c r="J19" s="303">
        <v>93.100000000000009</v>
      </c>
      <c r="K19" s="303">
        <v>33.700000000000003</v>
      </c>
      <c r="L19" s="255">
        <v>14.05286677157873</v>
      </c>
      <c r="M19" s="304">
        <v>51.1</v>
      </c>
      <c r="N19" s="304">
        <v>55.500000000000007</v>
      </c>
      <c r="O19" s="304">
        <v>55.300000000000004</v>
      </c>
      <c r="P19">
        <v>37.5</v>
      </c>
      <c r="Q19">
        <v>1.7</v>
      </c>
      <c r="R19" s="305">
        <v>38.1</v>
      </c>
      <c r="S19" s="306">
        <v>92</v>
      </c>
      <c r="T19" s="303">
        <v>50.6</v>
      </c>
      <c r="U19" s="307">
        <v>9.5</v>
      </c>
      <c r="V19" s="138"/>
      <c r="Y19" s="147"/>
      <c r="Z19" s="123">
        <v>1.0184599999999999</v>
      </c>
      <c r="AA19">
        <v>1.1341300000000001</v>
      </c>
      <c r="AB19">
        <v>1.2249699999999999</v>
      </c>
      <c r="AC19">
        <v>9.0219996999999996E-2</v>
      </c>
      <c r="AD19">
        <v>2.1849998999999998E-2</v>
      </c>
      <c r="AE19">
        <v>8.7700001999999999E-2</v>
      </c>
      <c r="AF19" s="70">
        <v>0.96995001999999997</v>
      </c>
      <c r="AG19">
        <v>0.10019</v>
      </c>
      <c r="AH19">
        <v>5.8551818358999999</v>
      </c>
      <c r="AI19" s="147">
        <v>1.7010000000000001E-2</v>
      </c>
    </row>
    <row r="20" spans="1:35">
      <c r="A20" s="2" t="s">
        <v>17</v>
      </c>
      <c r="B20" t="s">
        <v>77</v>
      </c>
      <c r="C20" s="302">
        <v>14.2</v>
      </c>
      <c r="D20" s="303">
        <v>10.5</v>
      </c>
      <c r="E20" s="303">
        <v>22.900000000000002</v>
      </c>
      <c r="F20" s="303">
        <v>23.200000000000003</v>
      </c>
      <c r="G20" s="303">
        <v>8.5</v>
      </c>
      <c r="H20" s="303">
        <v>13.8</v>
      </c>
      <c r="I20" s="303">
        <v>6.9</v>
      </c>
      <c r="J20" s="303">
        <v>75.3</v>
      </c>
      <c r="K20" s="303">
        <v>20.7</v>
      </c>
      <c r="L20" s="255">
        <v>12.244375990142581</v>
      </c>
      <c r="M20" s="304">
        <v>40</v>
      </c>
      <c r="N20" s="304">
        <v>46.7</v>
      </c>
      <c r="O20" s="304">
        <v>48</v>
      </c>
      <c r="P20">
        <v>54.2</v>
      </c>
      <c r="Q20">
        <v>4.8</v>
      </c>
      <c r="R20" s="305">
        <v>42.3</v>
      </c>
      <c r="S20" s="306">
        <v>82</v>
      </c>
      <c r="T20" s="303">
        <v>46.300000000000004</v>
      </c>
      <c r="U20" s="307">
        <v>15.9</v>
      </c>
      <c r="V20" s="138"/>
      <c r="Y20" s="147"/>
      <c r="Z20" s="123">
        <v>0.57849996999999997</v>
      </c>
      <c r="AA20">
        <v>0.64928001000000002</v>
      </c>
      <c r="AB20">
        <v>0.80844002999999998</v>
      </c>
      <c r="AC20">
        <v>9.3259997999999997E-2</v>
      </c>
      <c r="AD20">
        <v>7.2240001999999998E-2</v>
      </c>
      <c r="AE20">
        <v>8.5189998000000003E-2</v>
      </c>
      <c r="AF20" s="70">
        <v>0.97831999999999997</v>
      </c>
      <c r="AG20">
        <v>3.3690001999999997E-2</v>
      </c>
      <c r="AH20">
        <v>5.1289363304000002</v>
      </c>
      <c r="AI20" s="147">
        <v>8.9199998999999995E-3</v>
      </c>
    </row>
    <row r="21" spans="1:35">
      <c r="A21" s="2" t="s">
        <v>18</v>
      </c>
      <c r="B21" t="s">
        <v>78</v>
      </c>
      <c r="C21" s="302">
        <v>13.8</v>
      </c>
      <c r="D21" s="303">
        <v>10.9</v>
      </c>
      <c r="E21" s="303">
        <v>28.199999999999996</v>
      </c>
      <c r="F21" s="303">
        <v>24.6</v>
      </c>
      <c r="G21" s="303">
        <v>8.6</v>
      </c>
      <c r="H21" s="303">
        <v>10.9</v>
      </c>
      <c r="I21" s="303">
        <v>3</v>
      </c>
      <c r="J21" s="303">
        <v>75.3</v>
      </c>
      <c r="K21" s="303">
        <v>13.900000000000002</v>
      </c>
      <c r="L21" s="255">
        <v>12.006583351930374</v>
      </c>
      <c r="M21" s="304">
        <v>23.5</v>
      </c>
      <c r="N21" s="304">
        <v>33.1</v>
      </c>
      <c r="O21" s="304">
        <v>28.1</v>
      </c>
      <c r="P21">
        <v>53.9</v>
      </c>
      <c r="R21" s="305">
        <v>33.700000000000003</v>
      </c>
      <c r="S21" s="306">
        <v>77</v>
      </c>
      <c r="T21" s="303">
        <v>27.900000000000002</v>
      </c>
      <c r="U21" s="307">
        <v>18.7</v>
      </c>
      <c r="V21" s="138"/>
      <c r="Y21" s="147"/>
      <c r="Z21" s="123">
        <v>0.63274996999999999</v>
      </c>
      <c r="AA21">
        <v>0.72228002999999996</v>
      </c>
      <c r="AB21">
        <v>0.76699001</v>
      </c>
      <c r="AC21">
        <v>0.14271</v>
      </c>
      <c r="AD21">
        <v>7.8400000999999993E-3</v>
      </c>
      <c r="AE21">
        <v>0.11322</v>
      </c>
      <c r="AF21" s="70">
        <v>0.99119997000000004</v>
      </c>
      <c r="AG21">
        <v>7.8610002999999998E-2</v>
      </c>
      <c r="AH21">
        <v>9.2800799514999994</v>
      </c>
      <c r="AI21" s="147">
        <v>1.146E-2</v>
      </c>
    </row>
    <row r="22" spans="1:35">
      <c r="A22" s="2" t="s">
        <v>19</v>
      </c>
      <c r="B22" t="s">
        <v>79</v>
      </c>
      <c r="C22" s="302">
        <v>2.8000000000000003</v>
      </c>
      <c r="D22" s="303">
        <v>6.8000000000000007</v>
      </c>
      <c r="E22" s="303">
        <v>23.5</v>
      </c>
      <c r="F22" s="303">
        <v>27.500000000000004</v>
      </c>
      <c r="G22" s="303">
        <v>9.5</v>
      </c>
      <c r="H22" s="303">
        <v>19.600000000000001</v>
      </c>
      <c r="I22" s="303">
        <v>10.199999999999999</v>
      </c>
      <c r="J22" s="303">
        <v>90.3</v>
      </c>
      <c r="K22" s="303">
        <v>29.799999999999997</v>
      </c>
      <c r="L22" s="255">
        <v>13.761316424858069</v>
      </c>
      <c r="M22" s="304">
        <v>57.4</v>
      </c>
      <c r="N22" s="304">
        <v>41.9</v>
      </c>
      <c r="O22" s="304">
        <v>41.6</v>
      </c>
      <c r="P22">
        <v>66.2</v>
      </c>
      <c r="Q22">
        <v>2.9</v>
      </c>
      <c r="R22" s="305">
        <v>52.5</v>
      </c>
      <c r="S22" s="306">
        <v>86</v>
      </c>
      <c r="T22" s="303">
        <v>22.7</v>
      </c>
      <c r="U22" s="307">
        <v>12.1</v>
      </c>
      <c r="V22" s="138"/>
      <c r="Y22" s="147"/>
      <c r="Z22" s="123">
        <v>0.81883001</v>
      </c>
      <c r="AA22">
        <v>0.78816998000000005</v>
      </c>
      <c r="AB22">
        <v>0.91426998000000004</v>
      </c>
      <c r="AC22">
        <v>2.6919999999999999E-2</v>
      </c>
      <c r="AD22">
        <v>2.3490001E-2</v>
      </c>
      <c r="AE22">
        <v>0.10775999999999999</v>
      </c>
      <c r="AF22" s="70">
        <v>0.98978001000000004</v>
      </c>
      <c r="AG22">
        <v>0.10646</v>
      </c>
      <c r="AH22">
        <v>9.5780500564000004</v>
      </c>
      <c r="AI22" s="147">
        <v>2.4180001E-2</v>
      </c>
    </row>
    <row r="23" spans="1:35">
      <c r="A23" s="2" t="s">
        <v>20</v>
      </c>
      <c r="B23" t="s">
        <v>80</v>
      </c>
      <c r="C23" s="302">
        <v>16.900000000000002</v>
      </c>
      <c r="D23" s="303">
        <v>14.2</v>
      </c>
      <c r="E23" s="303">
        <v>24.5</v>
      </c>
      <c r="F23" s="303">
        <v>23.799999999999997</v>
      </c>
      <c r="G23" s="303">
        <v>6.3</v>
      </c>
      <c r="H23" s="303">
        <v>9.9</v>
      </c>
      <c r="I23" s="303">
        <v>4.5999999999999996</v>
      </c>
      <c r="J23" s="303">
        <v>69</v>
      </c>
      <c r="K23" s="303">
        <v>14.499999999999998</v>
      </c>
      <c r="L23" s="255">
        <v>11.658833159560267</v>
      </c>
      <c r="M23" s="304">
        <v>50.5</v>
      </c>
      <c r="N23" s="304">
        <v>37</v>
      </c>
      <c r="O23" s="304">
        <v>37.9</v>
      </c>
      <c r="P23">
        <v>37.9</v>
      </c>
      <c r="Q23">
        <v>2.5</v>
      </c>
      <c r="R23" s="305">
        <v>40.9</v>
      </c>
      <c r="S23" s="306">
        <v>85</v>
      </c>
      <c r="T23" s="303">
        <v>33</v>
      </c>
      <c r="U23" s="307">
        <v>21.3</v>
      </c>
      <c r="V23" s="138"/>
      <c r="Y23" s="147"/>
      <c r="Z23" s="123">
        <v>0.73171001999999996</v>
      </c>
      <c r="AA23">
        <v>0.85036999000000002</v>
      </c>
      <c r="AB23">
        <v>0.74009000999999996</v>
      </c>
      <c r="AC23">
        <v>6.5459996000000006E-2</v>
      </c>
      <c r="AD23">
        <v>1.6289999999999999E-2</v>
      </c>
      <c r="AE23">
        <v>0.10063999999999999</v>
      </c>
      <c r="AF23" s="70">
        <v>0.99202000999999995</v>
      </c>
      <c r="AG23">
        <v>4.1129999E-2</v>
      </c>
      <c r="AH23">
        <v>4.8282100659999996</v>
      </c>
      <c r="AI23" s="147">
        <v>1.1220000000000001E-2</v>
      </c>
    </row>
    <row r="24" spans="1:35">
      <c r="A24" s="2" t="s">
        <v>21</v>
      </c>
      <c r="B24" t="s">
        <v>81</v>
      </c>
      <c r="C24" s="302">
        <v>4.2</v>
      </c>
      <c r="D24" s="303">
        <v>6.9</v>
      </c>
      <c r="E24" s="303">
        <v>29.299999999999997</v>
      </c>
      <c r="F24" s="303">
        <v>25.6</v>
      </c>
      <c r="G24" s="303">
        <v>7.9</v>
      </c>
      <c r="H24" s="303">
        <v>16.100000000000001</v>
      </c>
      <c r="I24" s="303">
        <v>10</v>
      </c>
      <c r="J24" s="303">
        <v>88.8</v>
      </c>
      <c r="K24" s="303">
        <v>26.1</v>
      </c>
      <c r="L24" s="255">
        <v>13.413281485955904</v>
      </c>
      <c r="M24" s="304">
        <v>65</v>
      </c>
      <c r="N24" s="304">
        <v>38.6</v>
      </c>
      <c r="O24" s="304">
        <v>43.1</v>
      </c>
      <c r="P24">
        <v>16.3</v>
      </c>
      <c r="R24" s="305">
        <v>26.5</v>
      </c>
      <c r="S24" s="306">
        <v>30</v>
      </c>
      <c r="T24" s="303">
        <v>24.099999999999998</v>
      </c>
      <c r="U24" s="307">
        <v>18.100000000000001</v>
      </c>
      <c r="V24" s="138"/>
      <c r="Y24" s="147"/>
      <c r="Z24" s="123">
        <v>0.79105996999999995</v>
      </c>
      <c r="AA24">
        <v>0.88428002999999999</v>
      </c>
      <c r="AB24">
        <v>0.89468998</v>
      </c>
      <c r="AC24">
        <v>0.18206</v>
      </c>
      <c r="AD24">
        <v>1.435E-2</v>
      </c>
      <c r="AE24">
        <v>0.12489</v>
      </c>
      <c r="AF24" s="70">
        <v>0.99720001000000003</v>
      </c>
      <c r="AG24">
        <v>6.9789998000000006E-2</v>
      </c>
      <c r="AH24">
        <v>10.405257392999999</v>
      </c>
      <c r="AI24" s="147">
        <v>3.1399998999999998E-2</v>
      </c>
    </row>
    <row r="25" spans="1:35">
      <c r="A25" s="2" t="s">
        <v>22</v>
      </c>
      <c r="B25" t="s">
        <v>82</v>
      </c>
      <c r="C25" s="302">
        <v>13.600000000000001</v>
      </c>
      <c r="D25" s="303">
        <v>12.6</v>
      </c>
      <c r="E25" s="303">
        <v>27.700000000000003</v>
      </c>
      <c r="F25" s="303">
        <v>22.8</v>
      </c>
      <c r="G25" s="303">
        <v>7.1999999999999993</v>
      </c>
      <c r="H25" s="303">
        <v>10.7</v>
      </c>
      <c r="I25" s="303">
        <v>5.4</v>
      </c>
      <c r="J25" s="303">
        <v>73.8</v>
      </c>
      <c r="K25" s="303">
        <v>16.100000000000001</v>
      </c>
      <c r="L25" s="255">
        <v>12.054003006953579</v>
      </c>
      <c r="M25" s="304">
        <v>32.800000000000004</v>
      </c>
      <c r="N25" s="304">
        <v>39.800000000000004</v>
      </c>
      <c r="O25" s="304">
        <v>37.6</v>
      </c>
      <c r="P25">
        <v>41.7</v>
      </c>
      <c r="Q25">
        <v>4.4000000000000004</v>
      </c>
      <c r="R25" s="305">
        <v>32.300000000000004</v>
      </c>
      <c r="S25" s="306">
        <v>83</v>
      </c>
      <c r="T25" s="303">
        <v>36.9</v>
      </c>
      <c r="U25" s="307">
        <v>19.2</v>
      </c>
      <c r="V25" s="138"/>
      <c r="Y25" s="147"/>
      <c r="Z25" s="123">
        <v>0.62070000000000003</v>
      </c>
      <c r="AA25">
        <v>0.71630000999999999</v>
      </c>
      <c r="AB25">
        <v>0.83491998999999995</v>
      </c>
      <c r="AC25">
        <v>9.6919999000000007E-2</v>
      </c>
      <c r="AD25">
        <v>2.9870000000000001E-2</v>
      </c>
      <c r="AE25">
        <v>8.7279997999999998E-2</v>
      </c>
      <c r="AF25" s="70">
        <v>0.98127001999999997</v>
      </c>
      <c r="AG25">
        <v>5.7480000000000003E-2</v>
      </c>
      <c r="AH25">
        <v>4.5569138131000004</v>
      </c>
      <c r="AI25" s="147">
        <v>9.8900003E-3</v>
      </c>
    </row>
    <row r="26" spans="1:35">
      <c r="A26" s="2" t="s">
        <v>23</v>
      </c>
      <c r="B26" t="s">
        <v>83</v>
      </c>
      <c r="C26" s="302">
        <v>12.8</v>
      </c>
      <c r="D26" s="303">
        <v>13.5</v>
      </c>
      <c r="E26" s="303">
        <v>25.5</v>
      </c>
      <c r="F26" s="303">
        <v>26</v>
      </c>
      <c r="G26" s="303">
        <v>8.6999999999999993</v>
      </c>
      <c r="H26" s="303">
        <v>9.5</v>
      </c>
      <c r="I26" s="303">
        <v>4</v>
      </c>
      <c r="J26" s="303">
        <v>73.7</v>
      </c>
      <c r="K26" s="303">
        <v>13.5</v>
      </c>
      <c r="L26" s="255">
        <v>12.043153778663577</v>
      </c>
      <c r="M26" s="304">
        <v>35.6</v>
      </c>
      <c r="N26" s="304">
        <v>41.9</v>
      </c>
      <c r="O26" s="304">
        <v>40.5</v>
      </c>
      <c r="P26">
        <v>49</v>
      </c>
      <c r="Q26">
        <v>5.9</v>
      </c>
      <c r="R26" s="305">
        <v>28.599999999999998</v>
      </c>
      <c r="S26" s="306">
        <v>83</v>
      </c>
      <c r="T26" s="303">
        <v>38.700000000000003</v>
      </c>
      <c r="U26" s="307">
        <v>18.5</v>
      </c>
      <c r="V26" s="138"/>
      <c r="Y26" s="147"/>
      <c r="Z26" s="123">
        <v>0.61814999999999998</v>
      </c>
      <c r="AA26">
        <v>0.79390000999999999</v>
      </c>
      <c r="AB26">
        <v>0.98345000000000005</v>
      </c>
      <c r="AC26">
        <v>0.13026001000000001</v>
      </c>
      <c r="AD26">
        <v>5.5759999999999997E-2</v>
      </c>
      <c r="AE26">
        <v>8.9280001999999997E-2</v>
      </c>
      <c r="AF26" s="70">
        <v>0.98330998000000003</v>
      </c>
      <c r="AG26">
        <v>2.9449999000000001E-2</v>
      </c>
      <c r="AH26">
        <v>3.9744311594999999</v>
      </c>
      <c r="AI26" s="147">
        <v>4.6399999000000004E-3</v>
      </c>
    </row>
    <row r="27" spans="1:35">
      <c r="A27" s="2" t="s">
        <v>24</v>
      </c>
      <c r="B27" t="s">
        <v>84</v>
      </c>
      <c r="C27" s="302">
        <v>5.6000000000000005</v>
      </c>
      <c r="D27" s="303">
        <v>9.1999999999999993</v>
      </c>
      <c r="E27" s="303">
        <v>30.099999999999998</v>
      </c>
      <c r="F27" s="303">
        <v>27.800000000000004</v>
      </c>
      <c r="G27" s="303">
        <v>11.5</v>
      </c>
      <c r="H27" s="303">
        <v>10.299999999999999</v>
      </c>
      <c r="I27" s="303">
        <v>5.5</v>
      </c>
      <c r="J27" s="303">
        <v>85.2</v>
      </c>
      <c r="K27" s="303">
        <v>15.8</v>
      </c>
      <c r="L27" s="255">
        <v>12.859712462818468</v>
      </c>
      <c r="M27" s="304">
        <v>43.7</v>
      </c>
      <c r="N27" s="304">
        <v>34.4</v>
      </c>
      <c r="O27" s="304">
        <v>31</v>
      </c>
      <c r="P27">
        <v>65.599999999999994</v>
      </c>
      <c r="Q27">
        <v>3.8</v>
      </c>
      <c r="R27" s="305">
        <v>28.7</v>
      </c>
      <c r="S27" s="306">
        <v>86</v>
      </c>
      <c r="T27" s="303">
        <v>24</v>
      </c>
      <c r="U27" s="307">
        <v>13.900000000000002</v>
      </c>
      <c r="V27" s="138"/>
      <c r="Y27" s="147"/>
      <c r="Z27" s="123">
        <v>0.65311998000000004</v>
      </c>
      <c r="AA27">
        <v>0.73504000999999997</v>
      </c>
      <c r="AB27">
        <v>0.77903003000000004</v>
      </c>
      <c r="AC27">
        <v>0.11292000000000001</v>
      </c>
      <c r="AD27">
        <v>-3.6060002000000001E-2</v>
      </c>
      <c r="AE27">
        <v>0.10667</v>
      </c>
      <c r="AF27" s="70">
        <v>0.99138999000000005</v>
      </c>
      <c r="AG27">
        <v>8.4639995999999995E-2</v>
      </c>
      <c r="AH27">
        <v>5.8831725781999999</v>
      </c>
      <c r="AI27" s="147">
        <v>1.77E-2</v>
      </c>
    </row>
    <row r="28" spans="1:35">
      <c r="A28" s="2" t="s">
        <v>25</v>
      </c>
      <c r="B28" t="s">
        <v>85</v>
      </c>
      <c r="C28" s="302">
        <v>3.8</v>
      </c>
      <c r="D28" s="303">
        <v>13.4</v>
      </c>
      <c r="E28" s="303">
        <v>33.200000000000003</v>
      </c>
      <c r="F28" s="303">
        <v>27.800000000000004</v>
      </c>
      <c r="G28" s="303">
        <v>9.7000000000000011</v>
      </c>
      <c r="H28" s="303">
        <v>8</v>
      </c>
      <c r="I28" s="303">
        <v>4.1000000000000005</v>
      </c>
      <c r="J28" s="303">
        <v>82.8</v>
      </c>
      <c r="K28" s="303">
        <v>12</v>
      </c>
      <c r="L28" s="255">
        <v>12.69736489504243</v>
      </c>
      <c r="M28" s="304">
        <v>47.599999999999994</v>
      </c>
      <c r="N28" s="304">
        <v>40.200000000000003</v>
      </c>
      <c r="O28" s="304">
        <v>38.6</v>
      </c>
      <c r="P28">
        <v>63.8</v>
      </c>
      <c r="Q28">
        <v>10.7</v>
      </c>
      <c r="R28" s="305">
        <v>13.600000000000001</v>
      </c>
      <c r="S28" s="306">
        <v>85</v>
      </c>
      <c r="T28" s="303">
        <v>11.1</v>
      </c>
      <c r="U28" s="307">
        <v>54.2</v>
      </c>
      <c r="V28" s="138"/>
      <c r="Y28" s="147"/>
      <c r="Z28" s="123">
        <v>0.81195998000000003</v>
      </c>
      <c r="AA28">
        <v>0.88122999999999996</v>
      </c>
      <c r="AB28">
        <v>1.03023</v>
      </c>
      <c r="AC28">
        <v>8.3489998999999995E-2</v>
      </c>
      <c r="AD28">
        <v>2.9E-4</v>
      </c>
      <c r="AE28">
        <v>0.10753</v>
      </c>
      <c r="AF28" s="70">
        <v>0.99467998999999996</v>
      </c>
      <c r="AG28">
        <v>0.17283000000000001</v>
      </c>
      <c r="AH28">
        <v>5.1044823735999998</v>
      </c>
      <c r="AI28" s="147">
        <v>2.445E-2</v>
      </c>
    </row>
    <row r="29" spans="1:35">
      <c r="A29" s="2" t="s">
        <v>30</v>
      </c>
      <c r="B29" t="s">
        <v>86</v>
      </c>
      <c r="C29" s="302">
        <v>12.6</v>
      </c>
      <c r="D29" s="303">
        <v>8.6999999999999993</v>
      </c>
      <c r="E29" s="303">
        <v>20.7</v>
      </c>
      <c r="F29" s="303">
        <v>19.2</v>
      </c>
      <c r="G29" s="303">
        <v>7.0000000000000009</v>
      </c>
      <c r="H29" s="303">
        <v>20.7</v>
      </c>
      <c r="I29" s="303">
        <v>11.1</v>
      </c>
      <c r="J29" s="303">
        <v>78.7</v>
      </c>
      <c r="K29" s="303">
        <v>31.8</v>
      </c>
      <c r="L29" s="255">
        <v>12.880322501431236</v>
      </c>
      <c r="M29" s="304">
        <v>54.500000000000007</v>
      </c>
      <c r="N29" s="304">
        <v>48.3</v>
      </c>
      <c r="O29" s="304">
        <v>48.699999999999996</v>
      </c>
      <c r="P29">
        <v>20.3</v>
      </c>
      <c r="Q29">
        <v>3.8</v>
      </c>
      <c r="R29" s="305">
        <v>49.8</v>
      </c>
      <c r="S29" s="306">
        <v>79</v>
      </c>
      <c r="T29" s="303">
        <v>56.2</v>
      </c>
      <c r="U29" s="307">
        <v>11</v>
      </c>
      <c r="V29" s="138"/>
      <c r="Y29" s="147"/>
      <c r="Z29" s="123">
        <v>0.73580003000000005</v>
      </c>
      <c r="AA29">
        <v>0.89952999</v>
      </c>
      <c r="AB29">
        <v>0.77687001</v>
      </c>
      <c r="AC29">
        <v>0.18278</v>
      </c>
      <c r="AD29">
        <v>3.1800002000000001E-2</v>
      </c>
      <c r="AE29">
        <v>8.1759997000000001E-2</v>
      </c>
      <c r="AF29" s="70">
        <v>0.94513999999999998</v>
      </c>
      <c r="AG29">
        <v>4.6920002000000002E-2</v>
      </c>
      <c r="AH29">
        <v>5.5681783767999997</v>
      </c>
      <c r="AI29" s="147">
        <v>1.358E-2</v>
      </c>
    </row>
    <row r="30" spans="1:35">
      <c r="A30" s="2" t="s">
        <v>26</v>
      </c>
      <c r="B30" t="s">
        <v>87</v>
      </c>
      <c r="C30" s="302">
        <v>16.900000000000002</v>
      </c>
      <c r="D30" s="303">
        <v>11.200000000000001</v>
      </c>
      <c r="E30" s="303">
        <v>25</v>
      </c>
      <c r="F30" s="303">
        <v>24.5</v>
      </c>
      <c r="G30" s="303">
        <v>7.9</v>
      </c>
      <c r="H30" s="303">
        <v>10</v>
      </c>
      <c r="I30" s="303">
        <v>4.5</v>
      </c>
      <c r="J30" s="303">
        <v>71.899999999999991</v>
      </c>
      <c r="K30" s="303">
        <v>14.499999999999998</v>
      </c>
      <c r="L30" s="255">
        <v>11.731309591300313</v>
      </c>
      <c r="M30" s="304">
        <v>36.9</v>
      </c>
      <c r="N30" s="304">
        <v>35.799999999999997</v>
      </c>
      <c r="O30" s="304">
        <v>36.700000000000003</v>
      </c>
      <c r="P30">
        <v>62.4</v>
      </c>
      <c r="Q30">
        <v>3.8</v>
      </c>
      <c r="R30" s="305">
        <v>33.900000000000006</v>
      </c>
      <c r="S30" s="306">
        <v>83</v>
      </c>
      <c r="T30" s="303">
        <v>36.4</v>
      </c>
      <c r="U30" s="307">
        <v>15.7</v>
      </c>
      <c r="V30" s="138"/>
      <c r="Y30" s="147"/>
      <c r="Z30" s="123">
        <v>0.56068998999999997</v>
      </c>
      <c r="AA30">
        <v>0.66540003000000003</v>
      </c>
      <c r="AB30">
        <v>0.95143001999999999</v>
      </c>
      <c r="AC30">
        <v>0.11641</v>
      </c>
      <c r="AD30">
        <v>5.8150001E-2</v>
      </c>
      <c r="AE30">
        <v>8.7429999999999994E-2</v>
      </c>
      <c r="AF30" s="70">
        <v>0.97716999000000004</v>
      </c>
      <c r="AG30">
        <v>3.3229999000000003E-2</v>
      </c>
      <c r="AH30">
        <v>4.9032890747</v>
      </c>
      <c r="AI30" s="147">
        <v>7.9300003000000001E-3</v>
      </c>
    </row>
    <row r="31" spans="1:35">
      <c r="A31" s="2" t="s">
        <v>27</v>
      </c>
      <c r="B31" t="s">
        <v>88</v>
      </c>
      <c r="C31" s="302">
        <v>3.9</v>
      </c>
      <c r="D31" s="303">
        <v>2.9000000000000004</v>
      </c>
      <c r="E31" s="303">
        <v>10.9</v>
      </c>
      <c r="F31" s="303">
        <v>17</v>
      </c>
      <c r="G31" s="303">
        <v>6.5</v>
      </c>
      <c r="H31" s="303">
        <v>33.200000000000003</v>
      </c>
      <c r="I31" s="303">
        <v>25.6</v>
      </c>
      <c r="J31" s="303">
        <v>93.2</v>
      </c>
      <c r="K31" s="303">
        <v>58.8</v>
      </c>
      <c r="L31" s="255">
        <v>15.083451855506164</v>
      </c>
      <c r="M31" s="304">
        <v>69.199999999999989</v>
      </c>
      <c r="N31" s="304">
        <v>62.6</v>
      </c>
      <c r="O31" s="304">
        <v>63.1</v>
      </c>
      <c r="P31">
        <v>27.5</v>
      </c>
      <c r="Q31">
        <v>3.8</v>
      </c>
      <c r="R31" s="305">
        <v>45.9</v>
      </c>
      <c r="S31" s="306">
        <v>92</v>
      </c>
      <c r="T31" s="303">
        <v>62.8</v>
      </c>
      <c r="U31" s="307">
        <v>10.7</v>
      </c>
      <c r="V31" s="138"/>
      <c r="Y31" s="147"/>
      <c r="Z31" s="123">
        <v>0.81247997000000005</v>
      </c>
      <c r="AA31">
        <v>1.12514</v>
      </c>
      <c r="AB31">
        <v>1.2437298999999999</v>
      </c>
      <c r="AC31">
        <v>0.27077001000000001</v>
      </c>
      <c r="AD31">
        <v>6.0249998999999999E-2</v>
      </c>
      <c r="AE31">
        <v>8.6240000999999997E-2</v>
      </c>
      <c r="AF31" s="70">
        <v>0.95152998</v>
      </c>
      <c r="AG31">
        <v>8.2209997000000007E-2</v>
      </c>
      <c r="AH31">
        <v>8.3454239896000004</v>
      </c>
      <c r="AI31" s="147">
        <v>2.9689999000000002E-2</v>
      </c>
    </row>
    <row r="32" spans="1:35">
      <c r="A32" s="2" t="s">
        <v>29</v>
      </c>
      <c r="B32" t="s">
        <v>89</v>
      </c>
      <c r="C32" s="302">
        <v>3.2</v>
      </c>
      <c r="D32" s="303">
        <v>6.4</v>
      </c>
      <c r="E32" s="303">
        <v>26.5</v>
      </c>
      <c r="F32" s="303">
        <v>30.599999999999998</v>
      </c>
      <c r="G32" s="303">
        <v>9.8000000000000007</v>
      </c>
      <c r="H32" s="303">
        <v>14.6</v>
      </c>
      <c r="I32" s="303">
        <v>8.7999999999999989</v>
      </c>
      <c r="J32" s="303">
        <v>90.4</v>
      </c>
      <c r="K32" s="303">
        <v>23.400000000000002</v>
      </c>
      <c r="L32" s="255">
        <v>13.469507284574274</v>
      </c>
      <c r="M32" s="304">
        <v>30.5</v>
      </c>
      <c r="N32" s="304">
        <v>42.3</v>
      </c>
      <c r="O32" s="304">
        <v>39.6</v>
      </c>
      <c r="P32">
        <v>45</v>
      </c>
      <c r="R32" s="305">
        <v>25.4</v>
      </c>
      <c r="S32" s="306">
        <v>92</v>
      </c>
      <c r="T32" s="303">
        <v>24.7</v>
      </c>
      <c r="U32" s="307">
        <v>18.100000000000001</v>
      </c>
      <c r="V32" s="138"/>
      <c r="Y32" s="147"/>
      <c r="Z32" s="123">
        <v>0.95354998000000002</v>
      </c>
      <c r="AA32">
        <v>0.90099001000000001</v>
      </c>
      <c r="AB32">
        <v>0.92852002</v>
      </c>
      <c r="AC32">
        <v>3.2579998999999998E-2</v>
      </c>
      <c r="AD32">
        <v>-2.758E-2</v>
      </c>
      <c r="AE32">
        <v>0.1116</v>
      </c>
      <c r="AF32" s="70">
        <v>0.99344999</v>
      </c>
      <c r="AG32">
        <v>9.9679999000000005E-2</v>
      </c>
      <c r="AH32">
        <v>10.267526096999999</v>
      </c>
      <c r="AI32" s="147">
        <v>3.5270002000000002E-2</v>
      </c>
    </row>
    <row r="33" spans="1:35">
      <c r="A33" s="2" t="s">
        <v>28</v>
      </c>
      <c r="B33" t="s">
        <v>90</v>
      </c>
      <c r="C33" s="302">
        <v>6</v>
      </c>
      <c r="D33" s="303">
        <v>7.1</v>
      </c>
      <c r="E33" s="303">
        <v>25.8</v>
      </c>
      <c r="F33" s="303">
        <v>28.499999999999996</v>
      </c>
      <c r="G33" s="303">
        <v>7.9</v>
      </c>
      <c r="H33" s="303">
        <v>16.3</v>
      </c>
      <c r="I33" s="303">
        <v>8.3000000000000007</v>
      </c>
      <c r="J33" s="303">
        <v>86.9</v>
      </c>
      <c r="K33" s="303">
        <v>24.7</v>
      </c>
      <c r="L33" s="255">
        <v>13.247738636547519</v>
      </c>
      <c r="M33" s="304">
        <v>45.2</v>
      </c>
      <c r="N33" s="304">
        <v>31.3</v>
      </c>
      <c r="O33" s="304">
        <v>34.599999999999994</v>
      </c>
      <c r="P33">
        <v>69.2</v>
      </c>
      <c r="Q33">
        <v>9.8000000000000007</v>
      </c>
      <c r="R33" s="305">
        <v>30.8</v>
      </c>
      <c r="S33" s="306">
        <v>84</v>
      </c>
      <c r="T33" s="303">
        <v>28.599999999999998</v>
      </c>
      <c r="U33" s="307">
        <v>13.3</v>
      </c>
      <c r="V33" s="138"/>
      <c r="Y33" s="147"/>
      <c r="Z33" s="123">
        <v>0.69420999000000005</v>
      </c>
      <c r="AA33">
        <v>0.70657002999999996</v>
      </c>
      <c r="AB33">
        <v>0.80641001000000001</v>
      </c>
      <c r="AC33">
        <v>0.12383</v>
      </c>
      <c r="AD33">
        <v>6.9360003000000003E-2</v>
      </c>
      <c r="AE33">
        <v>0.11799</v>
      </c>
      <c r="AF33" s="70">
        <v>0.99517</v>
      </c>
      <c r="AG33">
        <v>9.6100003000000003E-2</v>
      </c>
      <c r="AH33">
        <v>8.3286745997999994</v>
      </c>
      <c r="AI33" s="147">
        <v>2.589E-2</v>
      </c>
    </row>
    <row r="34" spans="1:35">
      <c r="A34" s="2" t="s">
        <v>31</v>
      </c>
      <c r="B34" t="s">
        <v>91</v>
      </c>
      <c r="C34" s="302">
        <v>18.5</v>
      </c>
      <c r="D34" s="303">
        <v>12.1</v>
      </c>
      <c r="E34" s="303">
        <v>25.8</v>
      </c>
      <c r="F34" s="303">
        <v>22.400000000000002</v>
      </c>
      <c r="G34" s="303">
        <v>7.1</v>
      </c>
      <c r="H34" s="303">
        <v>9.1</v>
      </c>
      <c r="I34" s="303">
        <v>4.8</v>
      </c>
      <c r="J34" s="303">
        <v>69.399999999999991</v>
      </c>
      <c r="K34" s="303">
        <v>14.000000000000002</v>
      </c>
      <c r="L34" s="255">
        <v>11.514246934204031</v>
      </c>
      <c r="M34" s="304">
        <v>45.1</v>
      </c>
      <c r="N34" s="304">
        <v>38</v>
      </c>
      <c r="O34" s="304">
        <v>37.5</v>
      </c>
      <c r="P34">
        <v>49.4</v>
      </c>
      <c r="Q34">
        <v>6</v>
      </c>
      <c r="R34" s="305">
        <v>46.800000000000004</v>
      </c>
      <c r="S34" s="306">
        <v>87</v>
      </c>
      <c r="T34" s="303">
        <v>34.599999999999994</v>
      </c>
      <c r="U34" s="307">
        <v>13.900000000000002</v>
      </c>
      <c r="V34" s="138"/>
      <c r="Y34" s="147"/>
      <c r="Z34" s="123">
        <v>0.63156003000000005</v>
      </c>
      <c r="AA34">
        <v>0.74434</v>
      </c>
      <c r="AB34">
        <v>0.95649998999999997</v>
      </c>
      <c r="AC34">
        <v>0.15636</v>
      </c>
      <c r="AD34">
        <v>6.7089996999999998E-2</v>
      </c>
      <c r="AE34">
        <v>9.1959998000000001E-2</v>
      </c>
      <c r="AF34" s="70">
        <v>0.98151999999999995</v>
      </c>
      <c r="AG34">
        <v>3.6540002000000002E-2</v>
      </c>
      <c r="AH34">
        <v>4.0602708089000004</v>
      </c>
      <c r="AI34" s="147">
        <v>8.5399997999999998E-3</v>
      </c>
    </row>
    <row r="35" spans="1:35">
      <c r="A35" s="2" t="s">
        <v>32</v>
      </c>
      <c r="B35" t="s">
        <v>92</v>
      </c>
      <c r="C35" s="302">
        <v>7.0000000000000009</v>
      </c>
      <c r="D35" s="303">
        <v>7.3999999999999995</v>
      </c>
      <c r="E35" s="303">
        <v>32.300000000000004</v>
      </c>
      <c r="F35" s="303">
        <v>26.1</v>
      </c>
      <c r="G35" s="303">
        <v>11.4</v>
      </c>
      <c r="H35" s="303">
        <v>10.4</v>
      </c>
      <c r="I35" s="303">
        <v>5.5</v>
      </c>
      <c r="J35" s="303">
        <v>85.6</v>
      </c>
      <c r="K35" s="303">
        <v>15.9</v>
      </c>
      <c r="L35" s="255">
        <v>12.711058615089325</v>
      </c>
      <c r="M35" s="304">
        <v>43.5</v>
      </c>
      <c r="N35" s="304">
        <v>33.700000000000003</v>
      </c>
      <c r="O35" s="304">
        <v>31.6</v>
      </c>
      <c r="P35">
        <v>95</v>
      </c>
      <c r="R35" s="305">
        <v>6.5</v>
      </c>
      <c r="S35" s="306">
        <v>89</v>
      </c>
      <c r="T35" s="303">
        <v>35.199999999999996</v>
      </c>
      <c r="U35" s="307">
        <v>28.999999999999996</v>
      </c>
      <c r="V35" s="138"/>
      <c r="Y35" s="147"/>
      <c r="Z35" s="123">
        <v>0.66932999999999998</v>
      </c>
      <c r="AA35">
        <v>0.67451000000000005</v>
      </c>
      <c r="AB35">
        <v>0.68629003</v>
      </c>
      <c r="AC35">
        <v>8.6300001000000001E-2</v>
      </c>
      <c r="AD35">
        <v>-3.7670001000000002E-2</v>
      </c>
      <c r="AE35">
        <v>0.12078999999999999</v>
      </c>
      <c r="AF35" s="70">
        <v>0.99549001000000004</v>
      </c>
      <c r="AG35">
        <v>7.5089999000000004E-2</v>
      </c>
      <c r="AH35">
        <v>4.4617958727999998</v>
      </c>
      <c r="AI35" s="147">
        <v>3.2480001000000001E-2</v>
      </c>
    </row>
    <row r="36" spans="1:35">
      <c r="A36" s="2" t="s">
        <v>33</v>
      </c>
      <c r="B36" t="s">
        <v>93</v>
      </c>
      <c r="C36" s="302">
        <v>6.5</v>
      </c>
      <c r="D36" s="303">
        <v>4.8</v>
      </c>
      <c r="E36" s="303">
        <v>22.8</v>
      </c>
      <c r="F36" s="303">
        <v>28.1</v>
      </c>
      <c r="G36" s="303">
        <v>7.1999999999999993</v>
      </c>
      <c r="H36" s="303">
        <v>23.3</v>
      </c>
      <c r="I36" s="303">
        <v>7.3999999999999995</v>
      </c>
      <c r="J36" s="303">
        <v>88.7</v>
      </c>
      <c r="K36" s="303">
        <v>30.599999999999998</v>
      </c>
      <c r="L36" s="255">
        <v>13.567765385381398</v>
      </c>
      <c r="M36" s="304">
        <v>55.1</v>
      </c>
      <c r="N36" s="304">
        <v>31.900000000000002</v>
      </c>
      <c r="O36" s="304">
        <v>27.700000000000003</v>
      </c>
      <c r="P36">
        <v>18.899999999999999</v>
      </c>
      <c r="R36" s="305">
        <v>15.4</v>
      </c>
      <c r="S36" s="306">
        <v>32</v>
      </c>
      <c r="T36" s="303">
        <v>37.700000000000003</v>
      </c>
      <c r="U36" s="307">
        <v>18.100000000000001</v>
      </c>
      <c r="V36" s="138"/>
      <c r="Y36" s="147"/>
      <c r="Z36" s="123">
        <v>0.9637</v>
      </c>
      <c r="AA36">
        <v>1.0992301</v>
      </c>
      <c r="AB36">
        <v>0.80630999999999997</v>
      </c>
      <c r="AC36">
        <v>0.12784999999999999</v>
      </c>
      <c r="AD36">
        <v>7.7660002000000006E-2</v>
      </c>
      <c r="AE36">
        <v>0.10773000000000001</v>
      </c>
      <c r="AF36" s="70">
        <v>0.99330001999999995</v>
      </c>
      <c r="AG36">
        <v>6.9799997000000003E-2</v>
      </c>
      <c r="AH36">
        <v>9.3464663168000008</v>
      </c>
      <c r="AI36" s="147">
        <v>3.3419999999999998E-2</v>
      </c>
    </row>
    <row r="37" spans="1:35">
      <c r="A37" s="2" t="s">
        <v>34</v>
      </c>
      <c r="B37" t="s">
        <v>94</v>
      </c>
      <c r="C37" s="302">
        <v>19.5</v>
      </c>
      <c r="D37" s="303">
        <v>9.1999999999999993</v>
      </c>
      <c r="E37" s="303">
        <v>20.399999999999999</v>
      </c>
      <c r="F37" s="303">
        <v>18.2</v>
      </c>
      <c r="G37" s="303">
        <v>8.1</v>
      </c>
      <c r="H37" s="303">
        <v>14.7</v>
      </c>
      <c r="I37" s="303">
        <v>9.7000000000000011</v>
      </c>
      <c r="J37" s="303">
        <v>71.3</v>
      </c>
      <c r="K37" s="303">
        <v>24.5</v>
      </c>
      <c r="L37" s="255">
        <v>12.121519480708706</v>
      </c>
      <c r="M37" s="304">
        <v>36.299999999999997</v>
      </c>
      <c r="N37" s="304">
        <v>34.9</v>
      </c>
      <c r="O37" s="304">
        <v>37.299999999999997</v>
      </c>
      <c r="P37">
        <v>41.3</v>
      </c>
      <c r="Q37">
        <v>4.4000000000000004</v>
      </c>
      <c r="R37" s="305">
        <v>43.1</v>
      </c>
      <c r="S37" s="306">
        <v>85</v>
      </c>
      <c r="T37" s="303">
        <v>44.4</v>
      </c>
      <c r="U37" s="307">
        <v>12.2</v>
      </c>
      <c r="V37" s="138"/>
      <c r="Y37" s="147"/>
      <c r="Z37" s="123">
        <v>0.61296998999999996</v>
      </c>
      <c r="AA37">
        <v>0.82450997999999998</v>
      </c>
      <c r="AB37">
        <v>0.95789999000000003</v>
      </c>
      <c r="AC37">
        <v>0.15775998999999999</v>
      </c>
      <c r="AD37">
        <v>6.0330000000000002E-2</v>
      </c>
      <c r="AE37">
        <v>9.2030003999999999E-2</v>
      </c>
      <c r="AF37" s="70">
        <v>0.97865999000000004</v>
      </c>
      <c r="AG37">
        <v>7.2810001999999999E-2</v>
      </c>
      <c r="AH37">
        <v>5.1855505210999997</v>
      </c>
      <c r="AI37" s="147">
        <v>1.6289999999999999E-2</v>
      </c>
    </row>
    <row r="38" spans="1:35">
      <c r="A38" s="2" t="s">
        <v>35</v>
      </c>
      <c r="B38" t="s">
        <v>95</v>
      </c>
      <c r="C38" s="302">
        <v>9.7000000000000011</v>
      </c>
      <c r="D38" s="303">
        <v>5.2</v>
      </c>
      <c r="E38" s="303">
        <v>18</v>
      </c>
      <c r="F38" s="303">
        <v>23</v>
      </c>
      <c r="G38" s="303">
        <v>9.1999999999999993</v>
      </c>
      <c r="H38" s="303">
        <v>23</v>
      </c>
      <c r="I38" s="303">
        <v>11.899999999999999</v>
      </c>
      <c r="J38" s="303">
        <v>85.1</v>
      </c>
      <c r="K38" s="303">
        <v>34.9</v>
      </c>
      <c r="L38" s="255">
        <v>13.451888617389537</v>
      </c>
      <c r="M38" s="304">
        <v>46.6</v>
      </c>
      <c r="N38" s="304">
        <v>43.4</v>
      </c>
      <c r="O38" s="304">
        <v>46.5</v>
      </c>
      <c r="P38">
        <v>32.6</v>
      </c>
      <c r="Q38">
        <v>3.7</v>
      </c>
      <c r="R38" s="305">
        <v>48.4</v>
      </c>
      <c r="S38" s="306">
        <v>89</v>
      </c>
      <c r="T38" s="303">
        <v>50.5</v>
      </c>
      <c r="U38" s="307">
        <v>8.6999999999999993</v>
      </c>
      <c r="V38" s="138"/>
      <c r="Y38" s="147"/>
      <c r="Z38" s="123">
        <v>0.80387001999999996</v>
      </c>
      <c r="AA38">
        <v>1.1594899999999999</v>
      </c>
      <c r="AB38">
        <v>1.24265</v>
      </c>
      <c r="AC38">
        <v>0.22245000000000001</v>
      </c>
      <c r="AD38">
        <v>0.10682999999999999</v>
      </c>
      <c r="AE38">
        <v>9.1959998000000001E-2</v>
      </c>
      <c r="AF38" s="70">
        <v>0.98259001999999995</v>
      </c>
      <c r="AG38">
        <v>5.1109999000000003E-2</v>
      </c>
      <c r="AH38">
        <v>8.1428651653999999</v>
      </c>
      <c r="AI38" s="147">
        <v>1.9359999999999999E-2</v>
      </c>
    </row>
    <row r="39" spans="1:35">
      <c r="A39" s="2" t="s">
        <v>36</v>
      </c>
      <c r="B39" t="s">
        <v>96</v>
      </c>
      <c r="C39" s="302">
        <v>2</v>
      </c>
      <c r="D39" s="303">
        <v>3.8</v>
      </c>
      <c r="E39" s="303">
        <v>18.399999999999999</v>
      </c>
      <c r="F39" s="303">
        <v>28.7</v>
      </c>
      <c r="G39" s="303">
        <v>10.5</v>
      </c>
      <c r="H39" s="303">
        <v>23.599999999999998</v>
      </c>
      <c r="I39" s="303">
        <v>13</v>
      </c>
      <c r="J39" s="303">
        <v>94.199999999999989</v>
      </c>
      <c r="K39" s="303">
        <v>36.6</v>
      </c>
      <c r="L39" s="255">
        <v>14.27510326352323</v>
      </c>
      <c r="M39" s="304">
        <v>55.500000000000007</v>
      </c>
      <c r="N39" s="304">
        <v>49.3</v>
      </c>
      <c r="O39" s="304">
        <v>47.5</v>
      </c>
      <c r="P39">
        <v>46.5</v>
      </c>
      <c r="Q39">
        <v>6.5</v>
      </c>
      <c r="R39" s="305">
        <v>45.800000000000004</v>
      </c>
      <c r="S39" s="306">
        <v>47</v>
      </c>
      <c r="T39" s="303">
        <v>28.299999999999997</v>
      </c>
      <c r="U39" s="307">
        <v>14.499999999999998</v>
      </c>
      <c r="V39" s="138"/>
      <c r="Y39" s="147"/>
      <c r="Z39" s="123">
        <v>1.01335</v>
      </c>
      <c r="AA39">
        <v>1.1038001</v>
      </c>
      <c r="AB39">
        <v>1.10402</v>
      </c>
      <c r="AC39">
        <v>0.1132</v>
      </c>
      <c r="AD39">
        <v>7.5900001E-3</v>
      </c>
      <c r="AE39">
        <v>9.0109995999999998E-2</v>
      </c>
      <c r="AF39" s="70">
        <v>0.98294002000000003</v>
      </c>
      <c r="AG39">
        <v>0.12127</v>
      </c>
      <c r="AH39">
        <v>9.4056251707000005</v>
      </c>
      <c r="AI39" s="147">
        <v>3.0200001000000001E-2</v>
      </c>
    </row>
    <row r="40" spans="1:35">
      <c r="A40" s="2" t="s">
        <v>37</v>
      </c>
      <c r="B40" t="s">
        <v>97</v>
      </c>
      <c r="C40" s="302">
        <v>8.2000000000000011</v>
      </c>
      <c r="D40" s="303">
        <v>6.7</v>
      </c>
      <c r="E40" s="303">
        <v>17.100000000000001</v>
      </c>
      <c r="F40" s="303">
        <v>20.3</v>
      </c>
      <c r="G40" s="303">
        <v>7.8</v>
      </c>
      <c r="H40" s="303">
        <v>25.7</v>
      </c>
      <c r="I40" s="303">
        <v>14.099999999999998</v>
      </c>
      <c r="J40" s="303">
        <v>85.1</v>
      </c>
      <c r="K40" s="303">
        <v>39.900000000000006</v>
      </c>
      <c r="L40" s="255">
        <v>13.685888342709683</v>
      </c>
      <c r="M40" s="304">
        <v>52.800000000000004</v>
      </c>
      <c r="N40" s="304">
        <v>55.300000000000004</v>
      </c>
      <c r="O40" s="304">
        <v>57.499999999999993</v>
      </c>
      <c r="P40">
        <v>25.4</v>
      </c>
      <c r="Q40">
        <v>2.5</v>
      </c>
      <c r="R40" s="305">
        <v>54.800000000000004</v>
      </c>
      <c r="S40" s="306">
        <v>90</v>
      </c>
      <c r="T40" s="303">
        <v>54.6</v>
      </c>
      <c r="U40" s="307">
        <v>7.5</v>
      </c>
      <c r="V40" s="138"/>
      <c r="Y40" s="147"/>
      <c r="Z40" s="123">
        <v>0.85553997999999998</v>
      </c>
      <c r="AA40">
        <v>1.0273000000000001</v>
      </c>
      <c r="AB40">
        <v>0.93190998000000003</v>
      </c>
      <c r="AC40">
        <v>8.7679996999999996E-2</v>
      </c>
      <c r="AD40">
        <v>4.0589999000000002E-2</v>
      </c>
      <c r="AE40">
        <v>8.6589999000000001E-2</v>
      </c>
      <c r="AF40" s="70">
        <v>0.95327996999999998</v>
      </c>
      <c r="AG40">
        <v>4.6700000999999998E-2</v>
      </c>
      <c r="AH40">
        <v>5.9120896870999999</v>
      </c>
      <c r="AI40" s="147">
        <v>1.3350000000000001E-2</v>
      </c>
    </row>
    <row r="41" spans="1:35">
      <c r="A41" s="2" t="s">
        <v>38</v>
      </c>
      <c r="B41" t="s">
        <v>98</v>
      </c>
      <c r="C41" s="302">
        <v>2.1</v>
      </c>
      <c r="D41" s="303">
        <v>3.3000000000000003</v>
      </c>
      <c r="E41" s="303">
        <v>18.2</v>
      </c>
      <c r="F41" s="303">
        <v>26.6</v>
      </c>
      <c r="G41" s="303">
        <v>11.3</v>
      </c>
      <c r="H41" s="303">
        <v>25.900000000000002</v>
      </c>
      <c r="I41" s="303">
        <v>12.7</v>
      </c>
      <c r="J41" s="303">
        <v>94.6</v>
      </c>
      <c r="K41" s="303">
        <v>38.6</v>
      </c>
      <c r="L41" s="255">
        <v>14.295958686620235</v>
      </c>
      <c r="M41" s="304">
        <v>55.000000000000007</v>
      </c>
      <c r="N41" s="304">
        <v>60.5</v>
      </c>
      <c r="O41" s="304">
        <v>61.1</v>
      </c>
      <c r="P41">
        <v>31</v>
      </c>
      <c r="Q41">
        <v>3.2</v>
      </c>
      <c r="R41" s="305">
        <v>47</v>
      </c>
      <c r="S41" s="306">
        <v>90</v>
      </c>
      <c r="T41" s="303">
        <v>61.199999999999996</v>
      </c>
      <c r="U41" s="307">
        <v>10.199999999999999</v>
      </c>
      <c r="V41" s="138"/>
      <c r="Y41" s="147"/>
      <c r="Z41" s="123">
        <v>1.0710999999999999</v>
      </c>
      <c r="AA41">
        <v>1.22149</v>
      </c>
      <c r="AB41">
        <v>1.3678600000000001</v>
      </c>
      <c r="AC41">
        <v>3.057E-2</v>
      </c>
      <c r="AD41">
        <v>2.581E-2</v>
      </c>
      <c r="AE41">
        <v>8.7250001999999993E-2</v>
      </c>
      <c r="AF41" s="70">
        <v>0.94410002000000004</v>
      </c>
      <c r="AG41">
        <v>7.8850001000000003E-2</v>
      </c>
      <c r="AH41">
        <v>7.5920839870999997</v>
      </c>
      <c r="AI41" s="147">
        <v>1.5769999E-2</v>
      </c>
    </row>
    <row r="42" spans="1:35">
      <c r="A42" s="2" t="s">
        <v>39</v>
      </c>
      <c r="B42" t="s">
        <v>99</v>
      </c>
      <c r="C42" s="302">
        <v>1.5</v>
      </c>
      <c r="D42" s="303">
        <v>4.5999999999999996</v>
      </c>
      <c r="E42" s="303">
        <v>25.2</v>
      </c>
      <c r="F42" s="303">
        <v>32.700000000000003</v>
      </c>
      <c r="G42" s="303">
        <v>12.6</v>
      </c>
      <c r="H42" s="303">
        <v>13.3</v>
      </c>
      <c r="I42" s="303">
        <v>10.199999999999999</v>
      </c>
      <c r="J42" s="303">
        <v>93.899999999999991</v>
      </c>
      <c r="K42" s="303">
        <v>23.5</v>
      </c>
      <c r="L42" s="255">
        <v>13.778516978516977</v>
      </c>
      <c r="M42" s="304">
        <v>44</v>
      </c>
      <c r="N42" s="304">
        <v>39.900000000000006</v>
      </c>
      <c r="O42" s="304">
        <v>45.7</v>
      </c>
      <c r="R42" s="305">
        <v>40.400000000000006</v>
      </c>
      <c r="S42" s="306">
        <v>88</v>
      </c>
      <c r="T42" s="303">
        <v>26.900000000000002</v>
      </c>
      <c r="U42" s="307">
        <v>28.999999999999996</v>
      </c>
      <c r="V42" s="138"/>
      <c r="Y42" s="147"/>
      <c r="Z42" s="123">
        <v>0.89507996999999995</v>
      </c>
      <c r="AA42">
        <v>0.99242001999999996</v>
      </c>
      <c r="AB42">
        <v>0.89622002999999995</v>
      </c>
      <c r="AC42">
        <v>5.2569999999999999E-2</v>
      </c>
      <c r="AD42">
        <v>3.5700001000000002E-2</v>
      </c>
      <c r="AE42">
        <v>0.11529</v>
      </c>
      <c r="AF42" s="70">
        <v>0.99444997000000002</v>
      </c>
      <c r="AG42">
        <v>0.11806</v>
      </c>
      <c r="AH42">
        <v>20.098864685999999</v>
      </c>
      <c r="AI42" s="147">
        <v>4.1080001999999997E-2</v>
      </c>
    </row>
    <row r="43" spans="1:35">
      <c r="A43" s="2" t="s">
        <v>40</v>
      </c>
      <c r="B43" t="s">
        <v>100</v>
      </c>
      <c r="C43" s="302">
        <v>9.1</v>
      </c>
      <c r="D43" s="303">
        <v>9.1999999999999993</v>
      </c>
      <c r="E43" s="303">
        <v>26.900000000000002</v>
      </c>
      <c r="F43" s="303">
        <v>24.9</v>
      </c>
      <c r="G43" s="303">
        <v>8</v>
      </c>
      <c r="H43" s="303">
        <v>13.900000000000002</v>
      </c>
      <c r="I43" s="303">
        <v>7.9</v>
      </c>
      <c r="J43" s="303">
        <v>81.699999999999989</v>
      </c>
      <c r="K43" s="303">
        <v>21.8</v>
      </c>
      <c r="L43" s="255">
        <v>12.774043296787605</v>
      </c>
      <c r="M43" s="304">
        <v>36.299999999999997</v>
      </c>
      <c r="N43" s="304">
        <v>46.400000000000006</v>
      </c>
      <c r="O43" s="304">
        <v>46</v>
      </c>
      <c r="P43">
        <v>40.9</v>
      </c>
      <c r="Q43">
        <v>1.9</v>
      </c>
      <c r="R43" s="305">
        <v>42.199999999999996</v>
      </c>
      <c r="S43" s="306">
        <v>87</v>
      </c>
      <c r="T43" s="303">
        <v>47.699999999999996</v>
      </c>
      <c r="U43" s="307">
        <v>13.600000000000001</v>
      </c>
      <c r="V43" s="138"/>
      <c r="Y43" s="147"/>
      <c r="Z43" s="123">
        <v>0.74834001000000006</v>
      </c>
      <c r="AA43">
        <v>0.89844000000000002</v>
      </c>
      <c r="AB43">
        <v>0.97140002000000003</v>
      </c>
      <c r="AC43">
        <v>4.9020000000000001E-2</v>
      </c>
      <c r="AD43">
        <v>2.9510001000000001E-2</v>
      </c>
      <c r="AE43">
        <v>8.0349997000000006E-2</v>
      </c>
      <c r="AF43" s="70">
        <v>0.94778001000000001</v>
      </c>
      <c r="AG43">
        <v>3.9820001000000001E-2</v>
      </c>
      <c r="AH43">
        <v>4.1761505378999999</v>
      </c>
      <c r="AI43" s="147">
        <v>9.4799995000000008E-3</v>
      </c>
    </row>
    <row r="44" spans="1:35">
      <c r="A44" s="2" t="s">
        <v>41</v>
      </c>
      <c r="B44" t="s">
        <v>101</v>
      </c>
      <c r="C44" s="302">
        <v>6.5</v>
      </c>
      <c r="D44" s="303">
        <v>6.1</v>
      </c>
      <c r="E44" s="303">
        <v>22.3</v>
      </c>
      <c r="F44" s="303">
        <v>24.9</v>
      </c>
      <c r="G44" s="303">
        <v>9.7000000000000011</v>
      </c>
      <c r="H44" s="303">
        <v>20.100000000000001</v>
      </c>
      <c r="I44" s="303">
        <v>10.4</v>
      </c>
      <c r="J44" s="303">
        <v>87.4</v>
      </c>
      <c r="K44" s="303">
        <v>30.4</v>
      </c>
      <c r="L44" s="255">
        <v>13.432897717337937</v>
      </c>
      <c r="M44" s="304">
        <v>44.5</v>
      </c>
      <c r="N44" s="304">
        <v>45.800000000000004</v>
      </c>
      <c r="O44" s="304">
        <v>46</v>
      </c>
      <c r="P44">
        <v>56.3</v>
      </c>
      <c r="Q44">
        <v>3.9</v>
      </c>
      <c r="R44" s="305">
        <v>42.699999999999996</v>
      </c>
      <c r="S44" s="306">
        <v>81</v>
      </c>
      <c r="T44" s="303">
        <v>46.6</v>
      </c>
      <c r="U44" s="307">
        <v>13.200000000000001</v>
      </c>
      <c r="V44" s="138"/>
      <c r="Y44" s="147"/>
      <c r="Z44" s="123">
        <v>0.81634998000000003</v>
      </c>
      <c r="AA44">
        <v>0.95138001000000005</v>
      </c>
      <c r="AB44">
        <v>1.0143200000000001</v>
      </c>
      <c r="AC44">
        <v>7.8120000999999994E-2</v>
      </c>
      <c r="AD44">
        <v>1.072E-2</v>
      </c>
      <c r="AE44">
        <v>8.4650002000000002E-2</v>
      </c>
      <c r="AF44" s="70">
        <v>0.96402001000000004</v>
      </c>
      <c r="AG44">
        <v>6.0470000000000003E-2</v>
      </c>
      <c r="AH44">
        <v>7.1669547435999998</v>
      </c>
      <c r="AI44" s="147">
        <v>1.406E-2</v>
      </c>
    </row>
    <row r="45" spans="1:35">
      <c r="A45" s="2" t="s">
        <v>42</v>
      </c>
      <c r="B45" t="s">
        <v>102</v>
      </c>
      <c r="C45" s="302">
        <v>13.900000000000002</v>
      </c>
      <c r="D45" s="303">
        <v>6.2</v>
      </c>
      <c r="E45" s="303">
        <v>24.8</v>
      </c>
      <c r="F45" s="303">
        <v>25.7</v>
      </c>
      <c r="G45" s="303">
        <v>9.7000000000000011</v>
      </c>
      <c r="H45" s="303">
        <v>13.600000000000001</v>
      </c>
      <c r="I45" s="303">
        <v>6.1</v>
      </c>
      <c r="J45" s="303">
        <v>79.900000000000006</v>
      </c>
      <c r="K45" s="303">
        <v>19.7</v>
      </c>
      <c r="L45" s="255">
        <v>12.417441432923628</v>
      </c>
      <c r="M45" s="304">
        <v>36.9</v>
      </c>
      <c r="N45" s="304">
        <v>49.4</v>
      </c>
      <c r="O45" s="304">
        <v>45.7</v>
      </c>
      <c r="P45">
        <v>37.4</v>
      </c>
      <c r="Q45">
        <v>2.9</v>
      </c>
      <c r="R45" s="305">
        <v>42.6</v>
      </c>
      <c r="S45" s="306">
        <v>89</v>
      </c>
      <c r="T45" s="303">
        <v>45.800000000000004</v>
      </c>
      <c r="U45" s="307">
        <v>10.3</v>
      </c>
      <c r="V45" s="138"/>
      <c r="Y45" s="147"/>
      <c r="Z45" s="123">
        <v>0.82344002000000005</v>
      </c>
      <c r="AA45">
        <v>1.2444500000000001</v>
      </c>
      <c r="AB45">
        <v>1.26434</v>
      </c>
      <c r="AC45">
        <v>0.17849999999999999</v>
      </c>
      <c r="AD45">
        <v>5.4650000999999997E-2</v>
      </c>
      <c r="AE45">
        <v>9.2289998999999998E-2</v>
      </c>
      <c r="AF45" s="70">
        <v>0.97492999000000002</v>
      </c>
      <c r="AG45">
        <v>6.0389999E-2</v>
      </c>
      <c r="AH45">
        <v>4.4223703905000002</v>
      </c>
      <c r="AI45" s="147">
        <v>1.418E-2</v>
      </c>
    </row>
    <row r="46" spans="1:35">
      <c r="A46" s="2" t="s">
        <v>43</v>
      </c>
      <c r="B46" t="s">
        <v>103</v>
      </c>
      <c r="C46" s="302">
        <v>9.1</v>
      </c>
      <c r="D46" s="303">
        <v>11.4</v>
      </c>
      <c r="E46" s="303">
        <v>26.5</v>
      </c>
      <c r="F46" s="303">
        <v>24.5</v>
      </c>
      <c r="G46" s="303">
        <v>8.3000000000000007</v>
      </c>
      <c r="H46" s="303">
        <v>13.200000000000001</v>
      </c>
      <c r="I46" s="303">
        <v>7.1</v>
      </c>
      <c r="J46" s="303">
        <v>79.5</v>
      </c>
      <c r="K46" s="303">
        <v>20.3</v>
      </c>
      <c r="L46" s="255">
        <v>12.672838486444924</v>
      </c>
      <c r="M46" s="304">
        <v>38.299999999999997</v>
      </c>
      <c r="N46" s="304">
        <v>42.9</v>
      </c>
      <c r="O46" s="304">
        <v>41.699999999999996</v>
      </c>
      <c r="P46">
        <v>43.5</v>
      </c>
      <c r="Q46">
        <v>5.9</v>
      </c>
      <c r="R46" s="305">
        <v>39.700000000000003</v>
      </c>
      <c r="S46" s="306">
        <v>81</v>
      </c>
      <c r="T46" s="303">
        <v>43</v>
      </c>
      <c r="U46" s="307">
        <v>15.4</v>
      </c>
      <c r="V46" s="138"/>
      <c r="Y46" s="147"/>
      <c r="Z46" s="123">
        <v>0.73532998999999999</v>
      </c>
      <c r="AA46">
        <v>0.87913001000000002</v>
      </c>
      <c r="AB46">
        <v>0.92660998999999999</v>
      </c>
      <c r="AC46">
        <v>9.9610001000000004E-2</v>
      </c>
      <c r="AD46">
        <v>1.4250000000000001E-2</v>
      </c>
      <c r="AE46">
        <v>8.0420002000000004E-2</v>
      </c>
      <c r="AF46" s="70">
        <v>0.94182997999999996</v>
      </c>
      <c r="AG46">
        <v>3.8770000999999998E-2</v>
      </c>
      <c r="AH46">
        <v>4.3700276251999997</v>
      </c>
      <c r="AI46" s="147">
        <v>1.0359999999999999E-2</v>
      </c>
    </row>
    <row r="47" spans="1:35">
      <c r="A47" s="2" t="s">
        <v>44</v>
      </c>
      <c r="B47" t="s">
        <v>104</v>
      </c>
      <c r="C47" s="302">
        <v>6.7</v>
      </c>
      <c r="D47" s="303">
        <v>6.1</v>
      </c>
      <c r="E47" s="303">
        <v>18.399999999999999</v>
      </c>
      <c r="F47" s="303">
        <v>22.400000000000002</v>
      </c>
      <c r="G47" s="303">
        <v>8.2000000000000011</v>
      </c>
      <c r="H47" s="303">
        <v>23.5</v>
      </c>
      <c r="I47" s="303">
        <v>14.7</v>
      </c>
      <c r="J47" s="303">
        <v>87.1</v>
      </c>
      <c r="K47" s="303">
        <v>38.1</v>
      </c>
      <c r="L47" s="255">
        <v>13.820525857974539</v>
      </c>
      <c r="M47" s="304">
        <v>51.4</v>
      </c>
      <c r="N47" s="304">
        <v>54.7</v>
      </c>
      <c r="O47" s="304">
        <v>55.1</v>
      </c>
      <c r="P47">
        <v>28.3</v>
      </c>
      <c r="Q47">
        <v>3.4</v>
      </c>
      <c r="R47" s="305">
        <v>44.3</v>
      </c>
      <c r="S47" s="306">
        <v>82</v>
      </c>
      <c r="T47" s="303">
        <v>57.999999999999993</v>
      </c>
      <c r="U47" s="307">
        <v>9</v>
      </c>
      <c r="V47" s="138"/>
      <c r="Y47" s="147"/>
      <c r="Z47" s="123">
        <v>0.90846002000000003</v>
      </c>
      <c r="AA47">
        <v>1.05568</v>
      </c>
      <c r="AB47">
        <v>1.05768</v>
      </c>
      <c r="AC47">
        <v>0.10983999999999999</v>
      </c>
      <c r="AD47">
        <v>4.6560000999999997E-2</v>
      </c>
      <c r="AE47">
        <v>8.4210001000000007E-2</v>
      </c>
      <c r="AF47" s="70">
        <v>0.95931</v>
      </c>
      <c r="AG47">
        <v>5.5870000000000003E-2</v>
      </c>
      <c r="AH47">
        <v>5.7796268004</v>
      </c>
      <c r="AI47" s="147">
        <v>1.499E-2</v>
      </c>
    </row>
    <row r="48" spans="1:35">
      <c r="A48" s="2" t="s">
        <v>45</v>
      </c>
      <c r="B48" t="s">
        <v>105</v>
      </c>
      <c r="C48" s="302">
        <v>7.1</v>
      </c>
      <c r="D48" s="303">
        <v>4.5</v>
      </c>
      <c r="E48" s="303">
        <v>12.3</v>
      </c>
      <c r="F48" s="303">
        <v>13.8</v>
      </c>
      <c r="G48" s="303">
        <v>5.3</v>
      </c>
      <c r="H48" s="303">
        <v>34.300000000000004</v>
      </c>
      <c r="I48" s="303">
        <v>22.8</v>
      </c>
      <c r="J48" s="303">
        <v>88.5</v>
      </c>
      <c r="K48" s="303">
        <v>57.099999999999994</v>
      </c>
      <c r="L48" s="255">
        <v>14.550616995697199</v>
      </c>
      <c r="M48" s="304">
        <v>72.8</v>
      </c>
      <c r="N48" s="304">
        <v>52.6</v>
      </c>
      <c r="O48" s="304">
        <v>57.199999999999996</v>
      </c>
      <c r="P48">
        <v>16.399999999999999</v>
      </c>
      <c r="Q48">
        <v>9.8000000000000007</v>
      </c>
      <c r="R48" s="305">
        <v>55.1</v>
      </c>
      <c r="S48" s="306">
        <v>72</v>
      </c>
      <c r="T48" s="303">
        <v>61.3</v>
      </c>
      <c r="U48" s="307">
        <v>5.9</v>
      </c>
      <c r="V48" s="138"/>
      <c r="Y48" s="147"/>
      <c r="Z48" s="123">
        <v>1.3124400000000001</v>
      </c>
      <c r="AA48">
        <v>1.4191499999999999</v>
      </c>
      <c r="AB48">
        <v>0.80179</v>
      </c>
      <c r="AC48">
        <v>-1.584E-2</v>
      </c>
      <c r="AD48">
        <v>4.9460001000000003E-2</v>
      </c>
      <c r="AE48">
        <v>7.9460002000000002E-2</v>
      </c>
      <c r="AF48" s="70">
        <v>0.92522000999999998</v>
      </c>
      <c r="AG48">
        <v>8.4530003000000006E-2</v>
      </c>
      <c r="AH48">
        <v>9.0423858948000007</v>
      </c>
      <c r="AI48" s="147">
        <v>1.9259999999999999E-2</v>
      </c>
    </row>
    <row r="49" spans="1:35">
      <c r="A49" s="2" t="s">
        <v>46</v>
      </c>
      <c r="B49" t="s">
        <v>106</v>
      </c>
      <c r="C49" s="302">
        <v>11.200000000000001</v>
      </c>
      <c r="D49" s="303">
        <v>9.9</v>
      </c>
      <c r="E49" s="303">
        <v>28.199999999999996</v>
      </c>
      <c r="F49" s="303">
        <v>22.900000000000002</v>
      </c>
      <c r="G49" s="303">
        <v>9.3000000000000007</v>
      </c>
      <c r="H49" s="303">
        <v>12.6</v>
      </c>
      <c r="I49" s="303">
        <v>5.8999999999999995</v>
      </c>
      <c r="J49" s="303">
        <v>78.900000000000006</v>
      </c>
      <c r="K49" s="303">
        <v>18.399999999999999</v>
      </c>
      <c r="L49" s="255">
        <v>12.370003949921111</v>
      </c>
      <c r="M49" s="304">
        <v>42.199999999999996</v>
      </c>
      <c r="N49" s="304">
        <v>39.1</v>
      </c>
      <c r="O49" s="304">
        <v>39.5</v>
      </c>
      <c r="P49">
        <v>59.3</v>
      </c>
      <c r="Q49">
        <v>6</v>
      </c>
      <c r="R49" s="305">
        <v>38.700000000000003</v>
      </c>
      <c r="S49" s="306">
        <v>82</v>
      </c>
      <c r="T49" s="303">
        <v>31.1</v>
      </c>
      <c r="U49" s="307">
        <v>14.3</v>
      </c>
      <c r="V49" s="138"/>
      <c r="Y49" s="147"/>
      <c r="Z49" s="123">
        <v>0.72867000000000004</v>
      </c>
      <c r="AA49">
        <v>0.87353997999999999</v>
      </c>
      <c r="AB49">
        <v>1.0401800000000001</v>
      </c>
      <c r="AC49">
        <v>0.16159999</v>
      </c>
      <c r="AD49">
        <v>2.4900001000000001E-2</v>
      </c>
      <c r="AE49">
        <v>8.6479999000000002E-2</v>
      </c>
      <c r="AF49" s="70">
        <v>0.96973997000000001</v>
      </c>
      <c r="AG49">
        <v>3.5959999999999999E-2</v>
      </c>
      <c r="AH49">
        <v>4.8477770463000001</v>
      </c>
      <c r="AI49" s="147">
        <v>1.0059999999999999E-2</v>
      </c>
    </row>
    <row r="50" spans="1:35">
      <c r="A50" s="2" t="s">
        <v>47</v>
      </c>
      <c r="B50" t="s">
        <v>107</v>
      </c>
      <c r="C50" s="302">
        <v>4.1000000000000005</v>
      </c>
      <c r="D50" s="303">
        <v>5</v>
      </c>
      <c r="E50" s="303">
        <v>19.8</v>
      </c>
      <c r="F50" s="303">
        <v>25.900000000000002</v>
      </c>
      <c r="G50" s="303">
        <v>10.5</v>
      </c>
      <c r="H50" s="303">
        <v>21.4</v>
      </c>
      <c r="I50" s="303">
        <v>13.200000000000001</v>
      </c>
      <c r="J50" s="303">
        <v>90.9</v>
      </c>
      <c r="K50" s="303">
        <v>34.599999999999994</v>
      </c>
      <c r="L50" s="255">
        <v>13.966792136958109</v>
      </c>
      <c r="M50" s="304">
        <v>46.300000000000004</v>
      </c>
      <c r="N50" s="304">
        <v>54.500000000000007</v>
      </c>
      <c r="O50" s="304">
        <v>54.6</v>
      </c>
      <c r="P50">
        <v>35.700000000000003</v>
      </c>
      <c r="Q50">
        <v>2.4</v>
      </c>
      <c r="R50" s="305">
        <v>68.600000000000009</v>
      </c>
      <c r="S50" s="306">
        <v>92</v>
      </c>
      <c r="T50" s="303">
        <v>42.5</v>
      </c>
      <c r="U50" s="307">
        <v>5.8</v>
      </c>
      <c r="V50" s="138"/>
      <c r="Y50" s="147"/>
      <c r="Z50" s="123">
        <v>0.93507998999999997</v>
      </c>
      <c r="AA50">
        <v>1.1508799999999999</v>
      </c>
      <c r="AB50">
        <v>1.2040401000000001</v>
      </c>
      <c r="AC50">
        <v>0.13815000999999999</v>
      </c>
      <c r="AD50">
        <v>5.6620002000000003E-2</v>
      </c>
      <c r="AE50">
        <v>9.5940000999999997E-2</v>
      </c>
      <c r="AF50" s="70">
        <v>0.98347998000000003</v>
      </c>
      <c r="AG50">
        <v>0.11962</v>
      </c>
      <c r="AH50">
        <v>8.6709002456000004</v>
      </c>
      <c r="AI50" s="147">
        <v>2.5490001000000002E-2</v>
      </c>
    </row>
    <row r="51" spans="1:35">
      <c r="A51" s="2" t="s">
        <v>48</v>
      </c>
      <c r="B51" t="s">
        <v>108</v>
      </c>
      <c r="C51" s="302">
        <v>6.4</v>
      </c>
      <c r="D51" s="303">
        <v>4.5</v>
      </c>
      <c r="E51" s="303">
        <v>15</v>
      </c>
      <c r="F51" s="303">
        <v>17.2</v>
      </c>
      <c r="G51" s="303">
        <v>7.0000000000000009</v>
      </c>
      <c r="H51" s="303">
        <v>28.799999999999997</v>
      </c>
      <c r="I51" s="303">
        <v>21.2</v>
      </c>
      <c r="J51" s="303">
        <v>89.2</v>
      </c>
      <c r="K51" s="303">
        <v>49.9</v>
      </c>
      <c r="L51" s="255">
        <v>14.398535131474963</v>
      </c>
      <c r="M51" s="304">
        <v>65.600000000000009</v>
      </c>
      <c r="N51" s="304">
        <v>58.599999999999994</v>
      </c>
      <c r="O51" s="304">
        <v>62.2</v>
      </c>
      <c r="P51">
        <v>30.2</v>
      </c>
      <c r="Q51">
        <v>4.0999999999999996</v>
      </c>
      <c r="R51" s="305">
        <v>49.8</v>
      </c>
      <c r="S51" s="306">
        <v>88</v>
      </c>
      <c r="T51" s="303">
        <v>58.9</v>
      </c>
      <c r="U51" s="307">
        <v>7.8</v>
      </c>
      <c r="V51" s="138"/>
      <c r="Y51" s="147"/>
      <c r="Z51" s="123">
        <v>1.16289</v>
      </c>
      <c r="AA51">
        <v>1.4445699000000001</v>
      </c>
      <c r="AB51">
        <v>1.1763399999999999</v>
      </c>
      <c r="AC51">
        <v>7.0299998000000002E-2</v>
      </c>
      <c r="AD51">
        <v>6.6950000999999995E-2</v>
      </c>
      <c r="AE51">
        <v>8.8699996000000003E-2</v>
      </c>
      <c r="AF51" s="70">
        <v>0.93784999999999996</v>
      </c>
      <c r="AG51">
        <v>5.6320000000000002E-2</v>
      </c>
      <c r="AH51">
        <v>5.7244799937000002</v>
      </c>
      <c r="AI51" s="147">
        <v>1.163E-2</v>
      </c>
    </row>
    <row r="52" spans="1:35">
      <c r="A52" s="2" t="s">
        <v>49</v>
      </c>
      <c r="B52" t="s">
        <v>109</v>
      </c>
      <c r="C52" s="302">
        <v>12.2</v>
      </c>
      <c r="D52" s="303">
        <v>6.8000000000000007</v>
      </c>
      <c r="E52" s="303">
        <v>17.899999999999999</v>
      </c>
      <c r="F52" s="303">
        <v>21.5</v>
      </c>
      <c r="G52" s="303">
        <v>7.7</v>
      </c>
      <c r="H52" s="303">
        <v>20</v>
      </c>
      <c r="I52" s="303">
        <v>13.8</v>
      </c>
      <c r="J52" s="303">
        <v>81</v>
      </c>
      <c r="K52" s="303">
        <v>33.800000000000004</v>
      </c>
      <c r="L52" s="255">
        <v>13.170881799755309</v>
      </c>
      <c r="M52" s="304">
        <v>44.5</v>
      </c>
      <c r="N52" s="304">
        <v>40.9</v>
      </c>
      <c r="O52" s="304">
        <v>42.6</v>
      </c>
      <c r="P52">
        <v>33</v>
      </c>
      <c r="Q52">
        <v>6.2</v>
      </c>
      <c r="R52" s="305">
        <v>60.3</v>
      </c>
      <c r="S52" s="306">
        <v>88</v>
      </c>
      <c r="T52" s="303">
        <v>27.800000000000004</v>
      </c>
      <c r="U52" s="307">
        <v>7.9</v>
      </c>
      <c r="V52" s="138"/>
      <c r="Y52" s="147"/>
      <c r="Z52" s="123">
        <v>0.72433000999999997</v>
      </c>
      <c r="AA52">
        <v>0.98079002000000004</v>
      </c>
      <c r="AB52">
        <v>1.0916699999999999</v>
      </c>
      <c r="AC52">
        <v>0.19312000000000001</v>
      </c>
      <c r="AD52">
        <v>9.0400003000000007E-2</v>
      </c>
      <c r="AE52">
        <v>9.3419999000000004E-2</v>
      </c>
      <c r="AF52" s="70">
        <v>0.98363</v>
      </c>
      <c r="AG52">
        <v>5.0930001000000003E-2</v>
      </c>
      <c r="AH52">
        <v>7.7793191522000003</v>
      </c>
      <c r="AI52" s="147">
        <v>1.8939999999999999E-2</v>
      </c>
    </row>
    <row r="53" spans="1:35">
      <c r="A53" s="2" t="s">
        <v>50</v>
      </c>
      <c r="B53" t="s">
        <v>110</v>
      </c>
      <c r="C53" s="302">
        <v>6.7</v>
      </c>
      <c r="D53" s="303">
        <v>5.2</v>
      </c>
      <c r="E53" s="303">
        <v>14.499999999999998</v>
      </c>
      <c r="F53" s="303">
        <v>15.4</v>
      </c>
      <c r="G53" s="303">
        <v>6.9</v>
      </c>
      <c r="H53" s="303">
        <v>27.3</v>
      </c>
      <c r="I53" s="303">
        <v>24</v>
      </c>
      <c r="J53" s="303">
        <v>88.1</v>
      </c>
      <c r="K53" s="303">
        <v>51.300000000000004</v>
      </c>
      <c r="L53" s="255">
        <v>14.447055864136679</v>
      </c>
      <c r="M53" s="304">
        <v>58.3</v>
      </c>
      <c r="N53" s="304">
        <v>59.9</v>
      </c>
      <c r="O53" s="304">
        <v>63.800000000000004</v>
      </c>
      <c r="P53">
        <v>25.3</v>
      </c>
      <c r="Q53">
        <v>5.8</v>
      </c>
      <c r="R53" s="305">
        <v>56.499999999999993</v>
      </c>
      <c r="S53" s="306">
        <v>84</v>
      </c>
      <c r="T53" s="303">
        <v>59</v>
      </c>
      <c r="U53" s="307">
        <v>7.2000000000000011</v>
      </c>
      <c r="V53" s="138"/>
      <c r="Y53" s="147"/>
      <c r="Z53" s="123">
        <v>1.15832</v>
      </c>
      <c r="AA53">
        <v>1.3392200000000001</v>
      </c>
      <c r="AB53">
        <v>1.1155200000000001</v>
      </c>
      <c r="AC53">
        <v>5.4170001000000002E-2</v>
      </c>
      <c r="AD53">
        <v>4.6089999E-2</v>
      </c>
      <c r="AE53">
        <v>8.9630000000000001E-2</v>
      </c>
      <c r="AF53" s="70">
        <v>0.95429998999999999</v>
      </c>
      <c r="AG53">
        <v>5.407E-2</v>
      </c>
      <c r="AH53">
        <v>5.5160361284999997</v>
      </c>
      <c r="AI53" s="147">
        <v>1.259E-2</v>
      </c>
    </row>
    <row r="54" spans="1:35">
      <c r="A54" s="2" t="s">
        <v>51</v>
      </c>
      <c r="B54" t="s">
        <v>111</v>
      </c>
      <c r="C54" s="302">
        <v>9.1</v>
      </c>
      <c r="D54" s="303">
        <v>4.5</v>
      </c>
      <c r="E54" s="303">
        <v>15.8</v>
      </c>
      <c r="F54" s="303">
        <v>21.7</v>
      </c>
      <c r="G54" s="303">
        <v>8.9</v>
      </c>
      <c r="H54" s="303">
        <v>23.7</v>
      </c>
      <c r="I54" s="303">
        <v>16.400000000000002</v>
      </c>
      <c r="J54" s="303">
        <v>86.4</v>
      </c>
      <c r="K54" s="303">
        <v>40</v>
      </c>
      <c r="L54" s="255">
        <v>13.794107287619155</v>
      </c>
      <c r="M54" s="304">
        <v>41</v>
      </c>
      <c r="N54" s="304">
        <v>40.400000000000006</v>
      </c>
      <c r="O54" s="304">
        <v>43.2</v>
      </c>
      <c r="P54">
        <v>31.3</v>
      </c>
      <c r="Q54">
        <v>5.0999999999999996</v>
      </c>
      <c r="R54" s="305">
        <v>65.900000000000006</v>
      </c>
      <c r="S54" s="306">
        <v>87</v>
      </c>
      <c r="T54" s="303">
        <v>36.4</v>
      </c>
      <c r="U54" s="307">
        <v>6.3</v>
      </c>
      <c r="V54" s="138"/>
      <c r="Y54" s="147"/>
      <c r="Z54" s="123">
        <v>0.81641001000000002</v>
      </c>
      <c r="AA54">
        <v>0.95611000000000002</v>
      </c>
      <c r="AB54">
        <v>1.0993599999999999</v>
      </c>
      <c r="AC54">
        <v>0.17885000000000001</v>
      </c>
      <c r="AD54">
        <v>5.2080002E-2</v>
      </c>
      <c r="AE54">
        <v>8.7530001999999996E-2</v>
      </c>
      <c r="AF54" s="70">
        <v>0.97289996999999995</v>
      </c>
      <c r="AG54">
        <v>8.4919996999999997E-2</v>
      </c>
      <c r="AH54">
        <v>7.1129981834000002</v>
      </c>
      <c r="AI54" s="147">
        <v>2.2779998999999999E-2</v>
      </c>
    </row>
    <row r="55" spans="1:35">
      <c r="A55" s="2" t="s">
        <v>52</v>
      </c>
      <c r="B55" t="s">
        <v>112</v>
      </c>
      <c r="C55" s="302">
        <v>2.4</v>
      </c>
      <c r="D55" s="303">
        <v>6.8000000000000007</v>
      </c>
      <c r="E55" s="303">
        <v>24.8</v>
      </c>
      <c r="F55" s="303">
        <v>32.200000000000003</v>
      </c>
      <c r="G55" s="303">
        <v>11.600000000000001</v>
      </c>
      <c r="H55" s="303">
        <v>14.6</v>
      </c>
      <c r="I55" s="303">
        <v>7.6</v>
      </c>
      <c r="J55" s="303">
        <v>90.8</v>
      </c>
      <c r="K55" s="303">
        <v>22.2</v>
      </c>
      <c r="L55" s="255">
        <v>13.556238159031636</v>
      </c>
      <c r="M55" s="304">
        <v>49.7</v>
      </c>
      <c r="N55" s="304">
        <v>50.8</v>
      </c>
      <c r="O55" s="304">
        <v>47.8</v>
      </c>
      <c r="P55">
        <v>57</v>
      </c>
      <c r="Q55">
        <v>3.3</v>
      </c>
      <c r="R55" s="305">
        <v>35.299999999999997</v>
      </c>
      <c r="S55" s="306">
        <v>86</v>
      </c>
      <c r="T55" s="303">
        <v>33.5</v>
      </c>
      <c r="U55" s="307">
        <v>14.6</v>
      </c>
      <c r="V55" s="138"/>
      <c r="Y55" s="147"/>
      <c r="Z55" s="123">
        <v>0.79174</v>
      </c>
      <c r="AA55">
        <v>0.84504997999999998</v>
      </c>
      <c r="AB55">
        <v>0.95954001</v>
      </c>
      <c r="AC55">
        <v>7.7189996999999996E-2</v>
      </c>
      <c r="AD55">
        <v>1.204E-2</v>
      </c>
      <c r="AE55">
        <v>8.8019997000000003E-2</v>
      </c>
      <c r="AF55" s="70">
        <v>0.98763000999999995</v>
      </c>
      <c r="AG55">
        <v>0.12800001</v>
      </c>
      <c r="AH55">
        <v>8.2436098099000006</v>
      </c>
      <c r="AI55" s="147">
        <v>1.9290000000000002E-2</v>
      </c>
    </row>
    <row r="56" spans="1:35">
      <c r="A56" s="2" t="s">
        <v>53</v>
      </c>
      <c r="B56" t="s">
        <v>113</v>
      </c>
      <c r="C56" s="302">
        <v>0.4</v>
      </c>
      <c r="D56" s="303">
        <v>6.3</v>
      </c>
      <c r="E56" s="303">
        <v>26.6</v>
      </c>
      <c r="F56" s="303">
        <v>34.599999999999994</v>
      </c>
      <c r="G56" s="303">
        <v>13.4</v>
      </c>
      <c r="H56" s="303">
        <v>8.9</v>
      </c>
      <c r="I56" s="303">
        <v>9.8000000000000007</v>
      </c>
      <c r="J56" s="303">
        <v>93.300000000000011</v>
      </c>
      <c r="K56" s="303">
        <v>18.7</v>
      </c>
      <c r="L56" s="255">
        <v>13.757510729613733</v>
      </c>
      <c r="M56" s="304">
        <v>20.7</v>
      </c>
      <c r="N56" s="304">
        <v>0</v>
      </c>
      <c r="O56" s="304">
        <v>0</v>
      </c>
      <c r="R56" s="305">
        <v>30.8</v>
      </c>
      <c r="S56" s="306"/>
      <c r="T56" s="303">
        <v>0</v>
      </c>
      <c r="U56" s="307">
        <v>12.9</v>
      </c>
      <c r="V56" s="138"/>
      <c r="Y56" s="147"/>
      <c r="Z56" s="123">
        <v>1.03074</v>
      </c>
      <c r="AA56">
        <v>1.0363800999999999</v>
      </c>
      <c r="AC56">
        <v>1.525E-2</v>
      </c>
      <c r="AE56">
        <v>0.10716000000000001</v>
      </c>
      <c r="AF56" s="70">
        <v>0.98011999999999999</v>
      </c>
      <c r="AG56">
        <v>0.14385999999999999</v>
      </c>
      <c r="AH56">
        <v>6.7408156387</v>
      </c>
      <c r="AI56" s="147">
        <v>5.0480000999999997E-2</v>
      </c>
    </row>
    <row r="57" spans="1:35">
      <c r="A57" s="2" t="s">
        <v>54</v>
      </c>
      <c r="B57" t="s">
        <v>114</v>
      </c>
      <c r="C57" s="302">
        <v>3.2</v>
      </c>
      <c r="D57" s="303">
        <v>6.8000000000000007</v>
      </c>
      <c r="E57" s="303">
        <v>25.5</v>
      </c>
      <c r="F57" s="303">
        <v>30.5</v>
      </c>
      <c r="G57" s="303">
        <v>11.4</v>
      </c>
      <c r="H57" s="303">
        <v>14.899999999999999</v>
      </c>
      <c r="I57" s="303">
        <v>7.7</v>
      </c>
      <c r="J57" s="303">
        <v>90</v>
      </c>
      <c r="K57" s="303">
        <v>22.5</v>
      </c>
      <c r="L57" s="255">
        <v>13.476472068444894</v>
      </c>
      <c r="M57" s="304">
        <v>34.4</v>
      </c>
      <c r="N57" s="304">
        <v>41.9</v>
      </c>
      <c r="O57" s="304">
        <v>42.5</v>
      </c>
      <c r="P57">
        <v>47.6</v>
      </c>
      <c r="R57" s="305">
        <v>28.9</v>
      </c>
      <c r="S57" s="306">
        <v>90</v>
      </c>
      <c r="T57" s="303">
        <v>43.8</v>
      </c>
      <c r="U57" s="307">
        <v>14.099999999999998</v>
      </c>
      <c r="V57" s="138"/>
      <c r="Y57" s="147"/>
      <c r="Z57" s="123">
        <v>0.74171001000000003</v>
      </c>
      <c r="AA57">
        <v>0.78228003000000002</v>
      </c>
      <c r="AB57">
        <v>0.79909998000000004</v>
      </c>
      <c r="AC57">
        <v>5.7729999999999997E-2</v>
      </c>
      <c r="AD57">
        <v>-3.5799999999999998E-3</v>
      </c>
      <c r="AE57">
        <v>0.11225</v>
      </c>
      <c r="AF57" s="70">
        <v>0.99580002000000001</v>
      </c>
      <c r="AG57">
        <v>0.15254000000000001</v>
      </c>
      <c r="AH57">
        <v>11.93920191</v>
      </c>
      <c r="AI57" s="147">
        <v>3.3690001999999997E-2</v>
      </c>
    </row>
    <row r="58" spans="1:35">
      <c r="A58" s="2" t="s">
        <v>55</v>
      </c>
      <c r="B58" t="s">
        <v>115</v>
      </c>
      <c r="C58" s="302">
        <v>5.7</v>
      </c>
      <c r="D58" s="303">
        <v>6.3</v>
      </c>
      <c r="E58" s="303">
        <v>23.3</v>
      </c>
      <c r="F58" s="303">
        <v>28.299999999999997</v>
      </c>
      <c r="G58" s="303">
        <v>10.100000000000001</v>
      </c>
      <c r="H58" s="303">
        <v>18.3</v>
      </c>
      <c r="I58" s="303">
        <v>7.9</v>
      </c>
      <c r="J58" s="303">
        <v>88</v>
      </c>
      <c r="K58" s="303">
        <v>26.200000000000003</v>
      </c>
      <c r="L58" s="255">
        <v>13.354628520321839</v>
      </c>
      <c r="M58" s="304">
        <v>45.300000000000004</v>
      </c>
      <c r="N58" s="304">
        <v>42.6</v>
      </c>
      <c r="O58" s="304">
        <v>42.9</v>
      </c>
      <c r="P58">
        <v>58.5</v>
      </c>
      <c r="Q58">
        <v>4.8</v>
      </c>
      <c r="R58" s="305">
        <v>37.5</v>
      </c>
      <c r="S58" s="306">
        <v>84</v>
      </c>
      <c r="T58" s="303">
        <v>43</v>
      </c>
      <c r="U58" s="307">
        <v>13.900000000000002</v>
      </c>
      <c r="V58" s="138"/>
      <c r="Y58" s="147"/>
      <c r="Z58" s="123">
        <v>0.87462996999999998</v>
      </c>
      <c r="AA58">
        <v>1.08867</v>
      </c>
      <c r="AB58">
        <v>1.2519199999999999</v>
      </c>
      <c r="AC58">
        <v>0.11473999999999999</v>
      </c>
      <c r="AD58">
        <v>3.091E-2</v>
      </c>
      <c r="AE58">
        <v>8.7360002000000006E-2</v>
      </c>
      <c r="AF58" s="70">
        <v>0.96779000999999998</v>
      </c>
      <c r="AG58">
        <v>5.3499999999999999E-2</v>
      </c>
      <c r="AH58">
        <v>5.5263568237999996</v>
      </c>
      <c r="AI58" s="147">
        <v>8.9400000999999996E-3</v>
      </c>
    </row>
    <row r="59" spans="1:35">
      <c r="A59" s="2" t="s">
        <v>56</v>
      </c>
      <c r="B59" t="s">
        <v>116</v>
      </c>
      <c r="C59" s="302">
        <v>6.2</v>
      </c>
      <c r="D59" s="303">
        <v>5.8000000000000007</v>
      </c>
      <c r="E59" s="303">
        <v>18.8</v>
      </c>
      <c r="F59" s="303">
        <v>24.8</v>
      </c>
      <c r="G59" s="303">
        <v>9.5</v>
      </c>
      <c r="H59" s="303">
        <v>22</v>
      </c>
      <c r="I59" s="303">
        <v>12.9</v>
      </c>
      <c r="J59" s="303">
        <v>88</v>
      </c>
      <c r="K59" s="303">
        <v>34.9</v>
      </c>
      <c r="L59" s="255">
        <v>13.724715617038397</v>
      </c>
      <c r="M59" s="304">
        <v>48.3</v>
      </c>
      <c r="N59" s="304">
        <v>49.4</v>
      </c>
      <c r="O59" s="304">
        <v>49.1</v>
      </c>
      <c r="P59">
        <v>41</v>
      </c>
      <c r="Q59">
        <v>4.2</v>
      </c>
      <c r="R59" s="305">
        <v>47.9</v>
      </c>
      <c r="S59" s="306">
        <v>83</v>
      </c>
      <c r="T59" s="303">
        <v>37.299999999999997</v>
      </c>
      <c r="U59" s="307">
        <v>8.6999999999999993</v>
      </c>
      <c r="V59" s="138"/>
      <c r="Y59" s="147"/>
      <c r="Z59" s="123">
        <v>0.86228000999999999</v>
      </c>
      <c r="AA59">
        <v>1.1322099999999999</v>
      </c>
      <c r="AB59">
        <v>1.22211</v>
      </c>
      <c r="AC59">
        <v>0.12799000999999999</v>
      </c>
      <c r="AD59">
        <v>4.3809999000000002E-2</v>
      </c>
      <c r="AE59">
        <v>9.2950001000000004E-2</v>
      </c>
      <c r="AF59" s="70">
        <v>0.98087000999999996</v>
      </c>
      <c r="AG59">
        <v>8.6240000999999997E-2</v>
      </c>
      <c r="AH59">
        <v>6.8306827097999996</v>
      </c>
      <c r="AI59" s="147">
        <v>1.9449999999999999E-2</v>
      </c>
    </row>
    <row r="60" spans="1:35">
      <c r="A60" s="2" t="s">
        <v>57</v>
      </c>
      <c r="B60" t="s">
        <v>117</v>
      </c>
      <c r="C60" s="302">
        <v>11.600000000000001</v>
      </c>
      <c r="D60" s="303">
        <v>10.100000000000001</v>
      </c>
      <c r="E60" s="303">
        <v>28.599999999999998</v>
      </c>
      <c r="F60" s="303">
        <v>25.1</v>
      </c>
      <c r="G60" s="303">
        <v>7.7</v>
      </c>
      <c r="H60" s="303">
        <v>11.5</v>
      </c>
      <c r="I60" s="303">
        <v>5.4</v>
      </c>
      <c r="J60" s="303">
        <v>78.3</v>
      </c>
      <c r="K60" s="303">
        <v>16.900000000000002</v>
      </c>
      <c r="L60" s="255">
        <v>12.320437576121298</v>
      </c>
      <c r="M60" s="304">
        <v>40.6</v>
      </c>
      <c r="N60" s="304">
        <v>40.699999999999996</v>
      </c>
      <c r="O60" s="304">
        <v>39.800000000000004</v>
      </c>
      <c r="P60">
        <v>52.1</v>
      </c>
      <c r="Q60">
        <v>6.4</v>
      </c>
      <c r="R60" s="305">
        <v>39.5</v>
      </c>
      <c r="S60" s="306">
        <v>85</v>
      </c>
      <c r="T60" s="303">
        <v>39.6</v>
      </c>
      <c r="U60" s="307">
        <v>15.2</v>
      </c>
      <c r="V60" s="138"/>
      <c r="Y60" s="147"/>
      <c r="Z60" s="123">
        <v>0.74586998999999998</v>
      </c>
      <c r="AA60">
        <v>0.93813997999999998</v>
      </c>
      <c r="AB60">
        <v>1.0520999</v>
      </c>
      <c r="AC60">
        <v>0.11445</v>
      </c>
      <c r="AD60">
        <v>8.0109999000000001E-2</v>
      </c>
      <c r="AE60">
        <v>8.4260002000000001E-2</v>
      </c>
      <c r="AF60" s="70">
        <v>0.97188996999999999</v>
      </c>
      <c r="AG60">
        <v>4.2529999999999998E-2</v>
      </c>
      <c r="AH60">
        <v>5.7207812953000001</v>
      </c>
      <c r="AI60" s="147">
        <v>8.2000000000000007E-3</v>
      </c>
    </row>
    <row r="61" spans="1:35">
      <c r="A61" s="2" t="s">
        <v>58</v>
      </c>
      <c r="B61" t="s">
        <v>118</v>
      </c>
      <c r="C61" s="302">
        <v>12.7</v>
      </c>
      <c r="D61" s="303">
        <v>9.3000000000000007</v>
      </c>
      <c r="E61" s="303">
        <v>23.9</v>
      </c>
      <c r="F61" s="303">
        <v>25.4</v>
      </c>
      <c r="G61" s="303">
        <v>10.9</v>
      </c>
      <c r="H61" s="303">
        <v>11.799999999999999</v>
      </c>
      <c r="I61" s="303">
        <v>5.8999999999999995</v>
      </c>
      <c r="J61" s="303">
        <v>78</v>
      </c>
      <c r="K61" s="303">
        <v>17.7</v>
      </c>
      <c r="L61" s="255">
        <v>12.259912248276304</v>
      </c>
      <c r="M61" s="304">
        <v>45.7</v>
      </c>
      <c r="N61" s="304">
        <v>42.199999999999996</v>
      </c>
      <c r="O61" s="304">
        <v>37.9</v>
      </c>
      <c r="P61">
        <v>63.2</v>
      </c>
      <c r="Q61">
        <v>3.6</v>
      </c>
      <c r="R61" s="305">
        <v>40.6</v>
      </c>
      <c r="S61" s="306">
        <v>84</v>
      </c>
      <c r="T61" s="303">
        <v>32.1</v>
      </c>
      <c r="U61" s="307">
        <v>15</v>
      </c>
      <c r="V61" s="138"/>
      <c r="Y61" s="147"/>
      <c r="Z61" s="123">
        <v>0.71074998</v>
      </c>
      <c r="AA61">
        <v>0.83015000999999999</v>
      </c>
      <c r="AB61">
        <v>1.0470600000000001</v>
      </c>
      <c r="AC61">
        <v>0.12046</v>
      </c>
      <c r="AD61">
        <v>4.2869999999999998E-2</v>
      </c>
      <c r="AE61">
        <v>9.4700001000000006E-2</v>
      </c>
      <c r="AF61" s="70">
        <v>0.98209000000000002</v>
      </c>
      <c r="AG61">
        <v>5.2439999000000001E-2</v>
      </c>
      <c r="AH61">
        <v>5.8053346879000003</v>
      </c>
      <c r="AI61" s="147">
        <v>1.048E-2</v>
      </c>
    </row>
    <row r="62" spans="1:35">
      <c r="A62" s="2" t="s">
        <v>59</v>
      </c>
      <c r="B62" t="s">
        <v>119</v>
      </c>
      <c r="C62" s="302">
        <v>7.1</v>
      </c>
      <c r="D62" s="303">
        <v>8.5</v>
      </c>
      <c r="E62" s="303">
        <v>30.7</v>
      </c>
      <c r="F62" s="303">
        <v>30.5</v>
      </c>
      <c r="G62" s="303">
        <v>7.7</v>
      </c>
      <c r="H62" s="303">
        <v>11.1</v>
      </c>
      <c r="I62" s="303">
        <v>4.3999999999999995</v>
      </c>
      <c r="J62" s="303">
        <v>84.399999999999991</v>
      </c>
      <c r="K62" s="303">
        <v>15.5</v>
      </c>
      <c r="L62" s="255">
        <v>12.662470577375732</v>
      </c>
      <c r="M62" s="304">
        <v>50.4</v>
      </c>
      <c r="N62" s="304">
        <v>35.6</v>
      </c>
      <c r="O62" s="304">
        <v>39</v>
      </c>
      <c r="P62">
        <v>44.1</v>
      </c>
      <c r="Q62">
        <v>3.9</v>
      </c>
      <c r="R62" s="305">
        <v>29.299999999999997</v>
      </c>
      <c r="S62" s="306">
        <v>89</v>
      </c>
      <c r="T62" s="303">
        <v>17.7</v>
      </c>
      <c r="U62" s="307">
        <v>13.5</v>
      </c>
      <c r="V62" s="138"/>
      <c r="Y62" s="147"/>
      <c r="Z62" s="123">
        <v>0.64851999000000005</v>
      </c>
      <c r="AA62">
        <v>0.67992996999999999</v>
      </c>
      <c r="AB62">
        <v>0.86431997999999999</v>
      </c>
      <c r="AC62">
        <v>0.10765</v>
      </c>
      <c r="AD62">
        <v>1.567E-2</v>
      </c>
      <c r="AE62">
        <v>9.4949997999999994E-2</v>
      </c>
      <c r="AF62" s="70">
        <v>0.98190999000000001</v>
      </c>
      <c r="AG62">
        <v>9.6670002000000005E-2</v>
      </c>
      <c r="AH62">
        <v>6.4762747204000002</v>
      </c>
      <c r="AI62" s="147">
        <v>1.0970000000000001E-2</v>
      </c>
    </row>
    <row r="63" spans="1:35">
      <c r="A63" s="2" t="s">
        <v>60</v>
      </c>
      <c r="B63" t="s">
        <v>120</v>
      </c>
      <c r="C63" s="302">
        <v>1.5</v>
      </c>
      <c r="D63" s="303">
        <v>7.9</v>
      </c>
      <c r="E63" s="303">
        <v>33.4</v>
      </c>
      <c r="F63" s="303">
        <v>29.799999999999997</v>
      </c>
      <c r="G63" s="303">
        <v>7.8</v>
      </c>
      <c r="H63" s="303">
        <v>14.899999999999999</v>
      </c>
      <c r="I63" s="303">
        <v>4.8</v>
      </c>
      <c r="J63" s="303">
        <v>90.600000000000009</v>
      </c>
      <c r="K63" s="303">
        <v>19.7</v>
      </c>
      <c r="L63" s="255">
        <v>13.36614489263496</v>
      </c>
      <c r="M63" s="304">
        <v>37.200000000000003</v>
      </c>
      <c r="N63" s="304">
        <v>35.099999999999994</v>
      </c>
      <c r="O63" s="304">
        <v>42.1</v>
      </c>
      <c r="P63">
        <v>59</v>
      </c>
      <c r="R63" s="305">
        <v>16.2</v>
      </c>
      <c r="S63" s="306">
        <v>88</v>
      </c>
      <c r="T63" s="303">
        <v>20.7</v>
      </c>
      <c r="U63" s="307">
        <v>29.7</v>
      </c>
      <c r="V63" s="138"/>
      <c r="Y63" s="147"/>
      <c r="Z63" s="123">
        <v>0.73521000000000003</v>
      </c>
      <c r="AA63">
        <v>0.75221002000000003</v>
      </c>
      <c r="AB63">
        <v>0.56384999000000002</v>
      </c>
      <c r="AC63">
        <v>0.10649</v>
      </c>
      <c r="AD63">
        <v>3.6660000999999998E-2</v>
      </c>
      <c r="AE63">
        <v>0.11937</v>
      </c>
      <c r="AF63" s="70">
        <v>0.99326998</v>
      </c>
      <c r="AG63">
        <v>0.12196</v>
      </c>
      <c r="AH63">
        <v>4.5910169101999996</v>
      </c>
      <c r="AI63" s="147">
        <v>2.6590000999999999E-2</v>
      </c>
    </row>
    <row r="64" spans="1:35">
      <c r="A64" s="2" t="s">
        <v>61</v>
      </c>
      <c r="B64" t="s">
        <v>121</v>
      </c>
      <c r="C64" s="302">
        <v>18.899999999999999</v>
      </c>
      <c r="D64" s="303">
        <v>11.3</v>
      </c>
      <c r="E64" s="303">
        <v>26</v>
      </c>
      <c r="F64" s="303">
        <v>21.9</v>
      </c>
      <c r="G64" s="303">
        <v>7.6</v>
      </c>
      <c r="H64" s="303">
        <v>9.6</v>
      </c>
      <c r="I64" s="303">
        <v>4.8</v>
      </c>
      <c r="J64" s="303">
        <v>69.8</v>
      </c>
      <c r="K64" s="303">
        <v>14.299999999999999</v>
      </c>
      <c r="L64" s="255">
        <v>11.602005775384374</v>
      </c>
      <c r="M64" s="304">
        <v>31.8</v>
      </c>
      <c r="N64" s="304">
        <v>38.1</v>
      </c>
      <c r="O64" s="304">
        <v>39.700000000000003</v>
      </c>
      <c r="P64">
        <v>41.2</v>
      </c>
      <c r="Q64">
        <v>4.7</v>
      </c>
      <c r="R64" s="305">
        <v>36.1</v>
      </c>
      <c r="S64" s="306">
        <v>85</v>
      </c>
      <c r="T64" s="303">
        <v>35.4</v>
      </c>
      <c r="U64" s="307">
        <v>18.2</v>
      </c>
      <c r="V64" s="138"/>
      <c r="Y64" s="147"/>
      <c r="Z64" s="123">
        <v>0.54176002999999995</v>
      </c>
      <c r="AA64">
        <v>0.63432997000000002</v>
      </c>
      <c r="AB64">
        <v>0.88697999999999999</v>
      </c>
      <c r="AC64">
        <v>0.13683999999999999</v>
      </c>
      <c r="AD64">
        <v>6.7050002999999997E-2</v>
      </c>
      <c r="AE64">
        <v>8.8409998000000004E-2</v>
      </c>
      <c r="AF64" s="70">
        <v>0.98430996999999998</v>
      </c>
      <c r="AG64">
        <v>2.8170001E-2</v>
      </c>
      <c r="AH64">
        <v>4.4795950097999997</v>
      </c>
      <c r="AI64" s="147">
        <v>8.1099998E-3</v>
      </c>
    </row>
    <row r="65" spans="1:35">
      <c r="A65" s="2" t="s">
        <v>62</v>
      </c>
      <c r="B65" t="s">
        <v>122</v>
      </c>
      <c r="C65" s="302">
        <v>1.9</v>
      </c>
      <c r="D65" s="303">
        <v>7.7</v>
      </c>
      <c r="E65" s="303">
        <v>28.4</v>
      </c>
      <c r="F65" s="303">
        <v>31.2</v>
      </c>
      <c r="G65" s="303">
        <v>10.8</v>
      </c>
      <c r="H65" s="303">
        <v>12.9</v>
      </c>
      <c r="I65" s="303">
        <v>7.1999999999999993</v>
      </c>
      <c r="J65" s="303">
        <v>90.4</v>
      </c>
      <c r="K65" s="303">
        <v>20</v>
      </c>
      <c r="L65" s="255">
        <v>13.414123483208908</v>
      </c>
      <c r="M65" s="304">
        <v>45.300000000000004</v>
      </c>
      <c r="N65" s="304">
        <v>42.699999999999996</v>
      </c>
      <c r="O65" s="304">
        <v>43.9</v>
      </c>
      <c r="P65">
        <v>61.7</v>
      </c>
      <c r="R65" s="305">
        <v>31.4</v>
      </c>
      <c r="S65" s="306">
        <v>89</v>
      </c>
      <c r="T65" s="303">
        <v>25.3</v>
      </c>
      <c r="U65" s="307">
        <v>22.5</v>
      </c>
      <c r="V65" s="138"/>
      <c r="Y65" s="147"/>
      <c r="Z65" s="123">
        <v>0.91090000000000004</v>
      </c>
      <c r="AA65">
        <v>1.03274</v>
      </c>
      <c r="AB65">
        <v>1.0246500000000001</v>
      </c>
      <c r="AC65">
        <v>9.6270001999999993E-2</v>
      </c>
      <c r="AD65">
        <v>1.0580000000000001E-2</v>
      </c>
      <c r="AE65">
        <v>0.10637000000000001</v>
      </c>
      <c r="AF65" s="70">
        <v>0.99375999000000004</v>
      </c>
      <c r="AG65">
        <v>0.13939001000000001</v>
      </c>
      <c r="AH65">
        <v>9.4956152599999992</v>
      </c>
      <c r="AI65" s="147">
        <v>2.7230000000000001E-2</v>
      </c>
    </row>
    <row r="66" spans="1:35">
      <c r="A66" s="2" t="s">
        <v>63</v>
      </c>
      <c r="B66" t="s">
        <v>123</v>
      </c>
      <c r="C66" s="302">
        <v>9.6</v>
      </c>
      <c r="D66" s="303">
        <v>6</v>
      </c>
      <c r="E66" s="303">
        <v>18.899999999999999</v>
      </c>
      <c r="F66" s="303">
        <v>23.1</v>
      </c>
      <c r="G66" s="303">
        <v>9.3000000000000007</v>
      </c>
      <c r="H66" s="303">
        <v>20.8</v>
      </c>
      <c r="I66" s="303">
        <v>12.3</v>
      </c>
      <c r="J66" s="303">
        <v>84.399999999999991</v>
      </c>
      <c r="K66" s="303">
        <v>33.1</v>
      </c>
      <c r="L66" s="255">
        <v>13.376204593380804</v>
      </c>
      <c r="M66" s="304">
        <v>51.9</v>
      </c>
      <c r="N66" s="304">
        <v>44.9</v>
      </c>
      <c r="O66" s="304">
        <v>45.7</v>
      </c>
      <c r="P66">
        <v>28</v>
      </c>
      <c r="Q66">
        <v>5.2</v>
      </c>
      <c r="R66" s="305">
        <v>46</v>
      </c>
      <c r="S66" s="306">
        <v>85</v>
      </c>
      <c r="T66" s="303">
        <v>48.8</v>
      </c>
      <c r="U66" s="307">
        <v>9.9</v>
      </c>
      <c r="V66" s="138"/>
      <c r="Y66" s="147"/>
      <c r="Z66" s="123">
        <v>0.78140997999999995</v>
      </c>
      <c r="AA66">
        <v>0.98071003000000001</v>
      </c>
      <c r="AB66">
        <v>1.1887000000000001</v>
      </c>
      <c r="AC66">
        <v>0.16011</v>
      </c>
      <c r="AD66">
        <v>5.7319999000000003E-2</v>
      </c>
      <c r="AE66">
        <v>8.5120000000000001E-2</v>
      </c>
      <c r="AF66" s="70">
        <v>0.97039001999999996</v>
      </c>
      <c r="AG66">
        <v>5.6940000999999997E-2</v>
      </c>
      <c r="AH66">
        <v>6.0667626062000002</v>
      </c>
      <c r="AI66" s="147">
        <v>1.2120000000000001E-2</v>
      </c>
    </row>
    <row r="67" spans="1:35">
      <c r="A67" s="2" t="s">
        <v>64</v>
      </c>
      <c r="B67" t="s">
        <v>124</v>
      </c>
      <c r="C67" s="302">
        <v>7.1999999999999993</v>
      </c>
      <c r="D67" s="303">
        <v>6.5</v>
      </c>
      <c r="E67" s="303">
        <v>18.5</v>
      </c>
      <c r="F67" s="303">
        <v>19.5</v>
      </c>
      <c r="G67" s="303">
        <v>6.8000000000000007</v>
      </c>
      <c r="H67" s="303">
        <v>21.099999999999998</v>
      </c>
      <c r="I67" s="303">
        <v>20.399999999999999</v>
      </c>
      <c r="J67" s="303">
        <v>86.4</v>
      </c>
      <c r="K67" s="303">
        <v>41.6</v>
      </c>
      <c r="L67" s="255">
        <v>14.041700051564794</v>
      </c>
      <c r="M67" s="304">
        <v>51.4</v>
      </c>
      <c r="N67" s="304">
        <v>48.4</v>
      </c>
      <c r="O67" s="304">
        <v>44.9</v>
      </c>
      <c r="P67">
        <v>47.8</v>
      </c>
      <c r="Q67">
        <v>3.8</v>
      </c>
      <c r="R67" s="305">
        <v>75</v>
      </c>
      <c r="S67" s="306">
        <v>89</v>
      </c>
      <c r="T67" s="303">
        <v>48</v>
      </c>
      <c r="U67" s="307">
        <v>6.3</v>
      </c>
      <c r="V67" s="138"/>
      <c r="Y67" s="147"/>
      <c r="Z67" s="123">
        <v>0.81755</v>
      </c>
      <c r="AA67">
        <v>1.03931</v>
      </c>
      <c r="AB67">
        <v>1.1108298999999999</v>
      </c>
      <c r="AC67">
        <v>0.15479999999999999</v>
      </c>
      <c r="AD67">
        <v>2.682E-2</v>
      </c>
      <c r="AE67">
        <v>9.5069997000000003E-2</v>
      </c>
      <c r="AF67" s="70">
        <v>0.96081000999999999</v>
      </c>
      <c r="AG67">
        <v>7.1220003000000004E-2</v>
      </c>
      <c r="AH67">
        <v>6.5253314304999996</v>
      </c>
      <c r="AI67" s="147">
        <v>1.8139999E-2</v>
      </c>
    </row>
    <row r="68" spans="1:35" ht="17" thickBot="1">
      <c r="A68" s="2" t="s">
        <v>65</v>
      </c>
      <c r="B68" t="s">
        <v>125</v>
      </c>
      <c r="C68" s="308">
        <v>7.6</v>
      </c>
      <c r="D68" s="309">
        <v>10.299999999999999</v>
      </c>
      <c r="E68" s="309">
        <v>23.1</v>
      </c>
      <c r="F68" s="309">
        <v>31.2</v>
      </c>
      <c r="G68" s="309">
        <v>11</v>
      </c>
      <c r="H68" s="309">
        <v>11.700000000000001</v>
      </c>
      <c r="I68" s="309">
        <v>4.9000000000000004</v>
      </c>
      <c r="J68" s="309">
        <v>82</v>
      </c>
      <c r="K68" s="309">
        <v>16.7</v>
      </c>
      <c r="L68" s="256">
        <v>12.771625601152518</v>
      </c>
      <c r="M68" s="310">
        <v>42</v>
      </c>
      <c r="N68" s="310">
        <v>40.1</v>
      </c>
      <c r="O68" s="310">
        <v>42.9</v>
      </c>
      <c r="P68" s="111">
        <v>63.8</v>
      </c>
      <c r="Q68" s="111">
        <v>5.3</v>
      </c>
      <c r="R68" s="311">
        <v>36</v>
      </c>
      <c r="S68" s="312">
        <v>77</v>
      </c>
      <c r="T68" s="309">
        <v>27.1</v>
      </c>
      <c r="U68" s="313">
        <v>14.000000000000002</v>
      </c>
      <c r="V68" s="139"/>
      <c r="W68" s="111"/>
      <c r="X68" s="111"/>
      <c r="Y68" s="151"/>
      <c r="Z68" s="125">
        <v>0.72917001999999997</v>
      </c>
      <c r="AA68" s="111">
        <v>0.86379998999999996</v>
      </c>
      <c r="AB68" s="111">
        <v>0.80733001000000004</v>
      </c>
      <c r="AC68" s="111">
        <v>0.13544001</v>
      </c>
      <c r="AD68" s="111">
        <v>2.6000000999999998E-2</v>
      </c>
      <c r="AE68" s="111">
        <v>8.7940000000000004E-2</v>
      </c>
      <c r="AF68" s="126">
        <v>0.96395998999999999</v>
      </c>
      <c r="AG68" s="111">
        <v>6.4029999000000004E-2</v>
      </c>
      <c r="AH68" s="111">
        <v>4.4300059066999999</v>
      </c>
      <c r="AI68" s="151">
        <v>1.0540000000000001E-2</v>
      </c>
    </row>
    <row r="69" spans="1:35">
      <c r="C69" s="117"/>
      <c r="D69" s="73"/>
      <c r="E69" s="73"/>
      <c r="F69" s="73"/>
      <c r="G69" s="73"/>
      <c r="H69" s="73"/>
      <c r="I69" s="73"/>
      <c r="J69" s="73"/>
      <c r="K69" s="73"/>
      <c r="L69" s="117"/>
      <c r="M69" s="117"/>
      <c r="N69" s="117"/>
    </row>
    <row r="70" spans="1:35">
      <c r="C70" s="117"/>
      <c r="D70" s="73"/>
      <c r="E70" s="73"/>
      <c r="F70" s="73"/>
      <c r="G70" s="73"/>
      <c r="H70" s="73"/>
      <c r="I70" s="73"/>
      <c r="J70" s="73"/>
      <c r="K70" s="73"/>
      <c r="L70" s="117"/>
      <c r="M70" s="117"/>
      <c r="N70" s="117"/>
    </row>
    <row r="71" spans="1:35">
      <c r="C71" s="117"/>
      <c r="D71" s="117"/>
      <c r="E71" s="117"/>
      <c r="F71" s="117"/>
      <c r="G71" s="117"/>
      <c r="H71" s="117"/>
      <c r="I71" s="117"/>
      <c r="J71" s="117"/>
      <c r="K71" s="117"/>
      <c r="L71" s="117"/>
      <c r="M71" s="117"/>
      <c r="N71" s="117"/>
      <c r="O71" s="117"/>
      <c r="P71" s="117"/>
      <c r="Q71" s="117"/>
      <c r="R71" s="117"/>
      <c r="S71" s="117"/>
      <c r="T71" s="117"/>
      <c r="U71" s="117"/>
    </row>
    <row r="72" spans="1:35">
      <c r="C72" s="117"/>
      <c r="D72" s="117"/>
      <c r="E72" s="117"/>
      <c r="F72" s="117"/>
      <c r="G72" s="117"/>
      <c r="H72" s="117"/>
      <c r="I72" s="117"/>
      <c r="J72" s="117"/>
      <c r="K72" s="117"/>
      <c r="L72" s="117"/>
      <c r="M72" s="117"/>
      <c r="N72" s="117"/>
      <c r="O72" s="117"/>
      <c r="P72" s="117"/>
      <c r="Q72" s="117"/>
      <c r="R72" s="117"/>
      <c r="S72" s="117"/>
      <c r="T72" s="117"/>
      <c r="U72" s="117"/>
    </row>
    <row r="73" spans="1:35">
      <c r="C73" s="117"/>
      <c r="D73" s="117"/>
      <c r="E73" s="117"/>
      <c r="F73" s="117"/>
      <c r="G73" s="117"/>
      <c r="H73" s="117"/>
      <c r="I73" s="117"/>
      <c r="J73" s="117"/>
      <c r="K73" s="117"/>
      <c r="L73" s="117"/>
      <c r="M73" s="117"/>
      <c r="N73" s="117"/>
      <c r="O73" s="117"/>
      <c r="P73" s="117"/>
      <c r="Q73" s="117"/>
      <c r="R73" s="117"/>
      <c r="S73" s="117"/>
      <c r="T73" s="117"/>
      <c r="U73" s="117"/>
    </row>
    <row r="74" spans="1:35">
      <c r="C74" s="117"/>
      <c r="D74" s="117"/>
      <c r="E74" s="117"/>
      <c r="F74" s="117"/>
      <c r="G74" s="117"/>
      <c r="H74" s="117"/>
      <c r="I74" s="117"/>
      <c r="J74" s="117"/>
      <c r="K74" s="117"/>
      <c r="L74" s="117"/>
      <c r="M74" s="117"/>
      <c r="N74" s="117"/>
      <c r="O74" s="117"/>
      <c r="P74" s="117"/>
      <c r="Q74" s="117"/>
      <c r="R74" s="117"/>
      <c r="S74" s="117"/>
      <c r="T74" s="117"/>
      <c r="U74" s="117"/>
    </row>
    <row r="75" spans="1:35">
      <c r="C75" s="117"/>
      <c r="D75" s="117"/>
      <c r="E75" s="117"/>
      <c r="F75" s="117"/>
      <c r="G75" s="117"/>
      <c r="H75" s="117"/>
      <c r="I75" s="117"/>
      <c r="J75" s="117"/>
      <c r="K75" s="117"/>
      <c r="L75" s="117"/>
      <c r="M75" s="117"/>
      <c r="N75" s="117"/>
      <c r="O75" s="117"/>
      <c r="P75" s="117"/>
      <c r="Q75" s="117"/>
      <c r="R75" s="117"/>
      <c r="S75" s="117"/>
      <c r="T75" s="117"/>
      <c r="U75" s="117"/>
    </row>
    <row r="76" spans="1:35">
      <c r="C76" s="117"/>
      <c r="D76" s="117"/>
      <c r="E76" s="117"/>
      <c r="F76" s="117"/>
      <c r="G76" s="117"/>
      <c r="H76" s="117"/>
      <c r="I76" s="117"/>
      <c r="J76" s="117"/>
      <c r="K76" s="117"/>
      <c r="L76" s="117"/>
      <c r="M76" s="117"/>
      <c r="N76" s="117"/>
      <c r="O76" s="117"/>
      <c r="P76" s="117"/>
      <c r="Q76" s="117"/>
      <c r="R76" s="117"/>
      <c r="S76" s="117"/>
      <c r="T76" s="117"/>
      <c r="U76" s="117"/>
    </row>
    <row r="77" spans="1:35">
      <c r="C77" s="117"/>
      <c r="D77" s="117"/>
      <c r="E77" s="117"/>
      <c r="F77" s="117"/>
      <c r="G77" s="117"/>
      <c r="H77" s="117"/>
      <c r="I77" s="117"/>
      <c r="J77" s="117"/>
      <c r="K77" s="117"/>
      <c r="L77" s="117"/>
      <c r="M77" s="117"/>
      <c r="N77" s="117"/>
      <c r="O77" s="117"/>
      <c r="P77" s="117"/>
      <c r="Q77" s="117"/>
      <c r="R77" s="117"/>
      <c r="S77" s="117"/>
      <c r="T77" s="117"/>
      <c r="U77" s="117"/>
    </row>
    <row r="78" spans="1:35">
      <c r="C78" s="117"/>
      <c r="D78" s="117"/>
      <c r="E78" s="117"/>
      <c r="F78" s="117"/>
      <c r="G78" s="117"/>
      <c r="H78" s="117"/>
      <c r="I78" s="117"/>
      <c r="J78" s="117"/>
      <c r="K78" s="117"/>
      <c r="L78" s="117"/>
      <c r="M78" s="117"/>
      <c r="N78" s="117"/>
      <c r="O78" s="117"/>
      <c r="P78" s="117"/>
      <c r="Q78" s="117"/>
      <c r="R78" s="117"/>
      <c r="S78" s="117"/>
      <c r="T78" s="117"/>
      <c r="U78" s="117"/>
    </row>
    <row r="79" spans="1:35">
      <c r="C79" s="117"/>
      <c r="D79" s="117"/>
      <c r="E79" s="117"/>
      <c r="F79" s="117"/>
      <c r="G79" s="117"/>
      <c r="H79" s="117"/>
      <c r="I79" s="117"/>
      <c r="J79" s="117"/>
      <c r="K79" s="117"/>
      <c r="L79" s="117"/>
      <c r="M79" s="117"/>
      <c r="N79" s="117"/>
      <c r="O79" s="117"/>
      <c r="P79" s="117"/>
      <c r="Q79" s="117"/>
      <c r="R79" s="117"/>
      <c r="S79" s="117"/>
      <c r="T79" s="117"/>
      <c r="U79" s="117"/>
    </row>
    <row r="80" spans="1:35">
      <c r="C80" s="117"/>
      <c r="D80" s="117"/>
      <c r="E80" s="117"/>
      <c r="F80" s="117"/>
      <c r="G80" s="117"/>
      <c r="H80" s="117"/>
      <c r="I80" s="117"/>
      <c r="J80" s="117"/>
      <c r="K80" s="117"/>
      <c r="L80" s="117"/>
      <c r="M80" s="117"/>
      <c r="N80" s="117"/>
      <c r="O80" s="117"/>
      <c r="P80" s="117"/>
      <c r="Q80" s="117"/>
      <c r="R80" s="117"/>
      <c r="S80" s="117"/>
      <c r="T80" s="117"/>
      <c r="U80" s="117"/>
    </row>
    <row r="81" spans="3:21">
      <c r="C81" s="117"/>
      <c r="D81" s="117"/>
      <c r="E81" s="117"/>
      <c r="F81" s="117"/>
      <c r="G81" s="117"/>
      <c r="H81" s="117"/>
      <c r="I81" s="117"/>
      <c r="J81" s="117"/>
      <c r="K81" s="117"/>
      <c r="L81" s="117"/>
      <c r="M81" s="117"/>
      <c r="N81" s="117"/>
      <c r="O81" s="117"/>
      <c r="P81" s="117"/>
      <c r="Q81" s="117"/>
      <c r="R81" s="117"/>
      <c r="S81" s="117"/>
      <c r="T81" s="117"/>
      <c r="U81" s="117"/>
    </row>
    <row r="82" spans="3:21">
      <c r="C82" s="117"/>
      <c r="D82" s="117"/>
      <c r="E82" s="117"/>
      <c r="F82" s="117"/>
      <c r="G82" s="117"/>
      <c r="H82" s="117"/>
      <c r="I82" s="117"/>
      <c r="J82" s="117"/>
      <c r="K82" s="117"/>
      <c r="L82" s="117"/>
      <c r="M82" s="117"/>
      <c r="N82" s="117"/>
      <c r="O82" s="117"/>
      <c r="P82" s="117"/>
      <c r="Q82" s="117"/>
      <c r="R82" s="117"/>
      <c r="S82" s="117"/>
      <c r="T82" s="117"/>
      <c r="U82" s="117"/>
    </row>
    <row r="83" spans="3:21">
      <c r="C83" s="117"/>
      <c r="D83" s="117"/>
      <c r="E83" s="117"/>
      <c r="F83" s="117"/>
      <c r="G83" s="117"/>
      <c r="H83" s="117"/>
      <c r="I83" s="117"/>
      <c r="J83" s="117"/>
      <c r="K83" s="117"/>
      <c r="L83" s="117"/>
      <c r="M83" s="117"/>
      <c r="N83" s="117"/>
      <c r="O83" s="117"/>
      <c r="P83" s="117"/>
      <c r="Q83" s="117"/>
      <c r="R83" s="117"/>
      <c r="S83" s="117"/>
      <c r="T83" s="117"/>
      <c r="U83" s="117"/>
    </row>
    <row r="84" spans="3:21">
      <c r="C84" s="117"/>
      <c r="D84" s="117"/>
      <c r="E84" s="117"/>
      <c r="F84" s="117"/>
      <c r="G84" s="117"/>
      <c r="H84" s="117"/>
      <c r="I84" s="117"/>
      <c r="J84" s="117"/>
      <c r="K84" s="117"/>
      <c r="L84" s="117"/>
      <c r="M84" s="117"/>
      <c r="N84" s="117"/>
      <c r="O84" s="117"/>
      <c r="P84" s="117"/>
      <c r="Q84" s="117"/>
      <c r="R84" s="117"/>
      <c r="S84" s="117"/>
      <c r="T84" s="117"/>
      <c r="U84" s="117"/>
    </row>
    <row r="85" spans="3:21">
      <c r="C85" s="117"/>
      <c r="D85" s="117"/>
      <c r="E85" s="117"/>
      <c r="F85" s="117"/>
      <c r="G85" s="117"/>
      <c r="H85" s="117"/>
      <c r="I85" s="117"/>
      <c r="J85" s="117"/>
      <c r="K85" s="117"/>
      <c r="L85" s="117"/>
      <c r="M85" s="117"/>
      <c r="N85" s="117"/>
      <c r="O85" s="117"/>
      <c r="P85" s="117"/>
      <c r="Q85" s="117"/>
      <c r="R85" s="117"/>
      <c r="S85" s="117"/>
      <c r="T85" s="117"/>
      <c r="U85" s="117"/>
    </row>
    <row r="86" spans="3:21">
      <c r="C86" s="117"/>
      <c r="D86" s="117"/>
      <c r="E86" s="117"/>
      <c r="F86" s="117"/>
      <c r="G86" s="117"/>
      <c r="H86" s="117"/>
      <c r="I86" s="117"/>
      <c r="J86" s="117"/>
      <c r="K86" s="117"/>
      <c r="L86" s="117"/>
      <c r="M86" s="117"/>
      <c r="N86" s="117"/>
      <c r="O86" s="117"/>
      <c r="P86" s="117"/>
      <c r="Q86" s="117"/>
      <c r="R86" s="117"/>
      <c r="S86" s="117"/>
      <c r="T86" s="117"/>
      <c r="U86" s="117"/>
    </row>
    <row r="87" spans="3:21">
      <c r="C87" s="117"/>
      <c r="D87" s="117"/>
      <c r="E87" s="117"/>
      <c r="F87" s="117"/>
      <c r="G87" s="117"/>
      <c r="H87" s="117"/>
      <c r="I87" s="117"/>
      <c r="J87" s="117"/>
      <c r="K87" s="117"/>
      <c r="L87" s="117"/>
      <c r="M87" s="117"/>
      <c r="N87" s="117"/>
      <c r="O87" s="117"/>
      <c r="P87" s="117"/>
      <c r="Q87" s="117"/>
      <c r="R87" s="117"/>
      <c r="S87" s="117"/>
      <c r="T87" s="117"/>
      <c r="U87" s="117"/>
    </row>
    <row r="88" spans="3:21">
      <c r="C88" s="117"/>
      <c r="D88" s="117"/>
      <c r="E88" s="117"/>
      <c r="F88" s="117"/>
      <c r="G88" s="117"/>
      <c r="H88" s="117"/>
      <c r="I88" s="117"/>
      <c r="J88" s="117"/>
      <c r="K88" s="117"/>
      <c r="L88" s="117"/>
      <c r="M88" s="117"/>
      <c r="N88" s="117"/>
      <c r="O88" s="117"/>
      <c r="P88" s="117"/>
      <c r="Q88" s="117"/>
      <c r="R88" s="117"/>
      <c r="S88" s="117"/>
      <c r="T88" s="117"/>
      <c r="U88" s="117"/>
    </row>
    <row r="89" spans="3:21">
      <c r="C89" s="117"/>
      <c r="D89" s="117"/>
      <c r="E89" s="117"/>
      <c r="F89" s="117"/>
      <c r="G89" s="117"/>
      <c r="H89" s="117"/>
      <c r="I89" s="117"/>
      <c r="J89" s="117"/>
      <c r="K89" s="117"/>
      <c r="L89" s="117"/>
      <c r="M89" s="117"/>
      <c r="N89" s="117"/>
      <c r="O89" s="117"/>
      <c r="P89" s="117"/>
      <c r="Q89" s="117"/>
      <c r="R89" s="117"/>
      <c r="S89" s="117"/>
      <c r="T89" s="117"/>
      <c r="U89" s="117"/>
    </row>
    <row r="90" spans="3:21">
      <c r="C90" s="117"/>
      <c r="D90" s="117"/>
      <c r="E90" s="117"/>
      <c r="F90" s="117"/>
      <c r="G90" s="117"/>
      <c r="H90" s="117"/>
      <c r="I90" s="117"/>
      <c r="J90" s="117"/>
      <c r="K90" s="117"/>
      <c r="L90" s="117"/>
      <c r="M90" s="117"/>
      <c r="N90" s="117"/>
      <c r="O90" s="117"/>
      <c r="P90" s="117"/>
      <c r="Q90" s="117"/>
      <c r="R90" s="117"/>
      <c r="S90" s="117"/>
      <c r="T90" s="117"/>
      <c r="U90" s="117"/>
    </row>
    <row r="91" spans="3:21">
      <c r="C91" s="117"/>
      <c r="D91" s="117"/>
      <c r="E91" s="117"/>
      <c r="F91" s="117"/>
      <c r="G91" s="117"/>
      <c r="H91" s="117"/>
      <c r="I91" s="117"/>
      <c r="J91" s="117"/>
      <c r="K91" s="117"/>
      <c r="L91" s="117"/>
      <c r="M91" s="117"/>
      <c r="N91" s="117"/>
      <c r="O91" s="117"/>
      <c r="P91" s="117"/>
      <c r="Q91" s="117"/>
      <c r="R91" s="117"/>
      <c r="S91" s="117"/>
      <c r="T91" s="117"/>
      <c r="U91" s="117"/>
    </row>
    <row r="92" spans="3:21">
      <c r="C92" s="117"/>
      <c r="D92" s="117"/>
      <c r="E92" s="117"/>
      <c r="F92" s="117"/>
      <c r="G92" s="117"/>
      <c r="H92" s="117"/>
      <c r="I92" s="117"/>
      <c r="J92" s="117"/>
      <c r="K92" s="117"/>
      <c r="L92" s="117"/>
      <c r="M92" s="117"/>
      <c r="N92" s="117"/>
      <c r="O92" s="117"/>
      <c r="P92" s="117"/>
      <c r="Q92" s="117"/>
      <c r="R92" s="117"/>
      <c r="S92" s="117"/>
      <c r="T92" s="117"/>
      <c r="U92" s="117"/>
    </row>
    <row r="93" spans="3:21">
      <c r="C93" s="117"/>
      <c r="D93" s="117"/>
      <c r="E93" s="117"/>
      <c r="F93" s="117"/>
      <c r="G93" s="117"/>
      <c r="H93" s="117"/>
      <c r="I93" s="117"/>
      <c r="J93" s="117"/>
      <c r="K93" s="117"/>
      <c r="L93" s="117"/>
      <c r="M93" s="117"/>
      <c r="N93" s="117"/>
      <c r="O93" s="117"/>
      <c r="P93" s="117"/>
      <c r="Q93" s="117"/>
      <c r="R93" s="117"/>
      <c r="S93" s="117"/>
      <c r="T93" s="117"/>
      <c r="U93" s="117"/>
    </row>
    <row r="94" spans="3:21">
      <c r="C94" s="117"/>
      <c r="D94" s="117"/>
      <c r="E94" s="117"/>
      <c r="F94" s="117"/>
      <c r="G94" s="117"/>
      <c r="H94" s="117"/>
      <c r="I94" s="117"/>
      <c r="J94" s="117"/>
      <c r="K94" s="117"/>
      <c r="L94" s="117"/>
      <c r="M94" s="117"/>
      <c r="N94" s="117"/>
      <c r="O94" s="117"/>
      <c r="P94" s="117"/>
      <c r="Q94" s="117"/>
      <c r="R94" s="117"/>
      <c r="S94" s="117"/>
      <c r="T94" s="117"/>
      <c r="U94" s="117"/>
    </row>
    <row r="95" spans="3:21">
      <c r="C95" s="117"/>
      <c r="D95" s="117"/>
      <c r="E95" s="117"/>
      <c r="F95" s="117"/>
      <c r="G95" s="117"/>
      <c r="H95" s="117"/>
      <c r="I95" s="117"/>
      <c r="J95" s="117"/>
      <c r="K95" s="117"/>
      <c r="L95" s="117"/>
      <c r="M95" s="117"/>
      <c r="N95" s="117"/>
      <c r="O95" s="117"/>
      <c r="P95" s="117"/>
      <c r="Q95" s="117"/>
      <c r="R95" s="117"/>
      <c r="S95" s="117"/>
      <c r="T95" s="117"/>
      <c r="U95" s="117"/>
    </row>
    <row r="96" spans="3:21">
      <c r="C96" s="117"/>
      <c r="D96" s="117"/>
      <c r="E96" s="117"/>
      <c r="F96" s="117"/>
      <c r="G96" s="117"/>
      <c r="H96" s="117"/>
      <c r="I96" s="117"/>
      <c r="J96" s="117"/>
      <c r="K96" s="117"/>
      <c r="L96" s="117"/>
      <c r="M96" s="117"/>
      <c r="N96" s="117"/>
      <c r="O96" s="117"/>
      <c r="P96" s="117"/>
      <c r="Q96" s="117"/>
      <c r="R96" s="117"/>
      <c r="S96" s="117"/>
      <c r="T96" s="117"/>
      <c r="U96" s="117"/>
    </row>
    <row r="97" spans="3:21">
      <c r="C97" s="117"/>
      <c r="D97" s="117"/>
      <c r="E97" s="117"/>
      <c r="F97" s="117"/>
      <c r="G97" s="117"/>
      <c r="H97" s="117"/>
      <c r="I97" s="117"/>
      <c r="J97" s="117"/>
      <c r="K97" s="117"/>
      <c r="L97" s="117"/>
      <c r="M97" s="117"/>
      <c r="N97" s="117"/>
      <c r="O97" s="117"/>
      <c r="P97" s="117"/>
      <c r="Q97" s="117"/>
      <c r="R97" s="117"/>
      <c r="S97" s="117"/>
      <c r="T97" s="117"/>
      <c r="U97" s="117"/>
    </row>
    <row r="98" spans="3:21">
      <c r="C98" s="117"/>
      <c r="D98" s="117"/>
      <c r="E98" s="117"/>
      <c r="F98" s="117"/>
      <c r="G98" s="117"/>
      <c r="H98" s="117"/>
      <c r="I98" s="117"/>
      <c r="J98" s="117"/>
      <c r="K98" s="117"/>
      <c r="L98" s="117"/>
      <c r="M98" s="117"/>
      <c r="N98" s="117"/>
      <c r="O98" s="117"/>
      <c r="P98" s="117"/>
      <c r="Q98" s="117"/>
      <c r="R98" s="117"/>
      <c r="S98" s="117"/>
      <c r="T98" s="117"/>
      <c r="U98" s="117"/>
    </row>
    <row r="99" spans="3:21">
      <c r="C99" s="117"/>
      <c r="D99" s="117"/>
      <c r="E99" s="117"/>
      <c r="F99" s="117"/>
      <c r="G99" s="117"/>
      <c r="H99" s="117"/>
      <c r="I99" s="117"/>
      <c r="J99" s="117"/>
      <c r="K99" s="117"/>
      <c r="L99" s="117"/>
      <c r="M99" s="117"/>
      <c r="N99" s="117"/>
      <c r="O99" s="117"/>
      <c r="P99" s="117"/>
      <c r="Q99" s="117"/>
      <c r="R99" s="117"/>
      <c r="S99" s="117"/>
      <c r="T99" s="117"/>
      <c r="U99" s="117"/>
    </row>
    <row r="100" spans="3:21">
      <c r="C100" s="117"/>
      <c r="D100" s="117"/>
      <c r="E100" s="117"/>
      <c r="F100" s="117"/>
      <c r="G100" s="117"/>
      <c r="H100" s="117"/>
      <c r="I100" s="117"/>
      <c r="J100" s="117"/>
      <c r="K100" s="117"/>
      <c r="L100" s="117"/>
      <c r="M100" s="117"/>
      <c r="N100" s="117"/>
      <c r="O100" s="117"/>
      <c r="P100" s="117"/>
      <c r="Q100" s="117"/>
      <c r="R100" s="117"/>
      <c r="S100" s="117"/>
      <c r="T100" s="117"/>
      <c r="U100" s="117"/>
    </row>
    <row r="101" spans="3:21">
      <c r="C101" s="117"/>
      <c r="D101" s="117"/>
      <c r="E101" s="117"/>
      <c r="F101" s="117"/>
      <c r="G101" s="117"/>
      <c r="H101" s="117"/>
      <c r="I101" s="117"/>
      <c r="J101" s="117"/>
      <c r="K101" s="117"/>
      <c r="L101" s="117"/>
      <c r="M101" s="117"/>
      <c r="N101" s="117"/>
      <c r="O101" s="117"/>
      <c r="P101" s="117"/>
      <c r="Q101" s="117"/>
      <c r="R101" s="117"/>
      <c r="S101" s="117"/>
      <c r="T101" s="117"/>
      <c r="U101" s="117"/>
    </row>
    <row r="102" spans="3:21">
      <c r="C102" s="117"/>
      <c r="D102" s="117"/>
      <c r="E102" s="117"/>
      <c r="F102" s="117"/>
      <c r="G102" s="117"/>
      <c r="H102" s="117"/>
      <c r="I102" s="117"/>
      <c r="J102" s="117"/>
      <c r="K102" s="117"/>
      <c r="L102" s="117"/>
      <c r="M102" s="117"/>
      <c r="N102" s="117"/>
      <c r="O102" s="117"/>
      <c r="P102" s="117"/>
      <c r="Q102" s="117"/>
      <c r="R102" s="117"/>
      <c r="S102" s="117"/>
      <c r="T102" s="117"/>
      <c r="U102" s="117"/>
    </row>
    <row r="103" spans="3:21">
      <c r="C103" s="117"/>
      <c r="D103" s="117"/>
      <c r="E103" s="117"/>
      <c r="F103" s="117"/>
      <c r="G103" s="117"/>
      <c r="H103" s="117"/>
      <c r="I103" s="117"/>
      <c r="J103" s="117"/>
      <c r="K103" s="117"/>
      <c r="L103" s="117"/>
      <c r="M103" s="117"/>
      <c r="N103" s="117"/>
      <c r="O103" s="117"/>
      <c r="P103" s="117"/>
      <c r="Q103" s="117"/>
      <c r="R103" s="117"/>
      <c r="S103" s="117"/>
      <c r="T103" s="117"/>
      <c r="U103" s="117"/>
    </row>
    <row r="104" spans="3:21">
      <c r="C104" s="117"/>
      <c r="D104" s="117"/>
      <c r="E104" s="117"/>
      <c r="F104" s="117"/>
      <c r="G104" s="117"/>
      <c r="H104" s="117"/>
      <c r="I104" s="117"/>
      <c r="J104" s="117"/>
      <c r="K104" s="117"/>
      <c r="L104" s="117"/>
      <c r="M104" s="117"/>
      <c r="N104" s="117"/>
      <c r="O104" s="117"/>
      <c r="P104" s="117"/>
      <c r="Q104" s="117"/>
      <c r="R104" s="117"/>
      <c r="S104" s="117"/>
      <c r="T104" s="117"/>
      <c r="U104" s="117"/>
    </row>
    <row r="105" spans="3:21">
      <c r="C105" s="117"/>
      <c r="D105" s="117"/>
      <c r="E105" s="117"/>
      <c r="F105" s="117"/>
      <c r="G105" s="117"/>
      <c r="H105" s="117"/>
      <c r="I105" s="117"/>
      <c r="J105" s="117"/>
      <c r="K105" s="117"/>
      <c r="L105" s="117"/>
      <c r="M105" s="117"/>
      <c r="N105" s="117"/>
      <c r="O105" s="117"/>
      <c r="P105" s="117"/>
      <c r="Q105" s="117"/>
      <c r="R105" s="117"/>
      <c r="S105" s="117"/>
      <c r="T105" s="117"/>
      <c r="U105" s="117"/>
    </row>
    <row r="106" spans="3:21">
      <c r="C106" s="117"/>
      <c r="D106" s="117"/>
      <c r="E106" s="117"/>
      <c r="F106" s="117"/>
      <c r="G106" s="117"/>
      <c r="H106" s="117"/>
      <c r="I106" s="117"/>
      <c r="J106" s="117"/>
      <c r="K106" s="117"/>
      <c r="L106" s="117"/>
      <c r="M106" s="117"/>
      <c r="N106" s="117"/>
      <c r="O106" s="117"/>
      <c r="P106" s="117"/>
      <c r="Q106" s="117"/>
      <c r="R106" s="117"/>
      <c r="S106" s="117"/>
      <c r="T106" s="117"/>
      <c r="U106" s="117"/>
    </row>
    <row r="107" spans="3:21">
      <c r="C107" s="117"/>
      <c r="D107" s="117"/>
      <c r="E107" s="117"/>
      <c r="F107" s="117"/>
      <c r="G107" s="117"/>
      <c r="H107" s="117"/>
      <c r="I107" s="117"/>
      <c r="J107" s="117"/>
      <c r="K107" s="117"/>
      <c r="L107" s="117"/>
      <c r="M107" s="117"/>
      <c r="N107" s="117"/>
      <c r="O107" s="117"/>
      <c r="P107" s="117"/>
      <c r="Q107" s="117"/>
      <c r="R107" s="117"/>
      <c r="S107" s="117"/>
      <c r="T107" s="117"/>
      <c r="U107" s="117"/>
    </row>
    <row r="108" spans="3:21">
      <c r="C108" s="117"/>
      <c r="D108" s="117"/>
      <c r="E108" s="117"/>
      <c r="F108" s="117"/>
      <c r="G108" s="117"/>
      <c r="H108" s="117"/>
      <c r="I108" s="117"/>
      <c r="J108" s="117"/>
      <c r="K108" s="117"/>
      <c r="L108" s="117"/>
      <c r="M108" s="117"/>
      <c r="N108" s="117"/>
      <c r="O108" s="117"/>
      <c r="P108" s="117"/>
      <c r="Q108" s="117"/>
      <c r="R108" s="117"/>
      <c r="S108" s="117"/>
      <c r="T108" s="117"/>
      <c r="U108" s="117"/>
    </row>
    <row r="109" spans="3:21">
      <c r="C109" s="117"/>
      <c r="D109" s="117"/>
      <c r="E109" s="117"/>
      <c r="F109" s="117"/>
      <c r="G109" s="117"/>
      <c r="H109" s="117"/>
      <c r="I109" s="117"/>
      <c r="J109" s="117"/>
      <c r="K109" s="117"/>
      <c r="L109" s="117"/>
      <c r="M109" s="117"/>
      <c r="N109" s="117"/>
      <c r="O109" s="117"/>
      <c r="P109" s="117"/>
      <c r="Q109" s="117"/>
      <c r="R109" s="117"/>
      <c r="S109" s="117"/>
      <c r="T109" s="117"/>
      <c r="U109" s="117"/>
    </row>
    <row r="110" spans="3:21">
      <c r="C110" s="117"/>
      <c r="D110" s="117"/>
      <c r="E110" s="117"/>
      <c r="F110" s="117"/>
      <c r="G110" s="117"/>
      <c r="H110" s="117"/>
      <c r="I110" s="117"/>
      <c r="J110" s="117"/>
      <c r="K110" s="117"/>
      <c r="L110" s="117"/>
      <c r="M110" s="117"/>
      <c r="N110" s="117"/>
      <c r="O110" s="117"/>
      <c r="P110" s="117"/>
      <c r="Q110" s="117"/>
      <c r="R110" s="117"/>
      <c r="S110" s="117"/>
      <c r="T110" s="117"/>
      <c r="U110" s="117"/>
    </row>
    <row r="111" spans="3:21">
      <c r="C111" s="117"/>
      <c r="D111" s="117"/>
      <c r="E111" s="117"/>
      <c r="F111" s="117"/>
      <c r="G111" s="117"/>
      <c r="H111" s="117"/>
      <c r="I111" s="117"/>
      <c r="J111" s="117"/>
      <c r="K111" s="117"/>
      <c r="L111" s="117"/>
      <c r="M111" s="117"/>
      <c r="N111" s="117"/>
      <c r="O111" s="117"/>
      <c r="P111" s="117"/>
      <c r="Q111" s="117"/>
      <c r="R111" s="117"/>
      <c r="S111" s="117"/>
      <c r="T111" s="117"/>
      <c r="U111" s="117"/>
    </row>
    <row r="112" spans="3:21">
      <c r="C112" s="117"/>
      <c r="D112" s="117"/>
      <c r="E112" s="117"/>
      <c r="F112" s="117"/>
      <c r="G112" s="117"/>
      <c r="H112" s="117"/>
      <c r="I112" s="117"/>
      <c r="J112" s="117"/>
      <c r="K112" s="117"/>
      <c r="L112" s="117"/>
      <c r="M112" s="117"/>
      <c r="N112" s="117"/>
      <c r="O112" s="117"/>
      <c r="P112" s="117"/>
      <c r="Q112" s="117"/>
      <c r="R112" s="117"/>
      <c r="S112" s="117"/>
      <c r="T112" s="117"/>
      <c r="U112" s="117"/>
    </row>
    <row r="113" spans="3:21">
      <c r="C113" s="117"/>
      <c r="D113" s="117"/>
      <c r="E113" s="117"/>
      <c r="F113" s="117"/>
      <c r="G113" s="117"/>
      <c r="H113" s="117"/>
      <c r="I113" s="117"/>
      <c r="J113" s="117"/>
      <c r="K113" s="117"/>
      <c r="L113" s="117"/>
      <c r="M113" s="117"/>
      <c r="N113" s="117"/>
      <c r="O113" s="117"/>
      <c r="P113" s="117"/>
      <c r="Q113" s="117"/>
      <c r="R113" s="117"/>
      <c r="S113" s="117"/>
      <c r="T113" s="117"/>
      <c r="U113" s="117"/>
    </row>
    <row r="114" spans="3:21">
      <c r="C114" s="117"/>
      <c r="D114" s="117"/>
      <c r="E114" s="117"/>
      <c r="F114" s="117"/>
      <c r="G114" s="117"/>
      <c r="H114" s="117"/>
      <c r="I114" s="117"/>
      <c r="J114" s="117"/>
      <c r="K114" s="117"/>
      <c r="L114" s="117"/>
      <c r="M114" s="117"/>
      <c r="N114" s="117"/>
      <c r="O114" s="117"/>
      <c r="P114" s="117"/>
      <c r="Q114" s="117"/>
      <c r="R114" s="117"/>
      <c r="S114" s="117"/>
      <c r="T114" s="117"/>
      <c r="U114" s="117"/>
    </row>
    <row r="115" spans="3:21">
      <c r="C115" s="117"/>
      <c r="D115" s="117"/>
      <c r="E115" s="117"/>
      <c r="F115" s="117"/>
      <c r="G115" s="117"/>
      <c r="H115" s="117"/>
      <c r="I115" s="117"/>
      <c r="J115" s="117"/>
      <c r="K115" s="117"/>
      <c r="L115" s="117"/>
      <c r="M115" s="117"/>
      <c r="N115" s="117"/>
      <c r="O115" s="117"/>
      <c r="P115" s="117"/>
      <c r="Q115" s="117"/>
      <c r="R115" s="117"/>
      <c r="S115" s="117"/>
      <c r="T115" s="117"/>
      <c r="U115" s="117"/>
    </row>
    <row r="116" spans="3:21">
      <c r="C116" s="117"/>
      <c r="D116" s="117"/>
      <c r="E116" s="117"/>
      <c r="F116" s="117"/>
      <c r="G116" s="117"/>
      <c r="H116" s="117"/>
      <c r="I116" s="117"/>
      <c r="J116" s="117"/>
      <c r="K116" s="117"/>
      <c r="L116" s="117"/>
      <c r="M116" s="117"/>
      <c r="N116" s="117"/>
      <c r="O116" s="117"/>
      <c r="P116" s="117"/>
      <c r="Q116" s="117"/>
      <c r="R116" s="117"/>
      <c r="S116" s="117"/>
      <c r="T116" s="117"/>
      <c r="U116" s="117"/>
    </row>
    <row r="117" spans="3:21">
      <c r="C117" s="117"/>
      <c r="D117" s="117"/>
      <c r="E117" s="117"/>
      <c r="F117" s="117"/>
      <c r="G117" s="117"/>
      <c r="H117" s="117"/>
      <c r="I117" s="117"/>
      <c r="J117" s="117"/>
      <c r="K117" s="117"/>
      <c r="L117" s="117"/>
      <c r="M117" s="117"/>
      <c r="N117" s="117"/>
      <c r="O117" s="117"/>
      <c r="P117" s="117"/>
      <c r="Q117" s="117"/>
      <c r="R117" s="117"/>
      <c r="S117" s="117"/>
      <c r="T117" s="117"/>
      <c r="U117" s="117"/>
    </row>
    <row r="118" spans="3:21">
      <c r="C118" s="117"/>
      <c r="D118" s="117"/>
      <c r="E118" s="117"/>
      <c r="F118" s="117"/>
      <c r="G118" s="117"/>
      <c r="H118" s="117"/>
      <c r="I118" s="117"/>
      <c r="J118" s="117"/>
      <c r="K118" s="117"/>
      <c r="L118" s="117"/>
      <c r="M118" s="117"/>
      <c r="N118" s="117"/>
      <c r="O118" s="117"/>
      <c r="P118" s="117"/>
      <c r="Q118" s="117"/>
      <c r="R118" s="117"/>
      <c r="S118" s="117"/>
      <c r="T118" s="117"/>
      <c r="U118" s="117"/>
    </row>
    <row r="119" spans="3:21">
      <c r="C119" s="117"/>
      <c r="D119" s="117"/>
      <c r="E119" s="117"/>
      <c r="F119" s="117"/>
      <c r="G119" s="117"/>
      <c r="H119" s="117"/>
      <c r="I119" s="117"/>
      <c r="J119" s="117"/>
      <c r="K119" s="117"/>
      <c r="L119" s="117"/>
      <c r="M119" s="117"/>
      <c r="N119" s="117"/>
      <c r="O119" s="117"/>
      <c r="P119" s="117"/>
      <c r="Q119" s="117"/>
      <c r="R119" s="117"/>
      <c r="S119" s="117"/>
      <c r="T119" s="117"/>
      <c r="U119" s="117"/>
    </row>
    <row r="120" spans="3:21">
      <c r="C120" s="117"/>
      <c r="D120" s="117"/>
      <c r="E120" s="117"/>
      <c r="F120" s="117"/>
      <c r="G120" s="117"/>
      <c r="H120" s="117"/>
      <c r="I120" s="117"/>
      <c r="J120" s="117"/>
      <c r="K120" s="117"/>
      <c r="L120" s="117"/>
      <c r="M120" s="117"/>
      <c r="N120" s="117"/>
      <c r="O120" s="117"/>
      <c r="P120" s="117"/>
      <c r="Q120" s="117"/>
      <c r="R120" s="117"/>
      <c r="S120" s="117"/>
      <c r="T120" s="117"/>
      <c r="U120" s="117"/>
    </row>
    <row r="121" spans="3:21">
      <c r="C121" s="117"/>
      <c r="D121" s="117"/>
      <c r="E121" s="117"/>
      <c r="F121" s="117"/>
      <c r="G121" s="117"/>
      <c r="H121" s="117"/>
      <c r="I121" s="117"/>
      <c r="J121" s="117"/>
      <c r="K121" s="117"/>
      <c r="L121" s="117"/>
      <c r="M121" s="117"/>
      <c r="N121" s="117"/>
      <c r="O121" s="117"/>
      <c r="P121" s="117"/>
      <c r="Q121" s="117"/>
      <c r="R121" s="117"/>
      <c r="S121" s="117"/>
      <c r="T121" s="117"/>
      <c r="U121" s="117"/>
    </row>
    <row r="122" spans="3:21">
      <c r="C122" s="117"/>
      <c r="D122" s="117"/>
      <c r="E122" s="117"/>
      <c r="F122" s="117"/>
      <c r="G122" s="117"/>
      <c r="H122" s="117"/>
      <c r="I122" s="117"/>
      <c r="J122" s="117"/>
      <c r="K122" s="117"/>
      <c r="L122" s="117"/>
      <c r="M122" s="117"/>
      <c r="N122" s="117"/>
      <c r="O122" s="117"/>
      <c r="P122" s="117"/>
      <c r="Q122" s="117"/>
      <c r="R122" s="117"/>
      <c r="S122" s="117"/>
      <c r="T122" s="117"/>
      <c r="U122" s="117"/>
    </row>
    <row r="123" spans="3:21">
      <c r="C123" s="117"/>
      <c r="D123" s="117"/>
      <c r="E123" s="117"/>
      <c r="F123" s="117"/>
      <c r="G123" s="117"/>
      <c r="H123" s="117"/>
      <c r="I123" s="117"/>
      <c r="J123" s="117"/>
      <c r="K123" s="117"/>
      <c r="L123" s="117"/>
      <c r="M123" s="117"/>
      <c r="N123" s="117"/>
      <c r="O123" s="117"/>
      <c r="P123" s="117"/>
      <c r="Q123" s="117"/>
      <c r="R123" s="117"/>
      <c r="S123" s="117"/>
      <c r="T123" s="117"/>
      <c r="U123" s="117"/>
    </row>
    <row r="124" spans="3:21">
      <c r="C124" s="117"/>
      <c r="D124" s="117"/>
      <c r="E124" s="117"/>
      <c r="F124" s="117"/>
      <c r="G124" s="117"/>
      <c r="H124" s="117"/>
      <c r="I124" s="117"/>
      <c r="J124" s="117"/>
      <c r="K124" s="117"/>
      <c r="L124" s="117"/>
      <c r="M124" s="117"/>
      <c r="N124" s="117"/>
      <c r="O124" s="117"/>
      <c r="P124" s="117"/>
      <c r="Q124" s="117"/>
      <c r="R124" s="117"/>
      <c r="S124" s="117"/>
      <c r="T124" s="117"/>
      <c r="U124" s="117"/>
    </row>
    <row r="125" spans="3:21">
      <c r="C125" s="117"/>
      <c r="D125" s="117"/>
      <c r="E125" s="117"/>
      <c r="F125" s="117"/>
      <c r="G125" s="117"/>
      <c r="H125" s="117"/>
      <c r="I125" s="117"/>
      <c r="J125" s="117"/>
      <c r="K125" s="117"/>
      <c r="L125" s="117"/>
      <c r="M125" s="117"/>
      <c r="N125" s="117"/>
      <c r="O125" s="117"/>
      <c r="P125" s="117"/>
      <c r="Q125" s="117"/>
      <c r="R125" s="117"/>
      <c r="S125" s="117"/>
      <c r="T125" s="117"/>
      <c r="U125" s="117"/>
    </row>
    <row r="126" spans="3:21">
      <c r="C126" s="117"/>
      <c r="D126" s="117"/>
      <c r="E126" s="117"/>
      <c r="F126" s="117"/>
      <c r="G126" s="117"/>
      <c r="H126" s="117"/>
      <c r="I126" s="117"/>
      <c r="J126" s="117"/>
      <c r="K126" s="117"/>
      <c r="L126" s="117"/>
      <c r="M126" s="117"/>
      <c r="N126" s="117"/>
      <c r="O126" s="117"/>
      <c r="P126" s="117"/>
      <c r="Q126" s="117"/>
      <c r="R126" s="117"/>
      <c r="S126" s="117"/>
      <c r="T126" s="117"/>
      <c r="U126" s="117"/>
    </row>
    <row r="127" spans="3:21">
      <c r="C127" s="117"/>
      <c r="D127" s="117"/>
      <c r="E127" s="117"/>
      <c r="F127" s="117"/>
      <c r="G127" s="117"/>
      <c r="H127" s="117"/>
      <c r="I127" s="117"/>
      <c r="J127" s="117"/>
      <c r="K127" s="117"/>
      <c r="L127" s="117"/>
      <c r="M127" s="117"/>
      <c r="N127" s="117"/>
      <c r="O127" s="117"/>
      <c r="P127" s="117"/>
      <c r="Q127" s="117"/>
      <c r="R127" s="117"/>
      <c r="S127" s="117"/>
      <c r="T127" s="117"/>
      <c r="U127" s="117"/>
    </row>
    <row r="128" spans="3:21">
      <c r="C128" s="117"/>
      <c r="D128" s="117"/>
      <c r="E128" s="117"/>
      <c r="F128" s="117"/>
      <c r="G128" s="117"/>
      <c r="H128" s="117"/>
      <c r="I128" s="117"/>
      <c r="J128" s="117"/>
      <c r="K128" s="117"/>
      <c r="L128" s="117"/>
      <c r="M128" s="117"/>
      <c r="N128" s="117"/>
      <c r="O128" s="117"/>
      <c r="P128" s="117"/>
      <c r="Q128" s="117"/>
      <c r="R128" s="117"/>
      <c r="S128" s="117"/>
      <c r="T128" s="117"/>
      <c r="U128" s="117"/>
    </row>
    <row r="129" spans="3:3">
      <c r="C129" s="117"/>
    </row>
    <row r="130" spans="3:3">
      <c r="C130" s="117"/>
    </row>
  </sheetData>
  <mergeCells count="9">
    <mergeCell ref="C1:AI1"/>
    <mergeCell ref="C3:L3"/>
    <mergeCell ref="AF3:AI3"/>
    <mergeCell ref="Z3:AE3"/>
    <mergeCell ref="C2:U2"/>
    <mergeCell ref="Z2:AI2"/>
    <mergeCell ref="V2:Y2"/>
    <mergeCell ref="M3:Q3"/>
    <mergeCell ref="R3:U3"/>
  </mergeCells>
  <hyperlinks>
    <hyperlink ref="R4" r:id="rId1" xr:uid="{EC8584AC-BB48-6445-B0F2-01BE7B6F2869}"/>
    <hyperlink ref="C4" r:id="rId2" display="US Cesnsus" xr:uid="{9E976BF6-9DB5-BF4B-A25A-65D6D886F2E2}"/>
    <hyperlink ref="D4:L4" r:id="rId3" display="US Cesnsus" xr:uid="{EB382292-9CD8-4D47-B64E-E466AB6A4AFE}"/>
    <hyperlink ref="U4" r:id="rId4" location="County" xr:uid="{7B92FAEB-9DB6-0840-943C-6682C0C97ED4}"/>
    <hyperlink ref="O4" r:id="rId5" location="fmt=287&amp;loc=2,127,347,1763,331,348,336,171,321,345,357,332,324,369,358,362,360,337,327,364,356,217,353,328,354,323,352,320,339,334,365,343,330,367,344,355,366,368,265,349,361,4,273,59,370,326,333,322,341,338,350,342,329,325,359,351,363,340,335&amp;tf=108&amp;ch=1249&amp;sortColumnId=0&amp;sortType=asc" xr:uid="{8A68949F-D896-5E4B-8539-A42E98BD7401}"/>
    <hyperlink ref="Q4" r:id="rId6" location="fmt=2332&amp;loc=2,127,347,1763,331,348,336,171,321,345,357,332,324,369,358,362,360,337,327,364,356,217,353,328,354,323,352,320,339,334,365,343,330,367,344,355,366,368,265,349,361,4,273,59,370,326,333,322,341,338,350,342,329,325,359,351,363,340,335&amp;tf=108&amp;sortColumnId=0&amp;sortType=asc" xr:uid="{90DFB300-4DB5-8B45-9F9E-5C45E2F7F554}"/>
    <hyperlink ref="M4" r:id="rId7" xr:uid="{1273DA56-207A-E34D-BCE6-2098B7EDD5C6}"/>
    <hyperlink ref="N4" r:id="rId8" location="fmt=133&amp;loc=127,347,1763,331,348,336,171,321,345,357,332,324,369,358,362,360,337,327,364,356,217,353,328,354,323,352,320,339,334,365,343,330,367,344,355,366,368,265,349,361,4,273,59,370,326,333,322,341,338,350,342,329,325,359,351,363,340,335&amp;tf=108&amp;ch=1249&amp;sortType=asc" xr:uid="{6A0D87A4-0469-1247-A068-D9D241A584CC}"/>
    <hyperlink ref="T4" r:id="rId9" location="fmt=186&amp;loc=2,127,347,1763,331,348,336,171,321,345,357,332,324,369,358,362,360,337,327,364,356,217,353,328,354,323,352,320,339,334,365,343,330,367,344,355,366,368,265,349,361,4,273,59,370,326,333,322,341,338,350,342,329,325,359,351,363,340,335&amp;tf=108&amp;sortColumnId=0&amp;sortType=asc" xr:uid="{39FDA5D3-3875-AA41-A5E5-9E6B7E631B8D}"/>
    <hyperlink ref="S4" r:id="rId10" xr:uid="{5BC5AE03-FEAB-AB41-9095-0AE8CB329D8D}"/>
    <hyperlink ref="Z4" r:id="rId11" xr:uid="{7A9D7C45-274A-634C-9596-42F2C3207DB0}"/>
    <hyperlink ref="AA4" r:id="rId12" xr:uid="{878CFEFC-22CD-9845-A558-04DD4073B38D}"/>
    <hyperlink ref="AB4:AE4" r:id="rId13" display="Opportunity Insights" xr:uid="{83E10491-E6E7-2B42-A4E5-D7B8D07747E4}"/>
    <hyperlink ref="AF4" r:id="rId14" xr:uid="{1123EC03-8F02-D947-9926-D7AB04D4D6AF}"/>
    <hyperlink ref="AG4" r:id="rId15" xr:uid="{0435B9B8-50E8-6A44-975A-EDCFBF026AC0}"/>
    <hyperlink ref="AI4" r:id="rId16" xr:uid="{2E343989-CB53-5342-A68F-D88EF44EAC4A}"/>
    <hyperlink ref="AH4" r:id="rId17" xr:uid="{4C4F8C26-3171-0A4D-B8D4-102AAF89FF46}"/>
    <hyperlink ref="K4" r:id="rId18" display="US Cesnsus" xr:uid="{8B713601-60F4-9A44-AC1F-353142BF43AB}"/>
  </hyperlinks>
  <pageMargins left="0.7" right="0.7" top="0.75" bottom="0.75" header="0.3" footer="0.3"/>
  <legacyDrawing r:id="rId1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CA_county_data</vt:lpstr>
      <vt:lpstr>PLACE</vt:lpstr>
      <vt:lpstr>REGIONAL ECONOMY</vt:lpstr>
      <vt:lpstr>Place extras</vt:lpstr>
      <vt:lpstr>LQs</vt:lpstr>
      <vt:lpstr>LQgraphdata</vt:lpstr>
      <vt:lpstr>LQ graphs</vt:lpstr>
      <vt:lpstr>LQ extras</vt:lpstr>
      <vt:lpstr>HUM CAP</vt:lpstr>
      <vt:lpstr>Ed outcomes</vt:lpstr>
      <vt:lpstr>ECON DEV</vt:lpstr>
      <vt:lpstr>Econ extras (for calcs)</vt:lpstr>
      <vt:lpstr>demographic</vt:lpstr>
      <vt:lpstr>ungrouped</vt:lpstr>
      <vt:lpstr>Educ Index</vt:lpstr>
      <vt:lpstr>existing indexes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Conway, Alessandro Federico</cp:lastModifiedBy>
  <dcterms:created xsi:type="dcterms:W3CDTF">2022-10-09T05:15:07Z</dcterms:created>
  <dcterms:modified xsi:type="dcterms:W3CDTF">2023-08-18T21:16:43Z</dcterms:modified>
</cp:coreProperties>
</file>