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/Documents/Data Science Bootcamp/Module 1 Challenge/"/>
    </mc:Choice>
  </mc:AlternateContent>
  <xr:revisionPtr revIDLastSave="0" documentId="13_ncr:1_{C6660D09-CAA7-CD4F-82E9-C95354CD1B14}" xr6:coauthVersionLast="47" xr6:coauthVersionMax="47" xr10:uidLastSave="{00000000-0000-0000-0000-000000000000}"/>
  <bookViews>
    <workbookView xWindow="44120" yWindow="460" windowWidth="19000" windowHeight="21140" firstSheet="4" activeTab="6" xr2:uid="{00000000-000D-0000-FFFF-FFFF00000000}"/>
  </bookViews>
  <sheets>
    <sheet name="Subcategory" sheetId="2" r:id="rId1"/>
    <sheet name="Category" sheetId="7" r:id="rId2"/>
    <sheet name="Outcomes Based on Launch Date" sheetId="10" r:id="rId3"/>
    <sheet name="Edinburgh Research" sheetId="11" r:id="rId4"/>
    <sheet name="Descriptive Statistics" sheetId="14" r:id="rId5"/>
    <sheet name="Theater Outcomes by Launch Date" sheetId="18" r:id="rId6"/>
    <sheet name="Outcomes Based on Goals" sheetId="19" r:id="rId7"/>
    <sheet name="Main Data" sheetId="1" r:id="rId8"/>
  </sheets>
  <definedNames>
    <definedName name="_xlnm._FilterDatabase" localSheetId="7" hidden="1">'Main Data'!$A$1:$T$4115</definedName>
  </definedNames>
  <calcPr calcId="191029"/>
  <pivotCaches>
    <pivotCache cacheId="50" r:id="rId9"/>
    <pivotCache cacheId="51" r:id="rId10"/>
    <pivotCache cacheId="52" r:id="rId11"/>
    <pivotCache cacheId="5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9" l="1"/>
  <c r="E14" i="19"/>
  <c r="D2" i="19"/>
  <c r="C2" i="19"/>
  <c r="C13" i="19"/>
  <c r="C12" i="19"/>
  <c r="C11" i="19"/>
  <c r="C10" i="19"/>
  <c r="C9" i="19"/>
  <c r="C8" i="19"/>
  <c r="C7" i="19"/>
  <c r="C6" i="19"/>
  <c r="C5" i="19"/>
  <c r="C4" i="19"/>
  <c r="C3" i="19"/>
  <c r="B13" i="19"/>
  <c r="B11" i="19"/>
  <c r="B10" i="19"/>
  <c r="B9" i="19"/>
  <c r="B8" i="19"/>
  <c r="B7" i="19"/>
  <c r="B6" i="19"/>
  <c r="B5" i="19"/>
  <c r="B4" i="19"/>
  <c r="B3" i="19"/>
  <c r="B2" i="19"/>
  <c r="B12" i="19"/>
  <c r="D13" i="19"/>
  <c r="D12" i="19"/>
  <c r="D11" i="19"/>
  <c r="D10" i="19"/>
  <c r="D9" i="19"/>
  <c r="D8" i="19"/>
  <c r="D7" i="19"/>
  <c r="D6" i="19"/>
  <c r="D5" i="19"/>
  <c r="D4" i="19"/>
  <c r="D3" i="19"/>
  <c r="C14" i="14"/>
  <c r="C13" i="14"/>
  <c r="C12" i="14"/>
  <c r="C11" i="14"/>
  <c r="B12" i="14"/>
  <c r="B14" i="14" s="1"/>
  <c r="B13" i="14"/>
  <c r="B11" i="14"/>
  <c r="C6" i="14"/>
  <c r="C7" i="14" s="1"/>
  <c r="B6" i="14"/>
  <c r="C5" i="14"/>
  <c r="B5" i="14"/>
  <c r="C4" i="14"/>
  <c r="B4" i="14"/>
  <c r="W162" i="1"/>
  <c r="V162" i="1"/>
  <c r="C10" i="14"/>
  <c r="C9" i="14"/>
  <c r="C3" i="14"/>
  <c r="C2" i="14"/>
  <c r="B10" i="14"/>
  <c r="B9" i="14"/>
  <c r="B3" i="14"/>
  <c r="B2" i="14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T2" i="1" s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G18" i="18"/>
  <c r="G17" i="18"/>
  <c r="G16" i="18"/>
  <c r="G15" i="18"/>
  <c r="G14" i="18"/>
  <c r="G13" i="18"/>
  <c r="G12" i="18"/>
  <c r="G11" i="18"/>
  <c r="G10" i="18"/>
  <c r="G8" i="18"/>
  <c r="G9" i="18"/>
  <c r="G7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B7" i="14" l="1"/>
  <c r="E3" i="19"/>
  <c r="H3" i="19" s="1"/>
  <c r="E12" i="19"/>
  <c r="H12" i="19" s="1"/>
  <c r="E11" i="19"/>
  <c r="G11" i="19" s="1"/>
  <c r="E7" i="19"/>
  <c r="G7" i="19" s="1"/>
  <c r="E8" i="19"/>
  <c r="G8" i="19" s="1"/>
  <c r="E4" i="19"/>
  <c r="H4" i="19" s="1"/>
  <c r="E10" i="19"/>
  <c r="H10" i="19" s="1"/>
  <c r="E6" i="19"/>
  <c r="H6" i="19" s="1"/>
  <c r="E13" i="19"/>
  <c r="G13" i="19" s="1"/>
  <c r="E9" i="19"/>
  <c r="G9" i="19" s="1"/>
  <c r="E5" i="19"/>
  <c r="G5" i="19" s="1"/>
  <c r="E2" i="19"/>
  <c r="H2" i="19" s="1"/>
  <c r="G12" i="19" l="1"/>
  <c r="F10" i="19"/>
  <c r="G3" i="19"/>
  <c r="F3" i="19"/>
  <c r="F12" i="19"/>
  <c r="H8" i="19"/>
  <c r="G10" i="19"/>
  <c r="F6" i="19"/>
  <c r="H11" i="19"/>
  <c r="F11" i="19"/>
  <c r="F8" i="19"/>
  <c r="G6" i="19"/>
  <c r="H7" i="19"/>
  <c r="F7" i="19"/>
  <c r="F4" i="19"/>
  <c r="G4" i="19"/>
  <c r="H9" i="19"/>
  <c r="F5" i="19"/>
  <c r="H5" i="19"/>
  <c r="F9" i="19"/>
  <c r="F13" i="19"/>
  <c r="H13" i="19"/>
  <c r="G2" i="19"/>
  <c r="F2" i="19"/>
</calcChain>
</file>

<file path=xl/sharedStrings.xml><?xml version="1.0" encoding="utf-8"?>
<sst xmlns="http://schemas.openxmlformats.org/spreadsheetml/2006/main" count="29001" uniqueCount="8390">
  <si>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</si>
  <si>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</si>
  <si>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</si>
  <si>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</si>
  <si>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</si>
  <si>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</si>
  <si>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</si>
  <si>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</si>
  <si>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</si>
  <si>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</si>
  <si>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</si>
  <si>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</si>
  <si>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</si>
  <si>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</si>
  <si>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</si>
  <si>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</si>
  <si>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</si>
  <si>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</si>
  <si>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</si>
  <si>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</si>
  <si>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</si>
  <si>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</si>
  <si>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</si>
  <si>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</si>
  <si>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</si>
  <si>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</si>
  <si>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</si>
  <si>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</si>
  <si>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</si>
  <si>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</si>
  <si>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</si>
  <si>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</si>
  <si>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</si>
  <si>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</si>
  <si>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</si>
  <si>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</si>
  <si>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</si>
  <si>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</si>
  <si>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</si>
  <si>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</si>
  <si>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</si>
  <si>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</si>
  <si>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</si>
  <si>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</si>
  <si>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</si>
  <si>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</si>
  <si>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</si>
  <si>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</si>
  <si>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</si>
  <si>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</si>
  <si>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</si>
  <si>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</si>
  <si>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</si>
  <si>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</si>
  <si>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</si>
  <si>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</si>
  <si>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</si>
  <si>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</si>
  <si>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</si>
  <si>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</si>
  <si>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</si>
  <si>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</si>
  <si>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</si>
  <si>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</si>
  <si>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</si>
  <si>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</si>
  <si>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</si>
  <si>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</si>
  <si>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</si>
  <si>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</si>
  <si>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</si>
  <si>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</si>
  <si>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</si>
  <si>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</si>
  <si>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</si>
  <si>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</si>
  <si>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</si>
  <si>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</si>
  <si>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</si>
  <si>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</si>
  <si>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</si>
  <si>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</si>
  <si>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</si>
  <si>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</si>
  <si>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</si>
  <si>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</si>
  <si>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</si>
  <si>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</si>
  <si>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</si>
  <si>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</si>
  <si>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</si>
  <si>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</si>
  <si>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</si>
  <si>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</si>
  <si>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</si>
  <si>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</si>
  <si>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</si>
  <si>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</si>
  <si>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</si>
  <si>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</si>
  <si>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</si>
  <si>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</si>
  <si>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</si>
  <si>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</si>
  <si>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</si>
  <si>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</si>
  <si>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</si>
  <si>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</si>
  <si>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</si>
  <si>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</si>
  <si>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</si>
  <si>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</si>
  <si>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</si>
  <si>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</si>
  <si>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</si>
  <si>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</si>
  <si>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</si>
  <si>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</si>
  <si>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</si>
  <si>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</si>
  <si>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</si>
  <si>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</si>
  <si>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</si>
  <si>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</si>
  <si>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</si>
  <si>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</si>
  <si>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</si>
  <si>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</si>
  <si>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</si>
  <si>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</si>
  <si>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</si>
  <si>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</si>
  <si>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</si>
  <si>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</si>
  <si>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</si>
  <si>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</si>
  <si>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</si>
  <si>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</si>
  <si>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</si>
  <si>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</si>
  <si>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</si>
  <si>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</si>
  <si>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</si>
  <si>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</si>
  <si>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</si>
  <si>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</si>
  <si>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</si>
  <si>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</si>
  <si>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</si>
  <si>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</si>
  <si>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</si>
  <si>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</si>
  <si>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</si>
  <si>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</si>
  <si>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</si>
  <si>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</si>
  <si>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</si>
  <si>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</si>
  <si>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</si>
  <si>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</si>
  <si>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</si>
  <si>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</si>
  <si>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</si>
  <si>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</si>
  <si>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</si>
  <si>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</si>
  <si>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</si>
  <si>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</si>
  <si>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</si>
  <si>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</si>
  <si>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</si>
  <si>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</si>
  <si>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</si>
  <si>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</si>
  <si>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</si>
  <si>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</si>
  <si>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</si>
  <si>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</si>
  <si>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</si>
  <si>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</si>
  <si>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</si>
  <si>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</si>
  <si>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</si>
  <si>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</si>
  <si>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</si>
  <si>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</si>
  <si>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</si>
  <si>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</si>
  <si>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</si>
  <si>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</si>
  <si>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</si>
  <si>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</si>
  <si>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</si>
  <si>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</si>
  <si>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</si>
  <si>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</si>
  <si>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</si>
  <si>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</si>
  <si>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</si>
  <si>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</si>
  <si>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</si>
  <si>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</si>
  <si>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</si>
  <si>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</si>
  <si>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</si>
  <si>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</si>
  <si>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</si>
  <si>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</si>
  <si>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</si>
  <si>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</si>
  <si>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</si>
  <si>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</si>
  <si>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</si>
  <si>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</si>
  <si>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</si>
  <si>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</si>
  <si>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</si>
  <si>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</si>
  <si>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</si>
  <si>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</si>
  <si>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</si>
  <si>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</si>
  <si>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</si>
  <si>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</si>
  <si>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</si>
  <si>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</si>
  <si>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</si>
  <si>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</si>
  <si>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</si>
  <si>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</si>
  <si>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</si>
  <si>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</si>
  <si>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</si>
  <si>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</si>
  <si>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</si>
  <si>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</si>
  <si>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</si>
  <si>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</si>
  <si>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</si>
  <si>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</si>
  <si>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</si>
  <si>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</si>
  <si>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</si>
  <si>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</si>
  <si>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</si>
  <si>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</si>
  <si>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</si>
  <si>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</si>
  <si>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</si>
  <si>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</si>
  <si>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</si>
  <si>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</si>
  <si>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</si>
  <si>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</si>
  <si>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</si>
  <si>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</si>
  <si>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</si>
  <si>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</si>
  <si>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</si>
  <si>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</si>
  <si>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</si>
  <si>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</si>
  <si>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</si>
  <si>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</si>
  <si>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</si>
  <si>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</si>
  <si>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</si>
  <si>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</si>
  <si>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</si>
  <si>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</si>
  <si>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</si>
  <si>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</si>
  <si>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</si>
  <si>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</si>
  <si>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</si>
  <si>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</si>
  <si>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</si>
  <si>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</si>
  <si>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</si>
  <si>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</si>
  <si>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</si>
  <si>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</si>
  <si>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</si>
  <si>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</si>
  <si>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</si>
  <si>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</si>
  <si>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</si>
  <si>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</si>
  <si>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</si>
  <si>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</si>
  <si>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</si>
  <si>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</si>
  <si>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</si>
  <si>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</si>
  <si>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</si>
  <si>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</si>
  <si>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</si>
  <si>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</si>
  <si>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</si>
  <si>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</si>
  <si>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</si>
  <si>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</si>
  <si>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</si>
  <si>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</si>
  <si>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</si>
  <si>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</si>
  <si>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</si>
  <si>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</si>
  <si>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</si>
  <si>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</si>
  <si>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</si>
  <si>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</si>
  <si>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</si>
  <si>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</si>
  <si>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</si>
  <si>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</si>
  <si>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</si>
  <si>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</si>
  <si>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</si>
  <si>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</si>
  <si>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</si>
  <si>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</si>
  <si>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</si>
  <si>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</si>
  <si>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</si>
  <si>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</si>
  <si>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</si>
  <si>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</si>
  <si>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</si>
  <si>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</si>
  <si>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</si>
  <si>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</si>
  <si>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</si>
  <si>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</si>
  <si>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</si>
  <si>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</si>
  <si>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</si>
  <si>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</si>
  <si>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</si>
  <si>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</si>
  <si>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</si>
  <si>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</si>
  <si>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</si>
  <si>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</si>
  <si>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</si>
  <si>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</si>
  <si>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</si>
  <si>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</si>
  <si>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</si>
  <si>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</si>
  <si>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</si>
  <si>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</si>
  <si>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</si>
  <si>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</si>
  <si>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</si>
  <si>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</si>
  <si>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</si>
  <si>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</si>
  <si>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</si>
  <si>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</si>
  <si>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</si>
  <si>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</si>
  <si>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</si>
  <si>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</si>
  <si>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</si>
  <si>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</si>
  <si>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</si>
  <si>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</si>
  <si>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</si>
  <si>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</si>
  <si>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</si>
  <si>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</si>
  <si>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</si>
  <si>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</si>
  <si>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</si>
  <si>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</si>
  <si>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</si>
  <si>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</si>
  <si>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</si>
  <si>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</si>
  <si>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</si>
  <si>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</si>
  <si>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</si>
  <si>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</si>
  <si>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</si>
  <si>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</si>
  <si>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</si>
  <si>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</si>
  <si>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</si>
  <si>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</si>
  <si>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</si>
  <si>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</si>
  <si>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</si>
  <si>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</si>
  <si>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</si>
  <si>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</si>
  <si>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</si>
  <si>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</si>
  <si>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</si>
  <si>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</si>
  <si>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</si>
  <si>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</si>
  <si>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</si>
  <si>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</si>
  <si>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</si>
  <si>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</si>
  <si>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</si>
  <si>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</si>
  <si>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</si>
  <si>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</si>
  <si>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</si>
  <si>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</si>
  <si>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</si>
  <si>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</si>
  <si>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</si>
  <si>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</si>
  <si>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</si>
  <si>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</si>
  <si>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</si>
  <si>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</si>
  <si>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</si>
  <si>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</si>
  <si>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</si>
  <si>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</si>
  <si>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</si>
  <si>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</si>
  <si>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</si>
  <si>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</si>
  <si>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</si>
  <si>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</si>
  <si>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</si>
  <si>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</si>
  <si>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</si>
  <si>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</si>
  <si>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</si>
  <si>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</si>
  <si>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</si>
  <si>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</si>
  <si>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</si>
  <si>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</si>
  <si>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</si>
  <si>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</si>
  <si>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</si>
  <si>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</si>
  <si>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</si>
  <si>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</si>
  <si>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</si>
  <si>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</si>
  <si>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</si>
  <si>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</si>
  <si>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</si>
  <si>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</si>
  <si>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</si>
  <si>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</si>
  <si>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</si>
  <si>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</si>
  <si>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</si>
  <si>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</si>
  <si>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</si>
  <si>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</si>
  <si>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</si>
  <si>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</si>
  <si>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</si>
  <si>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</si>
  <si>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</si>
  <si>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</si>
  <si>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</si>
  <si>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</si>
  <si>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</si>
  <si>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</si>
  <si>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</si>
  <si>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</si>
  <si>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</si>
  <si>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</si>
  <si>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</si>
  <si>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</si>
  <si>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</si>
  <si>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</si>
  <si>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</si>
  <si>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</si>
  <si>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</si>
  <si>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</si>
  <si>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</si>
  <si>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</si>
  <si>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</si>
  <si>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</si>
  <si>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</si>
  <si>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</si>
  <si>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</si>
  <si>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</si>
  <si>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</si>
  <si>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</si>
  <si>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</si>
  <si>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</si>
  <si>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</si>
  <si>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</si>
  <si>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</si>
  <si>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</si>
  <si>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</si>
  <si>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</si>
  <si>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</si>
  <si>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</si>
  <si>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</si>
  <si>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</si>
  <si>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</si>
  <si>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</si>
  <si>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</si>
  <si>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</si>
  <si>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</si>
  <si>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</si>
  <si>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</si>
  <si>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</si>
  <si>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</si>
  <si>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</si>
  <si>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</si>
  <si>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</si>
  <si>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</si>
  <si>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</si>
  <si>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</si>
  <si>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</si>
  <si>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</si>
  <si>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</si>
  <si>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</si>
  <si>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</si>
  <si>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</si>
  <si>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</si>
  <si>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</si>
  <si>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</si>
  <si>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</si>
  <si>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</si>
  <si>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</si>
  <si>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</si>
  <si>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</si>
  <si>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</si>
  <si>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</si>
  <si>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</si>
  <si>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</si>
  <si>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</si>
  <si>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</si>
  <si>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</si>
  <si>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</si>
  <si>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</si>
  <si>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</si>
  <si>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</si>
  <si>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</si>
  <si>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</si>
  <si>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</si>
  <si>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</si>
  <si>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</si>
  <si>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</si>
  <si>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</si>
  <si>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</si>
  <si>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</si>
  <si>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</si>
  <si>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</si>
  <si>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</si>
  <si>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</si>
  <si>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</si>
  <si>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</si>
  <si>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</si>
  <si>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</si>
  <si>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</si>
  <si>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</si>
  <si>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</si>
  <si>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</si>
  <si>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</si>
  <si>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</si>
  <si>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</si>
  <si>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</si>
  <si>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</si>
  <si>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</si>
  <si>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</si>
  <si>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</si>
  <si>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</si>
  <si>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</si>
  <si>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</si>
  <si>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</si>
  <si>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</si>
  <si>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</si>
  <si>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</si>
  <si>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</si>
  <si>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</si>
  <si>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</si>
  <si>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</si>
  <si>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</si>
  <si>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</si>
  <si>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</si>
  <si>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</si>
  <si>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</si>
  <si>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</si>
  <si>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</si>
  <si>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</si>
  <si>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</si>
  <si>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</si>
  <si>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</si>
  <si>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</si>
  <si>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</si>
  <si>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</si>
  <si>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</si>
  <si>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</si>
  <si>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</si>
  <si>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</si>
  <si>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</si>
  <si>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</si>
  <si>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</si>
  <si>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</si>
  <si>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</si>
  <si>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</si>
  <si>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</si>
  <si>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</si>
  <si>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</si>
  <si>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</si>
  <si>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</si>
  <si>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</si>
  <si>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</si>
  <si>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</si>
  <si>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</si>
  <si>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</si>
  <si>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</si>
  <si>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</si>
  <si>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</si>
  <si>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</si>
  <si>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</si>
  <si>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</si>
  <si>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</si>
  <si>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</si>
  <si>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</si>
  <si>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</si>
  <si>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</si>
  <si>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</si>
  <si>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</si>
  <si>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</si>
  <si>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</si>
  <si>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</si>
  <si>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</si>
  <si>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</si>
  <si>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</si>
  <si>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</si>
  <si>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</si>
  <si>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</si>
  <si>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</si>
  <si>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</si>
  <si>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</si>
  <si>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</si>
  <si>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</si>
  <si>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</si>
  <si>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</si>
  <si>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</si>
  <si>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</si>
  <si>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</si>
  <si>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</si>
  <si>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</si>
  <si>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</si>
  <si>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</si>
  <si>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</si>
  <si>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</si>
  <si>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</si>
  <si>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</si>
  <si>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</si>
  <si>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</si>
  <si>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</si>
  <si>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</si>
  <si>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</si>
  <si>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</si>
  <si>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</si>
  <si>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</si>
  <si>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</si>
  <si>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</si>
  <si>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</si>
  <si>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</si>
  <si>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</si>
  <si>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</si>
  <si>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</si>
  <si>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</si>
  <si>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</si>
  <si>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</si>
  <si>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</si>
  <si>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</si>
  <si>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</si>
  <si>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</si>
  <si>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</si>
  <si>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</si>
  <si>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</si>
  <si>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</si>
  <si>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</si>
  <si>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</si>
  <si>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</si>
  <si>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</si>
  <si>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</si>
  <si>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</si>
  <si>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</si>
  <si>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</si>
  <si>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</si>
  <si>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</si>
  <si>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</si>
  <si>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</si>
  <si>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</si>
  <si>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</si>
  <si>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</si>
  <si>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</si>
  <si>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</si>
  <si>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</si>
  <si>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</si>
  <si>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</si>
  <si>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</si>
  <si>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</si>
  <si>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</si>
  <si>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</si>
  <si>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</si>
  <si>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</si>
  <si>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</si>
  <si>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</si>
  <si>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</si>
  <si>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</si>
  <si>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</si>
  <si>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</si>
  <si>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</si>
  <si>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</si>
  <si>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</si>
  <si>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</si>
  <si>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</si>
  <si>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</si>
  <si>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</si>
  <si>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</si>
  <si>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</si>
  <si>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</si>
  <si>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</si>
  <si>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</si>
  <si>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</si>
  <si>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</si>
  <si>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</si>
  <si>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</si>
  <si>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</si>
  <si>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</si>
  <si>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</si>
  <si>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</si>
  <si>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</si>
  <si>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</si>
  <si>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</si>
  <si>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</si>
  <si>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</si>
  <si>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</si>
  <si>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</si>
  <si>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</si>
  <si>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</si>
  <si>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</si>
  <si>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</si>
  <si>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</si>
  <si>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</si>
  <si>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</si>
  <si>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</si>
  <si>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</si>
  <si>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</si>
  <si>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</si>
  <si>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</si>
  <si>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</si>
  <si>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</si>
  <si>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</si>
  <si>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</si>
  <si>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</si>
  <si>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</si>
  <si>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</si>
  <si>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</si>
  <si>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</si>
  <si>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</si>
  <si>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</si>
  <si>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</si>
  <si>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</si>
  <si>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</si>
  <si>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</si>
  <si>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</si>
  <si>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</si>
  <si>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</si>
  <si>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</si>
  <si>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</si>
  <si>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</si>
  <si>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</si>
  <si>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</si>
  <si>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</si>
  <si>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</si>
  <si>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</si>
  <si>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</si>
  <si>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</si>
  <si>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</si>
  <si>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</si>
  <si>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</si>
  <si>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</si>
  <si>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</si>
  <si>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</si>
  <si>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</si>
  <si>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</si>
  <si>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</si>
  <si>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</si>
  <si>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</si>
  <si>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</si>
  <si>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</si>
  <si>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</si>
  <si>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</si>
  <si>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</si>
  <si>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</si>
  <si>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</si>
  <si>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</si>
  <si>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</si>
  <si>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</si>
  <si>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</si>
  <si>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</si>
  <si>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</si>
  <si>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</si>
  <si>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</si>
  <si>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</si>
  <si>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</si>
  <si>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</si>
  <si>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</si>
  <si>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</si>
  <si>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</si>
  <si>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</si>
  <si>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</si>
  <si>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</si>
  <si>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</si>
  <si>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</si>
  <si>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</si>
  <si>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</si>
  <si>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</si>
  <si>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</si>
  <si>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</si>
  <si>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</si>
  <si>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</si>
  <si>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</si>
  <si>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</si>
  <si>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</si>
  <si>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</si>
  <si>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</si>
  <si>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</si>
  <si>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</si>
  <si>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</si>
  <si>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</si>
  <si>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</si>
  <si>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</si>
  <si>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</si>
  <si>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</si>
  <si>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</si>
  <si>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</si>
  <si>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</si>
  <si>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</si>
  <si>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</si>
  <si>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</si>
  <si>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</si>
  <si>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</si>
  <si>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</si>
  <si>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</si>
  <si>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</si>
  <si>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</si>
  <si>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</si>
  <si>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</si>
  <si>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</si>
  <si>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</si>
  <si>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</si>
  <si>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</si>
  <si>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</si>
  <si>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</si>
  <si>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</si>
  <si>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</si>
  <si>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</si>
  <si>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</si>
  <si>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</si>
  <si>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</si>
  <si>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</si>
  <si>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</si>
  <si>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</si>
  <si>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</si>
  <si>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</si>
  <si>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</si>
  <si>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</si>
  <si>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</si>
  <si>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</si>
  <si>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</si>
  <si>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</si>
  <si>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</si>
  <si>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</si>
  <si>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</si>
  <si>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</si>
  <si>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</si>
  <si>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</si>
  <si>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</si>
  <si>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</si>
  <si>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</si>
  <si>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</si>
  <si>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</si>
  <si>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</si>
  <si>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</si>
  <si>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</si>
  <si>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</si>
  <si>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</si>
  <si>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</si>
  <si>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</si>
  <si>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</si>
  <si>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</si>
  <si>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</si>
  <si>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</si>
  <si>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</si>
  <si>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</si>
  <si>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</si>
  <si>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</si>
  <si>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</si>
  <si>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</si>
  <si>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</si>
  <si>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</si>
  <si>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</si>
  <si>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</si>
  <si>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</si>
  <si>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</si>
  <si>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</si>
  <si>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</si>
  <si>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</si>
  <si>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</si>
  <si>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</si>
  <si>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</si>
  <si>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</si>
  <si>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</si>
  <si>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</si>
  <si>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</si>
  <si>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</si>
  <si>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</si>
  <si>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</si>
  <si>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</si>
  <si>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</si>
  <si>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</si>
  <si>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</si>
  <si>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</si>
  <si>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</si>
  <si>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</si>
  <si>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</si>
  <si>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</si>
  <si>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</si>
  <si>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</si>
  <si>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</si>
  <si>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</si>
  <si>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</si>
  <si>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</si>
  <si>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</si>
  <si>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</si>
  <si>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</si>
  <si>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</si>
  <si>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</si>
  <si>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</si>
  <si>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</si>
  <si>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</si>
  <si>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</si>
  <si>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</si>
  <si>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</si>
  <si>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</si>
  <si>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</si>
  <si>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</si>
  <si>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</si>
  <si>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</si>
  <si>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</si>
  <si>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</si>
  <si>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</si>
  <si>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</si>
  <si>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</si>
  <si>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</si>
  <si>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</si>
  <si>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</si>
  <si>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</si>
  <si>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</si>
  <si>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</si>
  <si>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</si>
  <si>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</si>
  <si>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</si>
  <si>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</si>
  <si>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</si>
  <si>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</si>
  <si>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</si>
  <si>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</si>
  <si>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</si>
  <si>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</si>
  <si>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</si>
  <si>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</si>
  <si>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</si>
  <si>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</si>
  <si>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</si>
  <si>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</si>
  <si>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</si>
  <si>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</si>
  <si>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</si>
  <si>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</si>
  <si>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</si>
  <si>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</si>
  <si>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</si>
  <si>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</si>
  <si>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</si>
  <si>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</si>
  <si>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</si>
  <si>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</si>
  <si>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</si>
  <si>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</si>
  <si>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</si>
  <si>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</si>
  <si>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</si>
  <si>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</si>
  <si>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</si>
  <si>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</si>
  <si>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</si>
  <si>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</si>
  <si>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</si>
  <si>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</si>
  <si>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</si>
  <si>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</si>
  <si>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</si>
  <si>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</si>
  <si>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</si>
  <si>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</si>
  <si>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</si>
  <si>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</si>
  <si>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</si>
  <si>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</si>
  <si>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</si>
  <si>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</si>
  <si>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</si>
  <si>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</si>
  <si>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</si>
  <si>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</si>
  <si>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</si>
  <si>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</si>
  <si>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</si>
  <si>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</si>
  <si>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</si>
  <si>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</si>
  <si>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</si>
  <si>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</si>
  <si>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</si>
  <si>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</si>
  <si>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</si>
  <si>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</si>
  <si>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</si>
  <si>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</si>
  <si>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</si>
  <si>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</si>
  <si>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</si>
  <si>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</si>
  <si>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</si>
  <si>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</si>
  <si>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</si>
  <si>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</si>
  <si>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</si>
  <si>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</si>
  <si>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</si>
  <si>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</si>
  <si>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</si>
  <si>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</si>
  <si>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</si>
  <si>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</si>
  <si>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</si>
  <si>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</si>
  <si>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</si>
  <si>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</si>
  <si>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</si>
  <si>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</si>
  <si>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</si>
  <si>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</si>
  <si>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</si>
  <si>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</si>
  <si>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</si>
  <si>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</si>
  <si>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</si>
  <si>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</si>
  <si>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</si>
  <si>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</si>
  <si>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</si>
  <si>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</si>
  <si>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</si>
  <si>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</si>
  <si>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</si>
  <si>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</si>
  <si>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</si>
  <si>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</si>
  <si>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</si>
  <si>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</si>
  <si>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</si>
  <si>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</si>
  <si>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</si>
  <si>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</si>
  <si>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</si>
  <si>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</si>
  <si>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</si>
  <si>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</si>
  <si>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</si>
  <si>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</si>
  <si>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</si>
  <si>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</si>
  <si>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</si>
  <si>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</si>
  <si>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</si>
  <si>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</si>
  <si>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</si>
  <si>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</si>
  <si>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</si>
  <si>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</si>
  <si>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</si>
  <si>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</si>
  <si>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</si>
  <si>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</si>
  <si>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</si>
  <si>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</si>
  <si>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</si>
  <si>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</si>
  <si>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</si>
  <si>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</si>
  <si>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</si>
  <si>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</si>
  <si>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</si>
  <si>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</si>
  <si>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</si>
  <si>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</si>
  <si>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</si>
  <si>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</si>
  <si>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</si>
  <si>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</si>
  <si>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</si>
  <si>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</si>
  <si>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</si>
  <si>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</si>
  <si>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</si>
  <si>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</si>
  <si>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</si>
  <si>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</si>
  <si>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</si>
  <si>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</si>
  <si>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</si>
  <si>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</si>
  <si>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</si>
  <si>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</si>
  <si>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</si>
  <si>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</si>
  <si>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</si>
  <si>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</si>
  <si>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</si>
  <si>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</si>
  <si>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</si>
  <si>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</si>
  <si>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</si>
  <si>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</si>
  <si>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</si>
  <si>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</si>
  <si>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</si>
  <si>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</si>
  <si>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</si>
  <si>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</si>
  <si>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</si>
  <si>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</si>
  <si>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</si>
  <si>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</si>
  <si>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</si>
  <si>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</si>
  <si>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</si>
  <si>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</si>
  <si>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</si>
  <si>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</si>
  <si>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</si>
  <si>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</si>
  <si>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</si>
  <si>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</si>
  <si>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</si>
  <si>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</si>
  <si>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</si>
  <si>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</si>
  <si>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</si>
  <si>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</si>
  <si>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</si>
  <si>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</si>
  <si>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</si>
  <si>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</si>
  <si>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</si>
  <si>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</si>
  <si>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</si>
  <si>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</si>
  <si>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</si>
  <si>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</si>
  <si>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</si>
  <si>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</si>
  <si>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</si>
  <si>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</si>
  <si>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</si>
  <si>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</si>
  <si>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</si>
  <si>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</si>
  <si>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</si>
  <si>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</si>
  <si>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</si>
  <si>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</si>
  <si>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</si>
  <si>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</si>
  <si>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</si>
  <si>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</si>
  <si>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</si>
  <si>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</si>
  <si>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</si>
  <si>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</si>
  <si>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</si>
  <si>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</si>
  <si>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</si>
  <si>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</si>
  <si>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</si>
  <si>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</si>
  <si>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</si>
  <si>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</si>
  <si>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</si>
  <si>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</si>
  <si>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</si>
  <si>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</si>
  <si>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</si>
  <si>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</si>
  <si>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</si>
  <si>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</si>
  <si>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</si>
  <si>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</si>
  <si>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</si>
  <si>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</si>
  <si>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</si>
  <si>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</si>
  <si>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</si>
  <si>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</si>
  <si>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</si>
  <si>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</si>
  <si>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</si>
  <si>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</si>
  <si>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</si>
  <si>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</si>
  <si>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</si>
  <si>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</si>
  <si>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</si>
  <si>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</si>
  <si>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</si>
  <si>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</si>
  <si>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</si>
  <si>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</si>
  <si>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</si>
  <si>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</si>
  <si>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</si>
  <si>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</si>
  <si>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</si>
  <si>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</si>
  <si>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</si>
  <si>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</si>
  <si>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</si>
  <si>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</si>
  <si>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</si>
  <si>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</si>
  <si>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</si>
  <si>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</si>
  <si>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</si>
  <si>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</si>
  <si>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</si>
  <si>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</si>
  <si>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</si>
  <si>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</si>
  <si>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</si>
  <si>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</si>
  <si>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</si>
  <si>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</si>
  <si>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</si>
  <si>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</si>
  <si>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</si>
  <si>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</si>
  <si>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</si>
  <si>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</si>
  <si>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</si>
  <si>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</si>
  <si>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</si>
  <si>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</si>
  <si>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</si>
  <si>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</si>
  <si>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</si>
  <si>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</si>
  <si>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</si>
  <si>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</si>
  <si>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</si>
  <si>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</si>
  <si>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</si>
  <si>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</si>
  <si>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</si>
  <si>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</si>
  <si>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</si>
  <si>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</si>
  <si>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</si>
  <si>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</si>
  <si>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</si>
  <si>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</si>
  <si>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</si>
  <si>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</si>
  <si>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</si>
  <si>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</si>
  <si>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</si>
  <si>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</si>
  <si>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</si>
  <si>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</si>
  <si>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</si>
  <si>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</si>
  <si>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</si>
  <si>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</si>
  <si>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</si>
  <si>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</si>
  <si>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</si>
  <si>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</si>
  <si>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</si>
  <si>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</si>
  <si>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</si>
  <si>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</si>
  <si>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</si>
  <si>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</si>
  <si>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</si>
  <si>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</si>
  <si>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</si>
  <si>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</si>
  <si>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</si>
  <si>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</si>
  <si>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</si>
  <si>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</si>
  <si>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</si>
  <si>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</si>
  <si>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</si>
  <si>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</si>
  <si>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</si>
  <si>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</si>
  <si>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</si>
  <si>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</si>
  <si>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</si>
  <si>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</si>
  <si>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</si>
  <si>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</si>
  <si>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</si>
  <si>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</si>
  <si>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</si>
  <si>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</si>
  <si>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</si>
  <si>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</si>
  <si>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</si>
  <si>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</si>
  <si>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</si>
  <si>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</si>
  <si>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</si>
  <si>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</si>
  <si>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</si>
  <si>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</si>
  <si>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</si>
  <si>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</si>
  <si>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</si>
  <si>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</si>
  <si>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</si>
  <si>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</si>
  <si>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</si>
  <si>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</si>
  <si>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</si>
  <si>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</si>
  <si>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</si>
  <si>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</si>
  <si>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</si>
  <si>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</si>
  <si>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</si>
  <si>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</si>
  <si>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</si>
  <si>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</si>
  <si>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</si>
  <si>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</si>
  <si>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</si>
  <si>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</si>
  <si>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</si>
  <si>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</si>
  <si>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</si>
  <si>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</si>
  <si>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</si>
  <si>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</si>
  <si>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</si>
  <si>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</si>
  <si>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</si>
  <si>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</si>
  <si>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</si>
  <si>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</si>
  <si>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</si>
  <si>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</si>
  <si>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</si>
  <si>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</si>
  <si>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</si>
  <si>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</si>
  <si>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</si>
  <si>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</si>
  <si>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</si>
  <si>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</si>
  <si>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</si>
  <si>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</si>
  <si>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</si>
  <si>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</si>
  <si>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</si>
  <si>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</si>
  <si>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</si>
  <si>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</si>
  <si>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</si>
  <si>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</si>
  <si>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</si>
  <si>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</si>
  <si>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</si>
  <si>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</si>
  <si>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</si>
  <si>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</si>
  <si>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</si>
  <si>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</si>
  <si>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</si>
  <si>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</si>
  <si>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</si>
  <si>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</si>
  <si>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</si>
  <si>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</si>
  <si>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</si>
  <si>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</si>
  <si>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</si>
  <si>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</si>
  <si>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</si>
  <si>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</si>
  <si>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</si>
  <si>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</si>
  <si>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</si>
  <si>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</si>
  <si>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</si>
  <si>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</si>
  <si>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</si>
  <si>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</si>
  <si>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</si>
  <si>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</si>
  <si>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</si>
  <si>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</si>
  <si>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</si>
  <si>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</si>
  <si>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</si>
  <si>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</si>
  <si>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</si>
  <si>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</si>
  <si>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</si>
  <si>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</si>
  <si>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</si>
  <si>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</si>
  <si>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</si>
  <si>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</si>
  <si>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</si>
  <si>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</si>
  <si>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</si>
  <si>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</si>
  <si>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</si>
  <si>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</si>
  <si>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</si>
  <si>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</si>
  <si>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</si>
  <si>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</si>
  <si>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</si>
  <si>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</si>
  <si>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</si>
  <si>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</si>
  <si>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</si>
  <si>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</si>
  <si>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</si>
  <si>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</si>
  <si>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</si>
  <si>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</si>
  <si>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</si>
  <si>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</si>
  <si>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</si>
  <si>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</si>
  <si>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</si>
  <si>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</si>
  <si>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</si>
  <si>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</si>
  <si>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</si>
  <si>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</si>
  <si>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</si>
  <si>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</si>
  <si>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</si>
  <si>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</si>
  <si>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</si>
  <si>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</si>
  <si>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</si>
  <si>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</si>
  <si>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</si>
  <si>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</si>
  <si>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</si>
  <si>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</si>
  <si>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</si>
  <si>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</si>
  <si>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</si>
  <si>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</si>
  <si>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</si>
  <si>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</si>
  <si>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</si>
  <si>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</si>
  <si>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</si>
  <si>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</si>
  <si>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</si>
  <si>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</si>
  <si>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</si>
  <si>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</si>
  <si>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</si>
  <si>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</si>
  <si>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</si>
  <si>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</si>
  <si>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</si>
  <si>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</si>
  <si>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</si>
  <si>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</si>
  <si>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</si>
  <si>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</si>
  <si>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</si>
  <si>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</si>
  <si>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</si>
  <si>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</si>
  <si>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</si>
  <si>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</si>
  <si>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</si>
  <si>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</si>
  <si>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</si>
  <si>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</si>
  <si>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</si>
  <si>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</si>
  <si>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</si>
  <si>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</si>
  <si>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</si>
  <si>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</si>
  <si>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</si>
  <si>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</si>
  <si>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</si>
  <si>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</si>
  <si>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</si>
  <si>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</si>
  <si>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</si>
  <si>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</si>
  <si>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</si>
  <si>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</si>
  <si>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</si>
  <si>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</si>
  <si>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</si>
  <si>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</si>
  <si>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</si>
  <si>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</si>
  <si>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</si>
  <si>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</si>
  <si>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</si>
  <si>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</si>
  <si>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</si>
  <si>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</si>
  <si>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</si>
  <si>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</si>
  <si>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</si>
  <si>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</si>
  <si>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</si>
  <si>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</si>
  <si>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</si>
  <si>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</si>
  <si>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</si>
  <si>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</si>
  <si>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</si>
  <si>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</si>
  <si>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</si>
  <si>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</si>
  <si>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</si>
  <si>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</si>
  <si>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</si>
  <si>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</si>
  <si>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</si>
  <si>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</si>
  <si>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</si>
  <si>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</si>
  <si>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</si>
  <si>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</si>
  <si>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</si>
  <si>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</si>
  <si>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</si>
  <si>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</si>
  <si>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</si>
  <si>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</si>
  <si>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</si>
  <si>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</si>
  <si>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</si>
  <si>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</si>
  <si>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</si>
  <si>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</si>
  <si>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</si>
  <si>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</si>
  <si>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</si>
  <si>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</si>
  <si>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</si>
  <si>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</si>
  <si>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</si>
  <si>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</si>
  <si>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</si>
  <si>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</si>
  <si>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</si>
  <si>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</si>
  <si>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</si>
  <si>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</si>
  <si>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</si>
  <si>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</si>
  <si>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</si>
  <si>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</si>
  <si>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</si>
  <si>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</si>
  <si>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</si>
  <si>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</si>
  <si>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</si>
  <si>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</si>
  <si>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</si>
  <si>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</si>
  <si>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</si>
  <si>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</si>
  <si>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</si>
  <si>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</si>
  <si>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</si>
  <si>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</si>
  <si>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</si>
  <si>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</si>
  <si>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</si>
  <si>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</si>
  <si>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</si>
  <si>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</si>
  <si>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</si>
  <si>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</si>
  <si>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</si>
  <si>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</si>
  <si>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</si>
  <si>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</si>
  <si>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</si>
  <si>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</si>
  <si>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</si>
  <si>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</si>
  <si>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</si>
  <si>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</si>
  <si>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</si>
  <si>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</si>
  <si>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</si>
  <si>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</si>
  <si>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</si>
  <si>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</si>
  <si>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</si>
  <si>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</si>
  <si>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</si>
  <si>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</si>
  <si>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</si>
  <si>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</si>
  <si>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</si>
  <si>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</si>
  <si>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</si>
  <si>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</si>
  <si>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</si>
  <si>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</si>
  <si>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</si>
  <si>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</si>
  <si>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</si>
  <si>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</si>
  <si>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</si>
  <si>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</si>
  <si>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</si>
  <si>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</si>
  <si>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</si>
  <si>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</si>
  <si>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</si>
  <si>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</si>
  <si>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</si>
  <si>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</si>
  <si>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</si>
  <si>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</si>
  <si>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</si>
  <si>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</si>
  <si>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</si>
  <si>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</si>
  <si>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</si>
  <si>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</si>
  <si>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</si>
  <si>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</si>
  <si>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</si>
  <si>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</si>
  <si>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</si>
  <si>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</si>
  <si>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</si>
  <si>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</si>
  <si>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</si>
  <si>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</si>
  <si>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</si>
  <si>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</si>
  <si>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</si>
  <si>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</si>
  <si>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</si>
  <si>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</si>
  <si>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</si>
  <si>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</si>
  <si>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</si>
  <si>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</si>
  <si>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</si>
  <si>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</si>
  <si>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</si>
  <si>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</si>
  <si>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</si>
  <si>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</si>
  <si>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</si>
  <si>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</si>
  <si>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</si>
  <si>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</si>
  <si>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</si>
  <si>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</si>
  <si>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</si>
  <si>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</si>
  <si>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</si>
  <si>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</si>
  <si>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</si>
  <si>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</si>
  <si>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</si>
  <si>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</si>
  <si>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</si>
  <si>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</si>
  <si>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</si>
  <si>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</si>
  <si>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</si>
  <si>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</si>
  <si>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</si>
  <si>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</si>
  <si>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</si>
  <si>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</si>
  <si>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</si>
  <si>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</si>
  <si>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</si>
  <si>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</si>
  <si>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</si>
  <si>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</si>
  <si>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</si>
  <si>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</si>
  <si>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</si>
  <si>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</si>
  <si>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</si>
  <si>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</si>
  <si>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</si>
  <si>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</si>
  <si>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</si>
  <si>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</si>
  <si>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</si>
  <si>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</si>
  <si>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</si>
  <si>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</si>
  <si>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</si>
  <si>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</si>
  <si>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</si>
  <si>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</si>
  <si>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</si>
  <si>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</si>
  <si>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</si>
  <si>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</si>
  <si>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</si>
  <si>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</si>
  <si>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</si>
  <si>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</si>
  <si>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</si>
  <si>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</si>
  <si>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</si>
  <si>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</si>
  <si>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</si>
  <si>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</si>
  <si>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</si>
  <si>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</si>
  <si>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</si>
  <si>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</si>
  <si>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</si>
  <si>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</si>
  <si>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</si>
  <si>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</si>
  <si>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</si>
  <si>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</si>
  <si>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</si>
  <si>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</si>
  <si>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</si>
  <si>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</si>
  <si>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</si>
  <si>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</si>
  <si>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</si>
  <si>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</si>
  <si>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</si>
  <si>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</si>
  <si>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</si>
  <si>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</si>
  <si>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</si>
  <si>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</si>
  <si>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</si>
  <si>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</si>
  <si>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</si>
  <si>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</si>
  <si>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</si>
  <si>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</si>
  <si>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</si>
  <si>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</si>
  <si>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</si>
  <si>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</si>
  <si>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</si>
  <si>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</si>
  <si>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</si>
  <si>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</si>
  <si>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</si>
  <si>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</si>
  <si>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</si>
  <si>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</si>
  <si>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</si>
  <si>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</si>
  <si>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</si>
  <si>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</si>
  <si>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</si>
  <si>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</si>
  <si>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</si>
  <si>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</si>
  <si>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</si>
  <si>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</si>
  <si>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</si>
  <si>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</si>
  <si>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</si>
  <si>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</si>
  <si>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</si>
  <si>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</si>
  <si>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</si>
  <si>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</si>
  <si>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</si>
  <si>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</si>
  <si>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</si>
  <si>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</si>
  <si>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</si>
  <si>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</si>
  <si>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</si>
  <si>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</si>
  <si>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</si>
  <si>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</si>
  <si>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</si>
  <si>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</si>
  <si>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</si>
  <si>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</si>
  <si>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</si>
  <si>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</si>
  <si>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</si>
  <si>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</si>
  <si>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</si>
  <si>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</si>
  <si>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</si>
  <si>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</si>
  <si>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</si>
  <si>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</si>
  <si>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</si>
  <si>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</si>
  <si>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</si>
  <si>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</si>
  <si>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</si>
  <si>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</si>
  <si>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</si>
  <si>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</si>
  <si>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</si>
  <si>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</si>
  <si>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</si>
  <si>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</si>
  <si>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</si>
  <si>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</si>
  <si>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</si>
  <si>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</si>
  <si>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</si>
  <si>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</si>
  <si>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</si>
  <si>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</si>
  <si>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</si>
  <si>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</si>
  <si>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</si>
  <si>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</si>
  <si>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</si>
  <si>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</si>
  <si>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</si>
  <si>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</si>
  <si>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</si>
  <si>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</si>
  <si>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</si>
  <si>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</si>
  <si>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</si>
  <si>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</si>
  <si>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</si>
  <si>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</si>
  <si>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</si>
  <si>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</si>
  <si>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</si>
  <si>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</si>
  <si>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</si>
  <si>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</si>
  <si>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</si>
  <si>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</si>
  <si>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</si>
  <si>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</si>
  <si>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</si>
  <si>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</si>
  <si>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</si>
  <si>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</si>
  <si>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</si>
  <si>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</si>
  <si>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</si>
  <si>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</si>
  <si>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</si>
  <si>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</si>
  <si>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</si>
  <si>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</si>
  <si>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</si>
  <si>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</si>
  <si>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</si>
  <si>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</si>
  <si>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</si>
  <si>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</si>
  <si>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</si>
  <si>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</si>
  <si>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</si>
  <si>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</si>
  <si>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</si>
  <si>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</si>
  <si>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</si>
  <si>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</si>
  <si>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</si>
  <si>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</si>
  <si>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</si>
  <si>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</si>
  <si>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</si>
  <si>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</si>
  <si>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</si>
  <si>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</si>
  <si>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</si>
  <si>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</si>
  <si>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</si>
  <si>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</si>
  <si>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</si>
  <si>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</si>
  <si>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</si>
  <si>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</si>
  <si>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</si>
  <si>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</si>
  <si>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</si>
  <si>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</si>
  <si>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</si>
  <si>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</si>
  <si>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</si>
  <si>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</si>
  <si>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</si>
  <si>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</si>
  <si>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</si>
  <si>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</si>
  <si>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</si>
  <si>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</si>
  <si>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</si>
  <si>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</si>
  <si>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</si>
  <si>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</si>
  <si>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</si>
  <si>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</si>
  <si>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</si>
  <si>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</si>
  <si>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</si>
  <si>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</si>
  <si>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</si>
  <si>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</si>
  <si>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</si>
  <si>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</si>
  <si>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</si>
  <si>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</si>
  <si>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</si>
  <si>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</si>
  <si>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</si>
  <si>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</si>
  <si>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</si>
  <si>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</si>
  <si>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</si>
  <si>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</si>
  <si>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</si>
  <si>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</si>
  <si>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</si>
  <si>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</si>
  <si>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</si>
  <si>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</si>
  <si>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</si>
  <si>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</si>
  <si>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</si>
  <si>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</si>
  <si>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</si>
  <si>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</si>
  <si>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</si>
  <si>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</si>
  <si>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</si>
  <si>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</si>
  <si>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</si>
  <si>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</si>
  <si>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</si>
  <si>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</si>
  <si>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</si>
  <si>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</si>
  <si>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</si>
  <si>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</si>
  <si>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</si>
  <si>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</si>
  <si>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</si>
  <si>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</si>
  <si>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</si>
  <si>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</si>
  <si>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</si>
  <si>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</si>
  <si>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</si>
  <si>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</si>
  <si>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</si>
  <si>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</si>
  <si>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</si>
  <si>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</si>
  <si>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</si>
  <si>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</si>
  <si>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</si>
  <si>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</si>
  <si>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</si>
  <si>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</si>
  <si>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</si>
  <si>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</si>
  <si>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</si>
  <si>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</si>
  <si>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</si>
  <si>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</si>
  <si>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</si>
  <si>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</si>
  <si>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</si>
  <si>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</si>
  <si>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</si>
  <si>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</si>
  <si>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</si>
  <si>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</si>
  <si>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</si>
  <si>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</si>
  <si>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</si>
  <si>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</si>
  <si>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</si>
  <si>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</si>
  <si>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</si>
  <si>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</si>
  <si>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</si>
  <si>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</si>
  <si>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</si>
  <si>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</si>
  <si>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</si>
  <si>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</si>
  <si>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</si>
  <si>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</si>
  <si>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</si>
  <si>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</si>
  <si>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</si>
  <si>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</si>
  <si>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</si>
  <si>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</si>
  <si>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</si>
  <si>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</si>
  <si>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</si>
  <si>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</si>
  <si>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</si>
  <si>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</si>
  <si>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</si>
  <si>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</si>
  <si>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</si>
  <si>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</si>
  <si>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</si>
  <si>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</si>
  <si>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</si>
  <si>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</si>
  <si>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</si>
  <si>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</si>
  <si>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</si>
  <si>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</si>
  <si>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</si>
  <si>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</si>
  <si>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</si>
  <si>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</si>
  <si>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</si>
  <si>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</si>
  <si>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</si>
  <si>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</si>
  <si>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</si>
  <si>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</si>
  <si>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</si>
  <si>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</si>
  <si>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</si>
  <si>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</si>
  <si>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</si>
  <si>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</si>
  <si>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</si>
  <si>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</si>
  <si>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</si>
  <si>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</si>
  <si>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</si>
  <si>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</si>
  <si>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</si>
  <si>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</si>
  <si>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</si>
  <si>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</si>
  <si>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</si>
  <si>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</si>
  <si>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</si>
  <si>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</si>
  <si>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</si>
  <si>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</si>
  <si>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</si>
  <si>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</si>
  <si>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</si>
  <si>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</si>
  <si>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</si>
  <si>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</si>
  <si>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</si>
  <si>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</si>
  <si>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</si>
  <si>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</si>
  <si>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</si>
  <si>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</si>
  <si>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</si>
  <si>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</si>
  <si>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</si>
  <si>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</si>
  <si>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</si>
  <si>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</si>
  <si>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</si>
  <si>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</si>
  <si>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</si>
  <si>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</si>
  <si>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</si>
  <si>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</si>
  <si>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</si>
  <si>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</si>
  <si>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</si>
  <si>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</si>
  <si>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</si>
  <si>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</si>
  <si>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</si>
  <si>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</si>
  <si>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</si>
  <si>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</si>
  <si>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</si>
  <si>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</si>
  <si>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</si>
  <si>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</si>
  <si>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</si>
  <si>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</si>
  <si>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</si>
  <si>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</si>
  <si>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</si>
  <si>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</si>
  <si>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</si>
  <si>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</si>
  <si>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</si>
  <si>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</si>
  <si>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</si>
  <si>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</si>
  <si>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</si>
  <si>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</si>
  <si>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</si>
  <si>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</si>
  <si>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</si>
  <si>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</si>
  <si>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</si>
  <si>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</si>
  <si>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</si>
  <si>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</si>
  <si>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</si>
  <si>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</si>
  <si>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</si>
  <si>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</si>
  <si>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</si>
  <si>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</si>
  <si>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</si>
  <si>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</si>
  <si>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</si>
  <si>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</si>
  <si>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</si>
  <si>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</si>
  <si>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</si>
  <si>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</si>
  <si>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</si>
  <si>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</si>
  <si>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</si>
  <si>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</si>
  <si>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</si>
  <si>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</si>
  <si>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</si>
  <si>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</si>
  <si>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</si>
  <si>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</si>
  <si>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</si>
  <si>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</si>
  <si>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</si>
  <si>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</si>
  <si>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</si>
  <si>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</si>
  <si>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</si>
  <si>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</si>
  <si>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</si>
  <si>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</si>
  <si>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</si>
  <si>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</si>
  <si>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</si>
  <si>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</si>
  <si>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</si>
  <si>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</si>
  <si>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</si>
  <si>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</si>
  <si>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</si>
  <si>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</si>
  <si>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</si>
  <si>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</si>
  <si>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</si>
  <si>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</si>
  <si>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</si>
  <si>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</si>
  <si>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</si>
  <si>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</si>
  <si>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</si>
  <si>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</si>
  <si>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</si>
  <si>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</si>
  <si>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</si>
  <si>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</si>
  <si>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</si>
  <si>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</si>
  <si>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</si>
  <si>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</si>
  <si>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</si>
  <si>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</si>
  <si>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</si>
  <si>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</si>
  <si>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</si>
  <si>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</si>
  <si>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</si>
  <si>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</si>
  <si>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</si>
  <si>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</si>
  <si>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</si>
  <si>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</si>
  <si>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</si>
  <si>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</si>
  <si>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</si>
  <si>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</si>
  <si>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</si>
  <si>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</si>
  <si>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</si>
  <si>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</si>
  <si>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</si>
  <si>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</si>
  <si>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</si>
  <si>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</si>
  <si>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</si>
  <si>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</si>
  <si>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</si>
  <si>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</si>
  <si>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</si>
  <si>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</si>
  <si>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</si>
  <si>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</si>
  <si>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</si>
  <si>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</si>
  <si>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</si>
  <si>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</si>
  <si>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</si>
  <si>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</si>
  <si>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</si>
  <si>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</si>
  <si>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</si>
  <si>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</si>
  <si>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</si>
  <si>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</si>
  <si>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</si>
  <si>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</si>
  <si>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</si>
  <si>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</si>
  <si>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</si>
  <si>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</si>
  <si>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</si>
  <si>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</si>
  <si>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</si>
  <si>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</si>
  <si>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</si>
  <si>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</si>
  <si>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</si>
  <si>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</si>
  <si>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</si>
  <si>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</si>
  <si>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</si>
  <si>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</si>
  <si>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</si>
  <si>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</si>
  <si>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</si>
  <si>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</si>
  <si>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</si>
  <si>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</si>
  <si>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</si>
  <si>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</si>
  <si>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</si>
  <si>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</si>
  <si>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</si>
  <si>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</si>
  <si>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</si>
  <si>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</si>
  <si>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</si>
  <si>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</si>
  <si>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</si>
  <si>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</si>
  <si>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</si>
  <si>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</si>
  <si>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</si>
  <si>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</si>
  <si>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</si>
  <si>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</si>
  <si>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</si>
  <si>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</si>
  <si>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</si>
  <si>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</si>
  <si>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</si>
  <si>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</si>
  <si>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</si>
  <si>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</si>
  <si>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</si>
  <si>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</si>
  <si>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</si>
  <si>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</si>
  <si>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</si>
  <si>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</si>
  <si>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</si>
  <si>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</si>
  <si>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</si>
  <si>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</si>
  <si>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</si>
  <si>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</si>
  <si>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</si>
  <si>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</si>
  <si>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</si>
  <si>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</si>
  <si>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</si>
  <si>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</si>
  <si>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</si>
  <si>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</si>
  <si>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</si>
  <si>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</si>
  <si>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</si>
  <si>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</si>
  <si>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</si>
  <si>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</si>
  <si>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</si>
  <si>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</si>
  <si>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</si>
  <si>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</si>
  <si>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</si>
  <si>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</si>
  <si>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</si>
  <si>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</si>
  <si>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</si>
  <si>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</si>
  <si>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</si>
  <si>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</si>
  <si>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</si>
  <si>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</si>
  <si>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</si>
  <si>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</si>
  <si>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</si>
  <si>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</si>
  <si>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</si>
  <si>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</si>
  <si>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</si>
  <si>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</si>
  <si>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</si>
  <si>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</si>
  <si>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</si>
  <si>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</si>
  <si>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</si>
  <si>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</si>
  <si>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</si>
  <si>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</si>
  <si>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</si>
  <si>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</si>
  <si>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</si>
  <si>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</si>
  <si>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</si>
  <si>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</si>
  <si>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</si>
  <si>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</si>
  <si>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</si>
  <si>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</si>
  <si>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</si>
  <si>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</si>
  <si>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</si>
  <si>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</si>
  <si>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</si>
  <si>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</si>
  <si>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</si>
  <si>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</si>
  <si>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</si>
  <si>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</si>
  <si>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</si>
  <si>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</si>
  <si>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</si>
  <si>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</si>
  <si>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</si>
  <si>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</si>
  <si>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</si>
  <si>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</si>
  <si>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</si>
  <si>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</si>
  <si>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</si>
  <si>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</si>
  <si>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</si>
  <si>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</si>
  <si>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</si>
  <si>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</si>
  <si>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</si>
  <si>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</si>
  <si>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</si>
  <si>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</si>
  <si>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</si>
  <si>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</si>
  <si>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</si>
  <si>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</si>
  <si>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</si>
  <si>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</si>
  <si>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</si>
  <si>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</si>
  <si>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</si>
  <si>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</si>
  <si>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</si>
  <si>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</si>
  <si>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</si>
  <si>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</si>
  <si>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</si>
  <si>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</si>
  <si>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</si>
  <si>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</si>
  <si>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</si>
  <si>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</si>
  <si>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</si>
  <si>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</si>
  <si>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</si>
  <si>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</si>
  <si>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</si>
  <si>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</si>
  <si>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</si>
  <si>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</si>
  <si>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</si>
  <si>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</si>
  <si>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</si>
  <si>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</si>
  <si>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</si>
  <si>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</si>
  <si>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</si>
  <si>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</si>
  <si>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</si>
  <si>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</si>
  <si>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</si>
  <si>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</si>
  <si>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</si>
  <si>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</si>
  <si>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</si>
  <si>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</si>
  <si>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</si>
  <si>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</si>
  <si>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</si>
  <si>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</si>
  <si>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</si>
  <si>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</si>
  <si>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</si>
  <si>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</si>
  <si>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</si>
  <si>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</si>
  <si>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</si>
  <si>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</si>
  <si>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</si>
  <si>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</si>
  <si>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</si>
  <si>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</si>
  <si>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</si>
  <si>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</si>
  <si>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</si>
  <si>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</si>
  <si>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</si>
  <si>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</si>
  <si>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</si>
  <si>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</si>
  <si>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</si>
  <si>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</si>
  <si>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</si>
  <si>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</si>
  <si>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</si>
  <si>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</si>
  <si>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</si>
  <si>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</si>
  <si>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</si>
  <si>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</si>
  <si>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</si>
  <si>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</si>
  <si>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</si>
  <si>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</si>
  <si>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</si>
  <si>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</si>
  <si>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</si>
  <si>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</si>
  <si>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</si>
  <si>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</si>
  <si>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</si>
  <si>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</si>
  <si>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</si>
  <si>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</si>
  <si>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</si>
  <si>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</si>
  <si>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</si>
  <si>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</si>
  <si>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</si>
  <si>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</si>
  <si>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</si>
  <si>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</si>
  <si>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</si>
  <si>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</si>
  <si>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</si>
  <si>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</si>
  <si>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</si>
  <si>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</si>
  <si>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</si>
  <si>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</si>
  <si>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</si>
  <si>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</si>
  <si>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</si>
  <si>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</si>
  <si>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</si>
  <si>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</si>
  <si>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</si>
  <si>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</si>
  <si>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</si>
  <si>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</si>
  <si>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</si>
  <si>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</si>
  <si>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</si>
  <si>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</si>
  <si>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</si>
  <si>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</si>
  <si>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</si>
  <si>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</si>
  <si>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</si>
  <si>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</si>
  <si>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</si>
  <si>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</si>
  <si>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</si>
  <si>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</si>
  <si>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</si>
  <si>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</si>
  <si>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</si>
  <si>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</si>
  <si>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</si>
  <si>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</si>
  <si>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</si>
  <si>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</si>
  <si>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</si>
  <si>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</si>
  <si>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</si>
  <si>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</si>
  <si>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</si>
  <si>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</si>
  <si>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</si>
  <si>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</si>
  <si>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</si>
  <si>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</si>
  <si>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</si>
  <si>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</si>
  <si>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</si>
  <si>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</si>
  <si>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</si>
  <si>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</si>
  <si>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</si>
  <si>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</si>
  <si>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</si>
  <si>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</si>
  <si>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</si>
  <si>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</si>
  <si>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</si>
  <si>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</si>
  <si>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</si>
  <si>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</si>
  <si>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</si>
  <si>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</si>
  <si>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</si>
  <si>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</si>
  <si>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</si>
  <si>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</si>
  <si>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</si>
  <si>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</si>
  <si>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</si>
  <si>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</si>
  <si>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</si>
  <si>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</si>
  <si>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</si>
  <si>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</si>
  <si>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</si>
  <si>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</si>
  <si>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</si>
  <si>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</si>
  <si>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</si>
  <si>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</si>
  <si>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</si>
  <si>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</si>
  <si>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</si>
  <si>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</si>
  <si>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</si>
  <si>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</si>
  <si>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</si>
  <si>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</si>
  <si>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</si>
  <si>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</si>
  <si>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</si>
  <si>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</si>
  <si>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</si>
  <si>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</si>
  <si>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</si>
  <si>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</si>
  <si>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</si>
  <si>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</si>
  <si>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</si>
  <si>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</si>
  <si>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</si>
  <si>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</si>
  <si>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</si>
  <si>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</si>
  <si>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</si>
  <si>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</si>
  <si>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</si>
  <si>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</si>
  <si>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</si>
  <si>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</si>
  <si>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</si>
  <si>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</si>
  <si>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</si>
  <si>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</si>
  <si>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</si>
  <si>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</si>
  <si>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</si>
  <si>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</si>
  <si>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</si>
  <si>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</si>
  <si>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</si>
  <si>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</si>
  <si>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</si>
  <si>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</si>
  <si>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</si>
  <si>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</si>
  <si>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</si>
  <si>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</si>
  <si>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</si>
  <si>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</si>
  <si>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</si>
  <si>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</si>
  <si>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</si>
  <si>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</si>
  <si>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</si>
  <si>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</si>
  <si>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</si>
  <si>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</si>
  <si>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</si>
  <si>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</si>
  <si>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</si>
  <si>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</si>
  <si>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</si>
  <si>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</si>
  <si>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</si>
  <si>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</si>
  <si>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</si>
  <si>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</si>
  <si>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</si>
  <si>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</si>
  <si>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</si>
  <si>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</si>
  <si>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</si>
  <si>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</si>
  <si>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</si>
  <si>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</si>
  <si>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</si>
  <si>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</si>
  <si>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</si>
  <si>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</si>
  <si>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</si>
  <si>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</si>
  <si>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</si>
  <si>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</si>
  <si>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</si>
  <si>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</si>
  <si>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</si>
  <si>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</si>
  <si>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</si>
  <si>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</si>
  <si>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</si>
  <si>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</si>
  <si>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</si>
  <si>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</si>
  <si>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</si>
  <si>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</si>
  <si>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</si>
  <si>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</si>
  <si>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</si>
  <si>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</si>
  <si>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</si>
  <si>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</si>
  <si>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</si>
  <si>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</si>
  <si>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</si>
  <si>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</si>
  <si>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</si>
  <si>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</si>
  <si>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</si>
  <si>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</si>
  <si>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</si>
  <si>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</si>
  <si>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</si>
  <si>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</si>
  <si>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</si>
  <si>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</si>
  <si>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</si>
  <si>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</si>
  <si>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</si>
  <si>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</si>
  <si>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</si>
  <si>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</si>
  <si>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</si>
  <si>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</si>
  <si>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</si>
  <si>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</si>
  <si>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</si>
  <si>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</si>
  <si>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</si>
  <si>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</si>
  <si>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</si>
  <si>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</si>
  <si>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</si>
  <si>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</si>
  <si>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</si>
  <si>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</si>
  <si>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</si>
  <si>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</si>
  <si>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</si>
  <si>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</si>
  <si>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</si>
  <si>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</si>
  <si>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</si>
  <si>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</si>
  <si>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</si>
  <si>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</si>
  <si>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</si>
  <si>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</si>
  <si>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</si>
  <si>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</si>
  <si>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</si>
  <si>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</si>
  <si>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</si>
  <si>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</si>
  <si>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</si>
  <si>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</si>
  <si>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</si>
  <si>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</si>
  <si>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</si>
  <si>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</si>
  <si>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</si>
  <si>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</si>
  <si>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</si>
  <si>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</si>
  <si>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</si>
  <si>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</si>
  <si>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</si>
  <si>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</si>
  <si>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</si>
  <si>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</si>
  <si>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</si>
  <si>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</si>
  <si>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</si>
  <si>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</si>
  <si>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</si>
  <si>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</si>
  <si>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</si>
  <si>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</si>
  <si>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</si>
  <si>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</si>
  <si>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</si>
  <si>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</si>
  <si>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</si>
  <si>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</si>
  <si>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</si>
  <si>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</si>
  <si>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</si>
  <si>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</si>
  <si>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</si>
  <si>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</si>
  <si>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</si>
  <si>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</si>
  <si>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</si>
  <si>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</si>
  <si>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</si>
  <si>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</si>
  <si>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</si>
  <si>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</si>
  <si>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</si>
  <si>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</si>
  <si>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</si>
  <si>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</si>
  <si>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</si>
  <si>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</si>
  <si>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</si>
  <si>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</si>
  <si>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</si>
  <si>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</si>
  <si>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</si>
  <si>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</si>
  <si>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</si>
  <si>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</si>
  <si>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</si>
  <si>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</si>
  <si>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</si>
  <si>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</si>
  <si>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</si>
  <si>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</si>
  <si>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</si>
  <si>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</si>
  <si>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</si>
  <si>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</si>
  <si>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</si>
  <si>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</si>
  <si>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</si>
  <si>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</si>
  <si>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</si>
  <si>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</si>
  <si>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</si>
  <si>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</si>
  <si>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</si>
  <si>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</si>
  <si>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</si>
  <si>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</si>
  <si>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</si>
  <si>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</si>
  <si>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</si>
  <si>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</si>
  <si>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</si>
  <si>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</si>
  <si>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</si>
  <si>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</si>
  <si>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</si>
  <si>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</si>
  <si>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</si>
  <si>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</si>
  <si>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</si>
  <si>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</si>
  <si>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</si>
  <si>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</si>
  <si>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</si>
  <si>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</si>
  <si>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</si>
  <si>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</si>
  <si>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</si>
  <si>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</si>
  <si>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</si>
  <si>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</si>
  <si>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</si>
  <si>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</si>
  <si>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</si>
  <si>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</si>
  <si>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</si>
  <si>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</si>
  <si>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</si>
  <si>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</si>
  <si>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</si>
  <si>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</si>
  <si>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</si>
  <si>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</si>
  <si>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</si>
  <si>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</si>
  <si>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</si>
  <si>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</si>
  <si>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</si>
  <si>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</si>
  <si>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</si>
  <si>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</si>
  <si>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</si>
  <si>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</si>
  <si>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</si>
  <si>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</si>
  <si>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</si>
  <si>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</si>
  <si>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</si>
  <si>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</si>
  <si>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</si>
  <si>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</si>
  <si>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</si>
  <si>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</si>
  <si>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</si>
  <si>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</si>
  <si>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</si>
  <si>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</si>
  <si>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</si>
  <si>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</si>
  <si>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</si>
  <si>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</si>
  <si>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</si>
  <si>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</si>
  <si>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</si>
  <si>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</si>
  <si>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</si>
  <si>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</si>
  <si>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</si>
  <si>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</si>
  <si>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</si>
  <si>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</si>
  <si>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</si>
  <si>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</si>
  <si>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</si>
  <si>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</si>
  <si>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</si>
  <si>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</si>
  <si>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</si>
  <si>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</si>
  <si>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</si>
  <si>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</si>
  <si>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</si>
  <si>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</si>
  <si>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</si>
  <si>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</si>
  <si>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</si>
  <si>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</si>
  <si>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</si>
  <si>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</si>
  <si>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</si>
  <si>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</si>
  <si>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</si>
  <si>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</si>
  <si>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</si>
  <si>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</si>
  <si>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</si>
  <si>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</si>
  <si>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</si>
  <si>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</si>
  <si>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</si>
  <si>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</si>
  <si>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</si>
  <si>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</si>
  <si>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</si>
  <si>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</si>
  <si>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</si>
  <si>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</si>
  <si>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</si>
  <si>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</si>
  <si>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</si>
  <si>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</si>
  <si>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</si>
  <si>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</si>
  <si>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</si>
  <si>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</si>
  <si>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</si>
  <si>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</si>
  <si>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</si>
  <si>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</si>
  <si>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</si>
  <si>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</si>
  <si>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</si>
  <si>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</si>
  <si>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</si>
  <si>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</si>
  <si>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</si>
  <si>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</si>
  <si>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</si>
  <si>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</si>
  <si>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</si>
  <si>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</si>
  <si>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</si>
  <si>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</si>
  <si>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</si>
  <si>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</si>
  <si>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</si>
  <si>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</si>
  <si>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</si>
  <si>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</si>
  <si>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</si>
  <si>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</si>
  <si>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</si>
  <si>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</si>
  <si>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</si>
  <si>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</si>
  <si>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</si>
  <si>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</si>
  <si>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</si>
  <si>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</si>
  <si>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</si>
  <si>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</si>
  <si>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</si>
  <si>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</si>
  <si>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</si>
  <si>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</si>
  <si>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</si>
  <si>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</si>
  <si>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</si>
  <si>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</si>
  <si>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</si>
  <si>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</si>
  <si>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</si>
  <si>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</si>
  <si>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</si>
  <si>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</si>
  <si>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</si>
  <si>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</si>
  <si>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</si>
  <si>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</si>
  <si>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</si>
  <si>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</si>
  <si>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</si>
  <si>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</si>
  <si>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</si>
  <si>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</si>
  <si>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</si>
  <si>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</si>
  <si>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</si>
  <si>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</si>
  <si>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</si>
  <si>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</si>
  <si>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</si>
  <si>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</si>
  <si>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</si>
  <si>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</si>
  <si>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</si>
  <si>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</si>
  <si>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</si>
  <si>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</si>
  <si>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</si>
  <si>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</si>
  <si>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</si>
  <si>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</si>
  <si>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</si>
  <si>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</si>
  <si>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</si>
  <si>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</si>
  <si>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</si>
  <si>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</si>
  <si>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</si>
  <si>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</si>
  <si>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</si>
  <si>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</si>
  <si>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</si>
  <si>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</si>
  <si>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</si>
  <si>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</si>
  <si>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</si>
  <si>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</si>
  <si>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</si>
  <si>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</si>
  <si>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</si>
  <si>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</si>
  <si>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</si>
  <si>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</si>
  <si>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</si>
  <si>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</si>
  <si>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</si>
  <si>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</si>
  <si>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</si>
  <si>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</si>
  <si>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</si>
  <si>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</si>
  <si>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</si>
  <si>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</si>
  <si>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</si>
  <si>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</si>
  <si>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</si>
  <si>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</si>
  <si>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</si>
  <si>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</si>
  <si>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</si>
  <si>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</si>
  <si>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</si>
  <si>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</si>
  <si>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</si>
  <si>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</si>
  <si>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</si>
  <si>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</si>
  <si>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</si>
  <si>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</si>
  <si>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</si>
  <si>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</si>
  <si>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</si>
  <si>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</si>
  <si>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</si>
  <si>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</si>
  <si>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</si>
  <si>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</si>
  <si>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</si>
  <si>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</si>
  <si>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</si>
  <si>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</si>
  <si>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</si>
  <si>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</si>
  <si>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</si>
  <si>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</si>
  <si>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</si>
  <si>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</si>
  <si>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</si>
  <si>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</si>
  <si>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</si>
  <si>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</si>
  <si>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</si>
  <si>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</si>
  <si>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</si>
  <si>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</si>
  <si>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</si>
  <si>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</si>
  <si>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</si>
  <si>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</si>
  <si>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</si>
  <si>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</si>
  <si>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</si>
  <si>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</si>
  <si>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</si>
  <si>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</si>
  <si>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</si>
  <si>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</si>
  <si>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</si>
  <si>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</si>
  <si>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</si>
  <si>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</si>
  <si>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</si>
  <si>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</si>
  <si>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</si>
  <si>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</si>
  <si>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</si>
  <si>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</si>
  <si>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</si>
  <si>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</si>
  <si>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</si>
  <si>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</si>
  <si>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</si>
  <si>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</si>
  <si>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</si>
  <si>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</si>
  <si>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</si>
  <si>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</si>
  <si>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</si>
  <si>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</si>
  <si>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</si>
  <si>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</si>
  <si>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</si>
  <si>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</si>
  <si>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</si>
  <si>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</si>
  <si>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</si>
  <si>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</si>
  <si>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</si>
  <si>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</si>
  <si>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</si>
  <si>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</si>
  <si>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</si>
  <si>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</si>
  <si>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</si>
  <si>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</si>
  <si>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</si>
  <si>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</si>
  <si>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</si>
  <si>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</si>
  <si>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</si>
  <si>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</si>
  <si>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</si>
  <si>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</si>
  <si>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</si>
  <si>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</si>
  <si>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</si>
  <si>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</si>
  <si>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</si>
  <si>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</si>
  <si>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</si>
  <si>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</si>
  <si>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</si>
  <si>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</si>
  <si>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</si>
  <si>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</si>
  <si>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</si>
  <si>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</si>
  <si>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</si>
  <si>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</si>
  <si>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</si>
  <si>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</si>
  <si>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</si>
  <si>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</si>
  <si>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</si>
  <si>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</si>
  <si>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</si>
  <si>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</si>
  <si>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</si>
  <si>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</si>
  <si>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</si>
  <si>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</si>
  <si>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</si>
  <si>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</si>
  <si>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</si>
  <si>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</si>
  <si>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</si>
  <si>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</si>
  <si>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</si>
  <si>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</si>
  <si>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</si>
  <si>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</si>
  <si>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</si>
  <si>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</si>
  <si>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</si>
  <si>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</si>
  <si>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</si>
  <si>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</si>
  <si>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</si>
  <si>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</si>
  <si>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</si>
  <si>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</si>
  <si>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</si>
  <si>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</si>
  <si>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</si>
  <si>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</si>
  <si>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</si>
  <si>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</si>
  <si>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</si>
  <si>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</si>
  <si>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</si>
  <si>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</si>
  <si>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</si>
  <si>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</si>
  <si>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</si>
  <si>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</si>
  <si>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</si>
  <si>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</si>
  <si>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</si>
  <si>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</si>
  <si>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</si>
  <si>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</si>
  <si>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</si>
  <si>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</si>
  <si>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</si>
  <si>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</si>
  <si>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</si>
  <si>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</si>
  <si>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</si>
  <si>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</si>
  <si>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</si>
  <si>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</si>
  <si>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</si>
  <si>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</si>
  <si>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</si>
  <si>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</si>
  <si>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</si>
  <si>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</si>
  <si>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</si>
  <si>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</si>
  <si>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</si>
  <si>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</si>
  <si>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</si>
  <si>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</si>
  <si>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</si>
  <si>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</si>
  <si>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</si>
  <si>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</si>
  <si>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</si>
  <si>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</si>
  <si>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</si>
  <si>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</si>
  <si>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</si>
  <si>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</si>
  <si>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</si>
  <si>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</si>
  <si>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</si>
  <si>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</si>
  <si>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</si>
  <si>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</si>
  <si>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</si>
  <si>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</si>
  <si>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</si>
  <si>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</si>
  <si>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</si>
  <si>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</si>
  <si>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</si>
  <si>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</si>
  <si>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</si>
  <si>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</si>
  <si>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</si>
  <si>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</si>
  <si>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</si>
  <si>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</si>
  <si>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</si>
  <si>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</si>
  <si>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</si>
  <si>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</si>
  <si>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</si>
  <si>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</si>
  <si>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</si>
  <si>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</si>
  <si>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</si>
  <si>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</si>
  <si>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</si>
  <si>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</si>
  <si>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</si>
  <si>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</si>
  <si>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</si>
  <si>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</si>
  <si>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</si>
  <si>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</si>
  <si>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</si>
  <si>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</si>
  <si>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</si>
  <si>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</si>
  <si>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</si>
  <si>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</si>
  <si>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</si>
  <si>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</si>
  <si>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</si>
  <si>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</si>
  <si>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</si>
  <si>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</si>
  <si>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</si>
  <si>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</si>
  <si>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</si>
  <si>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</si>
  <si>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</si>
  <si>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</si>
  <si>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</si>
  <si>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</si>
  <si>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</si>
  <si>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</si>
  <si>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</si>
  <si>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</si>
  <si>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</si>
  <si>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</si>
  <si>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</si>
  <si>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</si>
  <si>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</si>
  <si>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</si>
  <si>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</si>
  <si>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</si>
  <si>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</si>
  <si>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</si>
  <si>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</si>
  <si>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</si>
  <si>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</si>
  <si>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</si>
  <si>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</si>
  <si>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</si>
  <si>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</si>
  <si>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</si>
  <si>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</si>
  <si>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</si>
  <si>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</si>
  <si>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</si>
  <si>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</si>
  <si>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</si>
  <si>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</si>
  <si>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</si>
  <si>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</si>
  <si>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</si>
  <si>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</si>
  <si>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</si>
  <si>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</si>
  <si>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</si>
  <si>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</si>
  <si>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</si>
  <si>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</si>
  <si>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</si>
  <si>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</si>
  <si>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</si>
  <si>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</si>
  <si>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</si>
  <si>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</si>
  <si>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</si>
  <si>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</si>
  <si>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</si>
  <si>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</si>
  <si>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</si>
  <si>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</si>
  <si>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</si>
  <si>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</si>
  <si>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</si>
  <si>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</si>
  <si>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</si>
  <si>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</si>
  <si>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</si>
  <si>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</si>
  <si>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</si>
  <si>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</si>
  <si>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</si>
  <si>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</si>
  <si>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</si>
  <si>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</si>
  <si>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</si>
  <si>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</si>
  <si>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</si>
  <si>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</si>
  <si>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</si>
  <si>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</si>
  <si>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</si>
  <si>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</si>
  <si>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</si>
  <si>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</si>
  <si>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</si>
  <si>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</si>
  <si>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</si>
  <si>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</si>
  <si>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</si>
  <si>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</si>
  <si>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</si>
  <si>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</si>
  <si>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</si>
  <si>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</si>
  <si>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</si>
  <si>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</si>
  <si>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</si>
  <si>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</si>
  <si>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</si>
  <si>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</si>
  <si>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</si>
  <si>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</si>
  <si>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</si>
  <si>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</si>
  <si>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</si>
  <si>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</si>
  <si>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</si>
  <si>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</si>
  <si>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</si>
  <si>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</si>
  <si>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</si>
  <si>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</si>
  <si>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</si>
  <si>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</si>
  <si>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</si>
  <si>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</si>
  <si>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</si>
  <si>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</si>
  <si>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</si>
  <si>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</si>
  <si>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</si>
  <si>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</si>
  <si>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</si>
  <si>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</si>
  <si>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</si>
  <si>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</si>
  <si>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</si>
  <si>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</si>
  <si>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</si>
  <si>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</si>
  <si>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</si>
  <si>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</si>
  <si>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</si>
  <si>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</si>
  <si>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</si>
  <si>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</si>
  <si>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</si>
  <si>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</si>
  <si>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</si>
  <si>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</si>
  <si>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</si>
  <si>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</si>
  <si>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</si>
  <si>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</si>
  <si>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</si>
  <si>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</si>
  <si>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</si>
  <si>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</si>
  <si>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</si>
  <si>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</si>
  <si>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</si>
  <si>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</si>
  <si>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</si>
  <si>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</si>
  <si>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</si>
  <si>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</si>
  <si>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</si>
  <si>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</si>
  <si>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</si>
  <si>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</si>
  <si>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</si>
  <si>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</si>
  <si>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</si>
  <si>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</si>
  <si>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</si>
  <si>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</si>
  <si>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</si>
  <si>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</si>
  <si>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</si>
  <si>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</si>
  <si>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</si>
  <si>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</si>
  <si>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</si>
  <si>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</si>
  <si>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</si>
  <si>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</si>
  <si>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</si>
  <si>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</si>
  <si>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</si>
  <si>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</si>
  <si>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</si>
  <si>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</si>
  <si>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</si>
  <si>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</si>
  <si>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</si>
  <si>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</si>
  <si>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</si>
  <si>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</si>
  <si>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</si>
  <si>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</si>
  <si>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</si>
  <si>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</si>
  <si>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</si>
  <si>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</si>
  <si>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</si>
  <si>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</si>
  <si>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</si>
  <si>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</si>
  <si>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</si>
  <si>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</si>
  <si>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</si>
  <si>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</si>
  <si>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</si>
  <si>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</si>
  <si>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</si>
  <si>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</si>
  <si>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</si>
  <si>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</si>
  <si>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</si>
  <si>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</si>
  <si>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</si>
  <si>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</si>
  <si>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</si>
  <si>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</si>
  <si>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</si>
  <si>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</si>
  <si>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</si>
  <si>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</si>
  <si>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</si>
  <si>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</si>
  <si>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</si>
  <si>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</si>
  <si>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</si>
  <si>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</si>
  <si>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</si>
  <si>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</si>
  <si>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</si>
  <si>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</si>
  <si>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</si>
  <si>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</si>
  <si>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</si>
  <si>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</si>
  <si>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</si>
  <si>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</si>
  <si>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</si>
  <si>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</si>
  <si>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</si>
  <si>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</si>
  <si>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</si>
  <si>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</si>
  <si>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</si>
  <si>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</si>
  <si>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</si>
  <si>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</si>
  <si>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</si>
  <si>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</si>
  <si>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</si>
  <si>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</si>
  <si>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</si>
  <si>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</si>
  <si>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</si>
  <si>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</si>
  <si>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</si>
  <si>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</si>
  <si>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</si>
  <si>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</si>
  <si>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</si>
  <si>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</si>
  <si>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</si>
  <si>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</si>
  <si>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</si>
  <si>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</si>
  <si>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</si>
  <si>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</si>
  <si>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</si>
  <si>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</si>
  <si>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</si>
  <si>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</si>
  <si>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</si>
  <si>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</si>
  <si>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</si>
  <si>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</si>
  <si>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</si>
  <si>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</si>
  <si>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</si>
  <si>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</si>
  <si>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</si>
  <si>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</si>
  <si>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</si>
  <si>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</si>
  <si>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</si>
  <si>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</si>
  <si>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</si>
  <si>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</si>
  <si>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</si>
  <si>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</si>
  <si>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</si>
  <si>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</si>
  <si>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</si>
  <si>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</si>
  <si>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</si>
  <si>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</si>
  <si>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</si>
  <si>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</si>
  <si>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</si>
  <si>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</si>
  <si>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</si>
  <si>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</si>
  <si>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</si>
  <si>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</si>
  <si>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</si>
  <si>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</si>
  <si>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</si>
  <si>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</si>
  <si>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</si>
  <si>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</si>
  <si>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</si>
  <si>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</si>
  <si>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</si>
  <si>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</si>
  <si>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</si>
  <si>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</si>
  <si>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</si>
  <si>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</si>
  <si>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</si>
  <si>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</si>
  <si>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</si>
  <si>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</si>
  <si>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</si>
  <si>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</si>
  <si>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</si>
  <si>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</si>
  <si>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</si>
  <si>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</si>
  <si>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</si>
  <si>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</si>
  <si>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</si>
  <si>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</si>
  <si>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</si>
  <si>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</si>
  <si>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</si>
  <si>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</si>
  <si>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</si>
  <si>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</si>
  <si>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</si>
  <si>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</si>
  <si>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</si>
  <si>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</si>
  <si>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</si>
  <si>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</si>
  <si>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</si>
  <si>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</si>
  <si>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</si>
  <si>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</si>
  <si>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</si>
  <si>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</si>
  <si>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</si>
  <si>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</si>
  <si>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</si>
  <si>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</si>
  <si>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</si>
  <si>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</si>
  <si>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</si>
  <si>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</si>
  <si>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</si>
  <si>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</si>
  <si>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</si>
  <si>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</si>
  <si>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</si>
  <si>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</si>
  <si>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</si>
  <si>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</si>
  <si>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</si>
  <si>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</si>
  <si>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</si>
  <si>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</si>
  <si>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</si>
  <si>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</si>
  <si>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</si>
  <si>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</si>
  <si>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</si>
  <si>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</si>
  <si>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</si>
  <si>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</si>
  <si>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</si>
  <si>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</si>
  <si>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</si>
  <si>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</si>
  <si>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</si>
  <si>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</si>
  <si>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</si>
  <si>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</si>
  <si>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</si>
  <si>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</si>
  <si>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</si>
  <si>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</si>
  <si>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</si>
  <si>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</si>
  <si>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</si>
  <si>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</si>
  <si>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</si>
  <si>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</si>
  <si>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</si>
  <si>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</si>
  <si>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</si>
  <si>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</si>
  <si>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</si>
  <si>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</si>
  <si>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</si>
  <si>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</si>
  <si>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</si>
  <si>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</si>
  <si>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</si>
  <si>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</si>
  <si>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</si>
  <si>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</si>
  <si>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</si>
  <si>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</si>
  <si>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</si>
  <si>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</si>
  <si>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</si>
  <si>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</si>
  <si>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</si>
  <si>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</si>
  <si>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</si>
  <si>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</si>
  <si>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</si>
  <si>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</si>
  <si>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</si>
  <si>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</si>
  <si>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</si>
  <si>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</si>
  <si>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</si>
  <si>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</si>
  <si>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</si>
  <si>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</si>
  <si>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</si>
  <si>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</si>
  <si>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</si>
  <si>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</si>
  <si>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</si>
  <si>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</si>
  <si>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</si>
  <si>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</si>
  <si>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</si>
  <si>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</si>
  <si>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</si>
  <si>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</si>
  <si>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</si>
  <si>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</si>
  <si>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</si>
  <si>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</si>
  <si>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</si>
  <si>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</si>
  <si>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</si>
  <si>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</si>
  <si>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</si>
  <si>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</si>
  <si>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</si>
  <si>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</si>
  <si>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</si>
  <si>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</si>
  <si>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</si>
  <si>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</si>
  <si>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</si>
  <si>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</si>
  <si>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</si>
  <si>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</si>
  <si>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</si>
  <si>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</si>
  <si>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</si>
  <si>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</si>
  <si>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</si>
  <si>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</si>
  <si>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</si>
  <si>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</si>
  <si>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</si>
  <si>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</si>
  <si>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</si>
  <si>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</si>
  <si>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</si>
  <si>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</si>
  <si>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</si>
  <si>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</si>
  <si>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</si>
  <si>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</si>
  <si>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</si>
  <si>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</si>
  <si>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</si>
  <si>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</si>
  <si>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</si>
  <si>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</si>
  <si>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</si>
  <si>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</si>
  <si>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</si>
  <si>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</si>
  <si>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</si>
  <si>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</si>
  <si>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</si>
  <si>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</si>
  <si>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</si>
  <si>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</si>
  <si>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</si>
  <si>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</si>
  <si>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</si>
  <si>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</si>
  <si>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</si>
  <si>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</si>
  <si>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</si>
  <si>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</si>
  <si>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</si>
  <si>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</si>
  <si>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</si>
  <si>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</si>
  <si>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</si>
  <si>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</si>
  <si>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</si>
  <si>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</si>
  <si>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</si>
  <si>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</si>
  <si>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</si>
  <si>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</si>
  <si>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</si>
  <si>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</si>
  <si>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</si>
  <si>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</si>
  <si>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</si>
  <si>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</si>
  <si>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</si>
  <si>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</si>
  <si>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</si>
  <si>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</si>
  <si>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</si>
  <si>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</si>
  <si>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</si>
  <si>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</si>
  <si>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</si>
  <si>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</si>
  <si>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</si>
  <si>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</si>
  <si>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</si>
  <si>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</si>
  <si>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</si>
  <si>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</si>
  <si>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</si>
  <si>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</si>
  <si>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</si>
  <si>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</si>
  <si>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</si>
  <si>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</si>
  <si>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</si>
  <si>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</si>
  <si>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</si>
  <si>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</si>
  <si>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</si>
  <si>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</si>
  <si>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</si>
  <si>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</si>
  <si>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</si>
  <si>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</si>
  <si>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</si>
  <si>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</si>
  <si>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</si>
  <si>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</si>
  <si>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</si>
  <si>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</si>
  <si>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</si>
  <si>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</si>
  <si>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</si>
  <si>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</si>
  <si>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</si>
  <si>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</si>
  <si>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</si>
  <si>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</si>
  <si>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</si>
  <si>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</si>
  <si>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</si>
  <si>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</si>
  <si>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</si>
  <si>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</si>
  <si>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</si>
  <si>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</si>
  <si>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</si>
  <si>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</si>
  <si>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</si>
  <si>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</si>
  <si>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</si>
  <si>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</si>
  <si>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</si>
  <si>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</si>
  <si>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</si>
  <si>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</si>
  <si>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</si>
  <si>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</si>
  <si>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</si>
  <si>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</si>
  <si>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</si>
  <si>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</si>
  <si>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</si>
  <si>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</si>
  <si>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</si>
  <si>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</si>
  <si>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</si>
  <si>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</si>
  <si>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</si>
  <si>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</si>
  <si>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</si>
  <si>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</si>
  <si>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</si>
  <si>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</si>
  <si>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</si>
  <si>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</si>
  <si>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</si>
  <si>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</si>
  <si>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</si>
  <si>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</si>
  <si>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</si>
  <si>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</si>
  <si>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</si>
  <si>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</si>
  <si>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</si>
  <si>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</si>
  <si>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</si>
  <si>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</si>
  <si>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</si>
  <si>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</si>
  <si>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</si>
  <si>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</si>
  <si>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</si>
  <si>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</si>
  <si>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</si>
  <si>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</si>
  <si>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</si>
  <si>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</si>
  <si>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</si>
  <si>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</si>
  <si>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</si>
  <si>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</si>
  <si>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</si>
  <si>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</si>
  <si>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</si>
  <si>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</si>
  <si>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</si>
  <si>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</si>
  <si>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</si>
  <si>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</si>
  <si>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</si>
  <si>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</si>
  <si>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</si>
  <si>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</si>
  <si>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</si>
  <si>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</si>
  <si>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</si>
  <si>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</si>
  <si>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</si>
  <si>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</si>
  <si>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</si>
  <si>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</si>
  <si>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</si>
  <si>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</si>
  <si>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</si>
  <si>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</si>
  <si>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</si>
  <si>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</si>
  <si>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</si>
  <si>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</si>
  <si>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</si>
  <si>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</si>
  <si>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</si>
  <si>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</si>
  <si>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</si>
  <si>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</si>
  <si>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</si>
  <si>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</si>
  <si>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</si>
  <si>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</si>
  <si>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</si>
  <si>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</si>
  <si>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</si>
  <si>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</si>
  <si>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</si>
  <si>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</si>
  <si>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</si>
  <si>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</si>
  <si>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</si>
  <si>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</si>
  <si>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</si>
  <si>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</si>
  <si>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</si>
  <si>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</si>
  <si>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</si>
  <si>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</si>
  <si>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</si>
  <si>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</si>
  <si>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</si>
  <si>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</si>
  <si>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</si>
  <si>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</si>
  <si>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</si>
  <si>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</si>
  <si>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</si>
  <si>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</si>
  <si>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</si>
  <si>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</si>
  <si>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</si>
  <si>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</si>
  <si>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</si>
  <si>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</si>
  <si>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</si>
  <si>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</si>
  <si>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</si>
  <si>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</si>
  <si>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</si>
  <si>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</si>
  <si>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</si>
  <si>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</si>
  <si>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</si>
  <si>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</si>
  <si>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</si>
  <si>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</si>
  <si>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</si>
  <si>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</si>
  <si>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</si>
  <si>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</si>
  <si>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</si>
  <si>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</si>
  <si>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</si>
  <si>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</si>
  <si>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</si>
  <si>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</si>
  <si>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</si>
  <si>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</si>
  <si>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</si>
  <si>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</si>
  <si>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</si>
  <si>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</si>
  <si>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</si>
  <si>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</si>
  <si>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</si>
  <si>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</si>
  <si>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</si>
  <si>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</si>
  <si>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</si>
  <si>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</si>
  <si>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</si>
  <si>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</si>
  <si>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</si>
  <si>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</si>
  <si>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</si>
  <si>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</si>
  <si>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</si>
  <si>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</si>
  <si>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</si>
  <si>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</si>
  <si>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</si>
  <si>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</si>
  <si>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</si>
  <si>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</si>
  <si>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</si>
  <si>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</si>
  <si>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</si>
  <si>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</si>
  <si>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</si>
  <si>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</si>
  <si>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</si>
  <si>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</si>
  <si>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</si>
  <si>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</si>
  <si>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</si>
  <si>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</si>
  <si>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</si>
  <si>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</si>
  <si>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</si>
  <si>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</si>
  <si>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</si>
  <si>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</si>
  <si>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</si>
  <si>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</si>
  <si>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</si>
  <si>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</si>
  <si>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</si>
  <si>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</si>
  <si>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</si>
  <si>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</si>
  <si>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</si>
  <si>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</si>
  <si>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</si>
  <si>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</si>
  <si>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</si>
  <si>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</si>
  <si>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</si>
  <si>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</si>
  <si>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</si>
  <si>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</si>
  <si>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</si>
  <si>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</si>
  <si>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</si>
  <si>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</si>
  <si>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</si>
  <si>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</si>
  <si>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</si>
  <si>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</si>
  <si>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</si>
  <si>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</si>
  <si>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</si>
  <si>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</si>
  <si>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</si>
  <si>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</si>
  <si>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</si>
  <si>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</si>
  <si>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</si>
  <si>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</si>
  <si>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</si>
  <si>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</si>
  <si>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</si>
  <si>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</si>
  <si>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</si>
  <si>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</si>
  <si>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</si>
  <si>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</si>
  <si>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</si>
  <si>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</si>
  <si>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</si>
  <si>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</si>
  <si>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</si>
  <si>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</si>
  <si>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</si>
  <si>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</si>
  <si>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</si>
  <si>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</si>
  <si>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</si>
  <si>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</si>
  <si>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</si>
  <si>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</si>
  <si>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</si>
  <si>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</si>
  <si>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</si>
  <si>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</si>
  <si>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</si>
  <si>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</si>
  <si>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</si>
  <si>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</si>
  <si>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</si>
  <si>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</si>
  <si>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</si>
  <si>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</si>
  <si>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</si>
  <si>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</si>
  <si>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</si>
  <si>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</si>
  <si>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</si>
  <si>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</si>
  <si>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</si>
  <si>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</si>
  <si>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</si>
  <si>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</si>
  <si>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</si>
  <si>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</si>
  <si>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</si>
  <si>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</si>
  <si>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</si>
  <si>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</si>
  <si>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</si>
  <si>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</si>
  <si>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</si>
  <si>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</si>
  <si>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</si>
  <si>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</si>
  <si>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</si>
  <si>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</si>
  <si>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</si>
  <si>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</si>
  <si>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</si>
  <si>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</si>
  <si>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</si>
  <si>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</si>
  <si>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</si>
  <si>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</si>
  <si>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</si>
  <si>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</si>
  <si>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</si>
  <si>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</si>
  <si>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</si>
  <si>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</si>
  <si>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</si>
  <si>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</si>
  <si>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</si>
  <si>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</si>
  <si>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</si>
  <si>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</si>
  <si>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</si>
  <si>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</si>
  <si>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</si>
  <si>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</si>
  <si>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</si>
  <si>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</si>
  <si>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</si>
  <si>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</si>
  <si>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</si>
  <si>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</si>
  <si>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</si>
  <si>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</si>
  <si>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</si>
  <si>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</si>
  <si>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</si>
  <si>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</si>
  <si>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</si>
  <si>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</si>
  <si>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</si>
  <si>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</si>
  <si>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</si>
  <si>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</si>
  <si>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</si>
  <si>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</si>
  <si>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</si>
  <si>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</si>
  <si>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</si>
  <si>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</si>
  <si>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</si>
  <si>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</si>
  <si>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</si>
  <si>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</si>
  <si>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</si>
  <si>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</si>
  <si>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</si>
  <si>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</si>
  <si>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</si>
  <si>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</si>
  <si>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</si>
  <si>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</si>
  <si>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</si>
  <si>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</si>
  <si>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</si>
  <si>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</si>
  <si>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</si>
  <si>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</si>
  <si>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</si>
  <si>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</si>
  <si>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</si>
  <si>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</si>
  <si>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</si>
  <si>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</si>
  <si>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</si>
  <si>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</si>
  <si>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</si>
  <si>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</si>
  <si>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</si>
  <si>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</si>
  <si>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</si>
  <si>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</si>
  <si>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</si>
  <si>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</si>
  <si>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</si>
  <si>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</si>
  <si>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</si>
  <si>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</si>
  <si>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</si>
  <si>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</si>
  <si>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</si>
  <si>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</si>
  <si>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</si>
  <si>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</si>
  <si>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</si>
  <si>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</si>
  <si>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</si>
  <si>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</si>
  <si>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</si>
  <si>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</si>
  <si>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</si>
  <si>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</si>
  <si>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</si>
  <si>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</si>
  <si>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</si>
  <si>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</si>
  <si>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</si>
  <si>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</si>
  <si>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</si>
  <si>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</si>
  <si>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</si>
  <si>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</si>
  <si>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</si>
  <si>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</si>
  <si>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</si>
  <si>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</si>
  <si>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</si>
  <si>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</si>
  <si>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</si>
  <si>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</si>
  <si>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</si>
  <si>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</si>
  <si>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</si>
  <si>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</si>
  <si>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</si>
  <si>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</si>
  <si>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</si>
  <si>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</si>
  <si>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</si>
  <si>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</si>
  <si>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</si>
  <si>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</si>
  <si>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</si>
  <si>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</si>
  <si>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</si>
  <si>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</si>
  <si>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</si>
  <si>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</si>
  <si>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</si>
  <si>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</si>
  <si>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</si>
  <si>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</si>
  <si>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</si>
  <si>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</si>
  <si>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</si>
  <si>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</si>
  <si>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</si>
  <si>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</si>
  <si>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</si>
  <si>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</si>
  <si>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</si>
  <si>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</si>
  <si>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</si>
  <si>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</si>
  <si>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</si>
  <si>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</si>
  <si>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</si>
  <si>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</si>
  <si>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</si>
  <si>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</si>
  <si>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</si>
  <si>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</si>
  <si>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</si>
  <si>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</si>
  <si>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</si>
  <si>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</si>
  <si>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</si>
  <si>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</si>
  <si>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</si>
  <si>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</si>
  <si>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</si>
  <si>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</si>
  <si>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</si>
  <si>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</si>
  <si>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</si>
  <si>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</si>
  <si>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</si>
  <si>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</si>
  <si>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</si>
  <si>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</si>
  <si>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</si>
  <si>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</si>
  <si>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</si>
  <si>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</si>
  <si>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</si>
  <si>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</si>
  <si>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</si>
  <si>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</si>
  <si>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</si>
  <si>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</si>
  <si>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</si>
  <si>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</si>
  <si>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</si>
  <si>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</si>
  <si>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</si>
  <si>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</si>
  <si>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</si>
  <si>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</si>
  <si>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</si>
  <si>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</si>
  <si>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</si>
  <si>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</si>
  <si>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</si>
  <si>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</si>
  <si>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</si>
  <si>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</si>
  <si>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</si>
  <si>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</si>
  <si>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</si>
  <si>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</si>
  <si>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</si>
  <si>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</si>
  <si>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</si>
  <si>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</si>
  <si>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</si>
  <si>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</si>
  <si>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</si>
  <si>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</si>
  <si>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</si>
  <si>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</si>
  <si>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</si>
  <si>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</si>
  <si>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</si>
  <si>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</si>
  <si>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</si>
  <si>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</si>
  <si>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</si>
  <si>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</si>
  <si>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</si>
  <si>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</si>
  <si>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</si>
  <si>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</si>
  <si>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</si>
  <si>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</si>
  <si>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</si>
  <si>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</si>
  <si>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</si>
  <si>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</si>
  <si>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</si>
  <si>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</si>
  <si>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</si>
  <si>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</si>
  <si>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</si>
  <si>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</si>
  <si>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</si>
  <si>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</si>
  <si>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</si>
  <si>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</si>
  <si>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</si>
  <si>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</si>
  <si>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</si>
  <si>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</si>
  <si>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</si>
  <si>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</si>
  <si>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</si>
  <si>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</si>
  <si>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</si>
  <si>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</si>
  <si>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</si>
  <si>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</si>
  <si>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</si>
  <si>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</si>
  <si>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</si>
  <si>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</si>
  <si>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</si>
  <si>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</si>
  <si>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</si>
  <si>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</si>
  <si>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</si>
  <si>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</si>
  <si>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</si>
  <si>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</si>
  <si>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</si>
  <si>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</si>
  <si>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</si>
  <si>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</si>
  <si>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</si>
  <si>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</si>
  <si>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</si>
  <si>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</si>
  <si>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</si>
  <si>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</si>
  <si>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</si>
  <si>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</si>
  <si>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</si>
  <si>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</si>
  <si>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</si>
  <si>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</si>
  <si>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</si>
  <si>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</si>
  <si>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</si>
  <si>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</si>
  <si>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</si>
  <si>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</si>
  <si>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</si>
  <si>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</si>
  <si>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</si>
  <si>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</si>
  <si>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</si>
  <si>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</si>
  <si>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</si>
  <si>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</si>
  <si>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</si>
  <si>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</si>
  <si>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</si>
  <si>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</si>
  <si>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</si>
  <si>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</si>
  <si>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</si>
  <si>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</si>
  <si>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</si>
  <si>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</si>
  <si>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</si>
  <si>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</si>
  <si>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</si>
  <si>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</si>
  <si>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</si>
  <si>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</si>
  <si>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</si>
  <si>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</si>
  <si>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</si>
  <si>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</si>
  <si>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</si>
  <si>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</si>
  <si>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</si>
  <si>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</si>
  <si>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</si>
  <si>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</si>
  <si>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</si>
  <si>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</si>
  <si>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</si>
  <si>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</si>
  <si>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</si>
  <si>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</si>
  <si>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</si>
  <si>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</si>
  <si>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</si>
  <si>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</si>
  <si>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</si>
  <si>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</si>
  <si>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</si>
  <si>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</si>
  <si>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</si>
  <si>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</si>
  <si>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</si>
  <si>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</si>
  <si>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</si>
  <si>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</si>
  <si>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</si>
  <si>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</si>
  <si>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</si>
  <si>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</si>
  <si>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</si>
  <si>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</si>
  <si>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</si>
  <si>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</si>
  <si>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</si>
  <si>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</si>
  <si>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</si>
  <si>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</si>
  <si>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</si>
  <si>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</si>
  <si>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</si>
  <si>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</si>
  <si>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</si>
  <si>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</si>
  <si>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</si>
  <si>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</si>
  <si>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</si>
  <si>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</si>
  <si>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</si>
  <si>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</si>
  <si>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</si>
  <si>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</si>
  <si>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</si>
  <si>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</si>
  <si>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</si>
  <si>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</si>
  <si>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</si>
  <si>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</si>
  <si>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</si>
  <si>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</si>
  <si>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</si>
  <si>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</si>
  <si>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</si>
  <si>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</si>
  <si>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</si>
  <si>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</si>
  <si>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</si>
  <si>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</si>
  <si>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</si>
  <si>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</si>
  <si>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</si>
  <si>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</si>
  <si>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</si>
  <si>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</si>
  <si>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</si>
  <si>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</si>
  <si>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</si>
  <si>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</si>
  <si>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</si>
  <si>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</si>
  <si>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</si>
  <si>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</si>
  <si>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</si>
  <si>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</si>
  <si>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</si>
  <si>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</si>
  <si>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</si>
  <si>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</si>
  <si>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</si>
  <si>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</si>
  <si>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</si>
  <si>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</si>
  <si>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</si>
  <si>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</si>
  <si>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</si>
  <si>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</si>
  <si>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</si>
  <si>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</si>
  <si>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</si>
  <si>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</si>
  <si>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</si>
  <si>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</si>
  <si>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</si>
  <si>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</si>
  <si>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</si>
  <si>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</si>
  <si>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</si>
  <si>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</si>
  <si>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</si>
  <si>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</si>
  <si>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</si>
  <si>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</si>
  <si>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</si>
  <si>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</si>
  <si>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</si>
  <si>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</si>
  <si>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</si>
  <si>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</si>
  <si>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</si>
  <si>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</si>
  <si>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</si>
  <si>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</si>
  <si>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</si>
  <si>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</si>
  <si>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</si>
  <si>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</si>
  <si>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</si>
  <si>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</si>
  <si>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</si>
  <si>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</si>
  <si>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</si>
  <si>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</si>
  <si>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</si>
  <si>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</si>
  <si>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</si>
  <si>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</si>
  <si>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</si>
  <si>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</si>
  <si>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</si>
  <si>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</si>
  <si>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</si>
  <si>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</si>
  <si>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</si>
  <si>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</si>
  <si>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</si>
  <si>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</si>
  <si>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</si>
  <si>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</si>
  <si>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</si>
  <si>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</si>
  <si>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</si>
  <si>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</si>
  <si>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</si>
  <si>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</si>
  <si>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</si>
  <si>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</si>
  <si>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</si>
  <si>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</si>
  <si>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</si>
  <si>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</si>
  <si>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</si>
  <si>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</si>
  <si>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</si>
  <si>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</si>
  <si>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</si>
  <si>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</si>
  <si>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</si>
  <si>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</si>
  <si>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</si>
  <si>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</si>
  <si>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</si>
  <si>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</si>
  <si>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</si>
  <si>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</si>
  <si>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</si>
  <si>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</si>
  <si>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</si>
  <si>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</si>
  <si>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</si>
  <si>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</si>
  <si>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</si>
  <si>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</si>
  <si>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</si>
  <si>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</si>
  <si>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</si>
  <si>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</si>
  <si>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</si>
  <si>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</si>
  <si>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</si>
  <si>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</si>
  <si>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</si>
  <si>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</si>
  <si>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</si>
  <si>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</si>
  <si>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</si>
  <si>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</si>
  <si>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</si>
  <si>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</si>
  <si>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</si>
  <si>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</si>
  <si>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</si>
  <si>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</si>
  <si>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</si>
  <si>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</si>
  <si>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</si>
  <si>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</si>
  <si>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</si>
  <si>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</si>
  <si>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</si>
  <si>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</si>
  <si>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</si>
  <si>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</si>
  <si>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</si>
  <si>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</si>
  <si>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</si>
  <si>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</si>
  <si>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</si>
  <si>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</si>
  <si>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</si>
  <si>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</si>
  <si>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</si>
  <si>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</si>
  <si>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</si>
  <si>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</si>
  <si>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</si>
  <si>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</si>
  <si>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</si>
  <si>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</si>
  <si>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</si>
  <si>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</si>
  <si>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</si>
  <si>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</si>
  <si>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</si>
  <si>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</si>
  <si>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</si>
  <si>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</si>
  <si>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</si>
  <si>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</si>
  <si>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</si>
  <si>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</si>
  <si>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</si>
  <si>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</si>
  <si>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</si>
  <si>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</si>
  <si>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</si>
  <si>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</si>
  <si>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</si>
  <si>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</si>
  <si>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</si>
  <si>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</si>
  <si>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</si>
  <si>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</si>
  <si>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</si>
  <si>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</si>
  <si>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</si>
  <si>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</si>
  <si>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</si>
  <si>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</si>
  <si>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</si>
  <si>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</si>
  <si>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</si>
  <si>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</si>
  <si>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</si>
  <si>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</si>
  <si>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</si>
  <si>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</si>
  <si>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</si>
  <si>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</si>
  <si>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</si>
  <si>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</si>
  <si>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</si>
  <si>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</si>
  <si>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</si>
  <si>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</si>
  <si>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</si>
  <si>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</si>
  <si>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</si>
  <si>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</si>
  <si>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</si>
  <si>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</si>
  <si>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</si>
  <si>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</si>
  <si>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</si>
  <si>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</si>
  <si>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</si>
  <si>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</si>
  <si>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</si>
  <si>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</si>
  <si>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</si>
  <si>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</si>
  <si>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</si>
  <si>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</si>
  <si>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</si>
  <si>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</si>
  <si>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</si>
  <si>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</si>
  <si>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</si>
  <si>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</si>
  <si>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</si>
  <si>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</si>
  <si>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</si>
  <si>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</si>
  <si>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</si>
  <si>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</si>
  <si>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</si>
  <si>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</si>
  <si>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</si>
  <si>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</si>
  <si>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</si>
  <si>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</si>
  <si>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</si>
  <si>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</si>
  <si>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</si>
  <si>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</si>
  <si>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</si>
  <si>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</si>
  <si>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</si>
  <si>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</si>
  <si>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</si>
  <si>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</si>
  <si>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</si>
  <si>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</si>
  <si>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</si>
  <si>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</si>
  <si>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</si>
  <si>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</si>
  <si>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</si>
  <si>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</si>
  <si>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</si>
  <si>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</si>
  <si>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</si>
  <si>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</si>
  <si>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</si>
  <si>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</si>
  <si>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</si>
  <si>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</si>
  <si>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</si>
  <si>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</si>
  <si>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</si>
  <si>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</si>
  <si>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</si>
  <si>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</si>
  <si>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</si>
  <si>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</si>
  <si>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</si>
  <si>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</si>
  <si>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</si>
  <si>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</si>
  <si>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</si>
  <si>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</si>
  <si>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</si>
  <si>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</si>
  <si>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</si>
  <si>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</si>
  <si>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</si>
  <si>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</si>
  <si>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</si>
  <si>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</si>
  <si>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</si>
  <si>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</si>
  <si>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</si>
  <si>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</si>
  <si>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</si>
  <si>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</si>
  <si>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</si>
  <si>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</si>
  <si>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</si>
  <si>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</si>
  <si>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</si>
  <si>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</si>
  <si>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</si>
  <si>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</si>
  <si>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</si>
  <si>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</si>
  <si>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</si>
  <si>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</si>
  <si>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</si>
  <si>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</si>
  <si>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</si>
  <si>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</si>
  <si>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</si>
  <si>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</si>
  <si>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</si>
  <si>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</si>
  <si>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</si>
  <si>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</si>
  <si>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</si>
  <si>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</si>
  <si>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</si>
  <si>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</si>
  <si>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</si>
  <si>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</si>
  <si>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</si>
  <si>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</si>
  <si>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</si>
  <si>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</si>
  <si>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</si>
  <si>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</si>
  <si>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</si>
  <si>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</si>
  <si>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</si>
  <si>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</si>
  <si>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</si>
  <si>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</si>
  <si>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</si>
  <si>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</si>
  <si>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</si>
  <si>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</si>
  <si>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</si>
  <si>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</si>
  <si>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</si>
  <si>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</si>
  <si>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</si>
  <si>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</si>
  <si>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</si>
  <si>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</si>
  <si>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</si>
  <si>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</si>
  <si>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</si>
  <si>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</si>
  <si>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</si>
  <si>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</si>
  <si>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</si>
  <si>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</si>
  <si>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</si>
  <si>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</si>
  <si>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</si>
  <si>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</si>
  <si>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</si>
  <si>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</si>
  <si>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</si>
  <si>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</si>
  <si>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</si>
  <si>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</si>
  <si>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</si>
  <si>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</si>
  <si>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</si>
  <si>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</si>
  <si>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</si>
  <si>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</si>
  <si>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</si>
  <si>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</si>
  <si>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</si>
  <si>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</si>
  <si>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</si>
  <si>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</si>
  <si>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</si>
  <si>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</si>
  <si>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</si>
  <si>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</si>
  <si>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</si>
  <si>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</si>
  <si>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</si>
  <si>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</si>
  <si>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</si>
  <si>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</si>
  <si>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</si>
  <si>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</si>
  <si>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</si>
  <si>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</si>
  <si>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</si>
  <si>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</si>
  <si>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</si>
  <si>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</si>
  <si>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</si>
  <si>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</si>
  <si>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</si>
  <si>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</si>
  <si>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</si>
  <si>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</si>
  <si>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</si>
  <si>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</si>
  <si>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</si>
  <si>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</si>
  <si>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</si>
  <si>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</si>
  <si>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</si>
  <si>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</si>
  <si>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</si>
  <si>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</si>
  <si>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</si>
  <si>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</si>
  <si>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</si>
  <si>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</si>
  <si>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</si>
  <si>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</si>
  <si>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</si>
  <si>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</si>
  <si>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</si>
  <si>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</si>
  <si>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</si>
  <si>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</si>
  <si>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</si>
  <si>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</si>
  <si>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</si>
  <si>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</si>
  <si>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</si>
  <si>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</si>
  <si>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</si>
  <si>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</si>
  <si>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</si>
  <si>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</si>
  <si>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</si>
  <si>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</si>
  <si>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</si>
  <si>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</si>
  <si>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</si>
  <si>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</si>
  <si>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</si>
  <si>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</si>
  <si>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</si>
  <si>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</si>
  <si>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</si>
  <si>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</si>
  <si>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</si>
  <si>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</si>
  <si>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</si>
  <si>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</si>
  <si>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</si>
  <si>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</si>
  <si>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</si>
  <si>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</si>
  <si>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</si>
  <si>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</si>
  <si>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</si>
  <si>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</si>
  <si>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</si>
  <si>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</si>
  <si>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</si>
  <si>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</si>
  <si>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</si>
  <si>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</si>
  <si>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</si>
  <si>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</si>
  <si>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</si>
  <si>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</si>
  <si>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</si>
  <si>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</si>
  <si>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</si>
  <si>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</si>
  <si>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</si>
  <si>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</si>
  <si>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</si>
  <si>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</si>
  <si>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</si>
  <si>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</si>
  <si>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</si>
  <si>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</si>
  <si>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</si>
  <si>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</si>
  <si>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</si>
  <si>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</si>
  <si>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</si>
  <si>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</si>
  <si>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</si>
  <si>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</si>
  <si>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</si>
  <si>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</si>
  <si>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</si>
  <si>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</si>
  <si>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</si>
  <si>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</si>
  <si>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</si>
  <si>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</si>
  <si>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</si>
  <si>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</si>
  <si>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</si>
  <si>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</si>
  <si>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</si>
  <si>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</si>
  <si>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</si>
  <si>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</si>
  <si>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</si>
  <si>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</si>
  <si>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</si>
  <si>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</si>
  <si>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</si>
  <si>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</si>
  <si>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</si>
  <si>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</si>
  <si>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</si>
  <si>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</si>
  <si>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</si>
  <si>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</si>
  <si>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</si>
  <si>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</si>
  <si>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</si>
  <si>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</si>
  <si>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</si>
  <si>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</si>
  <si>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</si>
  <si>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</si>
  <si>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</si>
  <si>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</si>
  <si>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</si>
  <si>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</si>
  <si>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</si>
  <si>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</si>
  <si>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</si>
  <si>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</si>
  <si>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</si>
  <si>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</si>
  <si>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</si>
  <si>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</si>
  <si>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</si>
  <si>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</si>
  <si>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</si>
  <si>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</si>
  <si>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</si>
  <si>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</si>
  <si>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</si>
  <si>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</si>
  <si>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</si>
  <si>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</si>
  <si>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</si>
  <si>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</si>
  <si>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</si>
  <si>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</si>
  <si>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</si>
  <si>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</si>
  <si>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</si>
  <si>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</si>
  <si>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</si>
  <si>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</si>
  <si>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</si>
  <si>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</si>
  <si>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</si>
  <si>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</si>
  <si>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</si>
  <si>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</si>
  <si>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</si>
  <si>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</si>
  <si>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</si>
  <si>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</si>
  <si>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</si>
  <si>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</si>
  <si>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</si>
  <si>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</si>
  <si>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</si>
  <si>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</si>
  <si>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</si>
  <si>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</si>
  <si>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</si>
  <si>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</si>
  <si>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</si>
  <si>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</si>
  <si>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</si>
  <si>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</si>
  <si>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</si>
  <si>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</si>
  <si>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</si>
  <si>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</si>
  <si>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</si>
  <si>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</si>
  <si>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</si>
  <si>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</si>
  <si>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</si>
  <si>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</si>
  <si>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</si>
  <si>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</si>
  <si>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</si>
  <si>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</si>
  <si>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</si>
  <si>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</si>
  <si>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</si>
  <si>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</si>
  <si>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</si>
  <si>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</si>
  <si>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</si>
  <si>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</si>
  <si>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</si>
  <si>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</si>
  <si>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</si>
  <si>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</si>
  <si>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</si>
  <si>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</si>
  <si>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</si>
  <si>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</si>
  <si>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</si>
  <si>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</si>
  <si>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</si>
  <si>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</si>
  <si>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</si>
  <si>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</si>
  <si>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</si>
  <si>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</si>
  <si>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</si>
  <si>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</si>
  <si>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</si>
  <si>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</si>
  <si>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</si>
  <si>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</si>
  <si>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</si>
  <si>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</si>
  <si>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</si>
  <si>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</si>
  <si>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</si>
  <si>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</si>
  <si>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</si>
  <si>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</si>
  <si>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</si>
  <si>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</si>
  <si>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</si>
  <si>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</si>
  <si>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</si>
  <si>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</si>
  <si>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</si>
  <si>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</si>
  <si>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</si>
  <si>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</si>
  <si>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</si>
  <si>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</si>
  <si>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</si>
  <si>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</si>
  <si>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</si>
  <si>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</si>
  <si>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</si>
  <si>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</si>
  <si>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</si>
  <si>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</si>
  <si>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</si>
  <si>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</si>
  <si>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</si>
  <si>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</si>
  <si>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</si>
  <si>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</si>
  <si>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</si>
  <si>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</si>
  <si>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</si>
  <si>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</si>
  <si>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</si>
  <si>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</si>
  <si>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</si>
  <si>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</si>
  <si>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</si>
  <si>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</si>
  <si>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</si>
  <si>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</si>
  <si>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</si>
  <si>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</si>
  <si>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</si>
  <si>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</si>
  <si>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</si>
  <si>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</si>
  <si>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</si>
  <si>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</si>
  <si>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</si>
  <si>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</si>
  <si>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</si>
  <si>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</si>
  <si>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</si>
  <si>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</si>
  <si>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</si>
  <si>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</si>
  <si>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</si>
  <si>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</si>
  <si>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</si>
  <si>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</si>
  <si>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</si>
  <si>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</si>
  <si>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</si>
  <si>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</si>
  <si>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</si>
  <si>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</si>
  <si>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</si>
  <si>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</si>
  <si>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</si>
  <si>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</si>
  <si>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</si>
  <si>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</si>
  <si>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</si>
  <si>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</si>
  <si>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</si>
  <si>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</si>
  <si>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</si>
  <si>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</si>
  <si>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</si>
  <si>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</si>
  <si>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</si>
  <si>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</si>
  <si>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</si>
  <si>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</si>
  <si>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</si>
  <si>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</si>
  <si>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</si>
  <si>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</si>
  <si>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</si>
  <si>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</si>
  <si>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</si>
  <si>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</si>
  <si>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</si>
  <si>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</si>
  <si>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</si>
  <si>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</si>
  <si>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</si>
  <si>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</si>
  <si>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</si>
  <si>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</si>
  <si>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</si>
  <si>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</si>
  <si>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</si>
  <si>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</si>
  <si>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</si>
  <si>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</si>
  <si>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</si>
  <si>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</si>
  <si>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</si>
  <si>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</si>
  <si>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</si>
  <si>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</si>
  <si>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</si>
  <si>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</si>
  <si>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</si>
  <si>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</si>
  <si>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</si>
  <si>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</si>
  <si>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</si>
  <si>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</si>
  <si>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</si>
  <si>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</si>
  <si>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</si>
  <si>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</si>
  <si>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</si>
  <si>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</si>
  <si>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</si>
  <si>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</si>
  <si>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</si>
  <si>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</si>
  <si>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</si>
  <si>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</si>
  <si>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</si>
  <si>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</si>
  <si>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</si>
  <si>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</si>
  <si>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</si>
  <si>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</si>
  <si>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</si>
  <si>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</si>
  <si>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</si>
  <si>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</si>
  <si>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</si>
  <si>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</si>
  <si>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</si>
  <si>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</si>
  <si>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</si>
  <si>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</si>
  <si>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</si>
  <si>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</si>
  <si>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</si>
  <si>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</si>
  <si>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</si>
  <si>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</si>
  <si>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</si>
  <si>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</si>
  <si>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</si>
  <si>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</si>
  <si>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</si>
  <si>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</si>
  <si>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</si>
  <si>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</si>
  <si>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</si>
  <si>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</si>
  <si>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</si>
  <si>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</si>
  <si>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</si>
  <si>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</si>
  <si>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</si>
  <si>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</si>
  <si>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</si>
  <si>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</si>
  <si>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</si>
  <si>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</si>
  <si>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</si>
  <si>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</si>
  <si>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</si>
  <si>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</si>
  <si>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</si>
  <si>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</si>
  <si>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</si>
  <si>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</si>
  <si>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</si>
  <si>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</si>
  <si>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</si>
  <si>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</si>
  <si>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</si>
  <si>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</si>
  <si>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</si>
  <si>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</si>
  <si>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</si>
  <si>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</si>
  <si>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</si>
  <si>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</si>
  <si>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</si>
  <si>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</si>
  <si>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</si>
  <si>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</si>
  <si>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</si>
  <si>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</si>
  <si>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</si>
  <si>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</si>
  <si>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</si>
  <si>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</si>
  <si>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</si>
  <si>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</si>
  <si>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</si>
  <si>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</si>
  <si>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</si>
  <si>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</si>
  <si>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</si>
  <si>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</si>
  <si>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</si>
  <si>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</si>
  <si>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</si>
  <si>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</si>
  <si>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</si>
  <si>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</si>
  <si>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</si>
  <si>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</si>
  <si>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</si>
  <si>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</si>
  <si>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</si>
  <si>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</si>
  <si>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</si>
  <si>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</si>
  <si>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</si>
  <si>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</si>
  <si>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</si>
  <si>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</si>
  <si>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</si>
  <si>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</si>
  <si>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</si>
  <si>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</si>
  <si>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</si>
  <si>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</si>
  <si>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</si>
  <si>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</si>
  <si>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</si>
  <si>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</si>
  <si>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</si>
  <si>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</si>
  <si>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</si>
  <si>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</si>
  <si>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</si>
  <si>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</si>
  <si>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</si>
  <si>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</si>
  <si>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</si>
  <si>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</si>
  <si>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</si>
  <si>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</si>
  <si>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</si>
  <si>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</si>
  <si>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</si>
  <si>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</si>
  <si>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</si>
  <si>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</si>
  <si>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</si>
  <si>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</si>
  <si>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</si>
  <si>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</si>
  <si>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</si>
  <si>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</si>
  <si>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</si>
  <si>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</si>
  <si>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</si>
  <si>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</si>
  <si>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</si>
  <si>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</si>
  <si>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</si>
  <si>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</si>
  <si>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</si>
  <si>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</si>
  <si>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</si>
  <si>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</si>
  <si>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</si>
  <si>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</si>
  <si>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</si>
  <si>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</si>
  <si>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</si>
  <si>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</si>
  <si>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</si>
  <si>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</si>
  <si>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</si>
  <si>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</si>
  <si>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</si>
  <si>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</si>
  <si>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</si>
  <si>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</si>
  <si>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</si>
  <si>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</si>
  <si>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</si>
  <si>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</si>
  <si>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</si>
  <si>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</si>
  <si>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</si>
  <si>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</si>
  <si>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</si>
  <si>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</si>
  <si>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</si>
  <si>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</si>
  <si>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</si>
  <si>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</si>
  <si>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</si>
  <si>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</si>
  <si>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</si>
  <si>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</si>
  <si>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</si>
  <si>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</si>
  <si>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</si>
  <si>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</si>
  <si>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</si>
  <si>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</si>
  <si>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</si>
  <si>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</si>
  <si>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</si>
  <si>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</si>
  <si>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</si>
  <si>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</si>
  <si>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</si>
  <si>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</si>
  <si>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</si>
  <si>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</si>
  <si>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</si>
  <si>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</si>
  <si>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</si>
  <si>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</si>
  <si>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</si>
  <si>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</si>
  <si>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</si>
  <si>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</si>
  <si>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</si>
  <si>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</si>
  <si>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</si>
  <si>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</si>
  <si>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</si>
  <si>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</si>
  <si>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</si>
  <si>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</si>
  <si>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</si>
  <si>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</si>
  <si>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</si>
  <si>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</si>
  <si>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</si>
  <si>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</si>
  <si>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</si>
  <si>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</si>
  <si>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</si>
  <si>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</si>
  <si>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</si>
  <si>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</si>
  <si>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</si>
  <si>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</si>
  <si>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</si>
  <si>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</si>
  <si>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</si>
  <si>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</si>
  <si>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</si>
  <si>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</si>
  <si>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</si>
  <si>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</si>
  <si>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</si>
  <si>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</si>
  <si>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</si>
  <si>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</si>
  <si>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</si>
  <si>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</si>
  <si>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</si>
  <si>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</si>
  <si>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</si>
  <si>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</si>
  <si>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</si>
  <si>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</si>
  <si>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</si>
  <si>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</si>
  <si>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</si>
  <si>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</si>
  <si>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</si>
  <si>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</si>
  <si>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</si>
  <si>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</si>
  <si>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</si>
  <si>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</si>
  <si>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</si>
  <si>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</si>
  <si>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</si>
  <si>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</si>
  <si>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</si>
  <si>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</si>
  <si>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</si>
  <si>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</si>
  <si>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</si>
  <si>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</si>
  <si>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</si>
  <si>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</si>
  <si>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</si>
  <si>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</si>
  <si>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</si>
  <si>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</si>
  <si>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</si>
  <si>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</si>
  <si>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</si>
  <si>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</si>
  <si>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</si>
  <si>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</si>
  <si>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</si>
  <si>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</si>
  <si>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</si>
  <si>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</si>
  <si>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</si>
  <si>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</si>
  <si>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</si>
  <si>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</si>
  <si>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</si>
  <si>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</si>
  <si>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</si>
  <si>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</si>
  <si>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</si>
  <si>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</si>
  <si>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</si>
  <si>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</si>
  <si>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</si>
  <si>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</si>
  <si>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</si>
  <si>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</si>
  <si>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</si>
  <si>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</si>
  <si>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</si>
  <si>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</si>
  <si>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</si>
  <si>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</si>
  <si>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</si>
  <si>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</si>
  <si>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</si>
  <si>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</si>
  <si>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</si>
  <si>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</si>
  <si>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</si>
  <si>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</si>
  <si>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</si>
  <si>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</si>
  <si>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</si>
  <si>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</si>
  <si>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</si>
  <si>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</si>
  <si>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</si>
  <si>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</si>
  <si>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</si>
  <si>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</si>
  <si>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</si>
  <si>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</si>
  <si>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</si>
  <si>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</si>
  <si>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</si>
  <si>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</si>
  <si>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</si>
  <si>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</si>
  <si>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</si>
  <si>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</si>
  <si>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</si>
  <si>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</si>
  <si>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</si>
  <si>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</si>
  <si>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</si>
  <si>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</si>
  <si>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</si>
  <si>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</si>
  <si>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</si>
  <si>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</si>
  <si>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</si>
  <si>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</si>
  <si>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</si>
  <si>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</si>
  <si>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</si>
  <si>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</si>
  <si>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</si>
  <si>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</si>
  <si>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</si>
  <si>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</si>
  <si>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</si>
  <si>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</si>
  <si>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</si>
  <si>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</si>
  <si>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</si>
  <si>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</si>
  <si>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</si>
  <si>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</si>
  <si>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</si>
  <si>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</si>
  <si>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</si>
  <si>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</si>
  <si>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</si>
  <si>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</si>
  <si>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</si>
  <si>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</si>
  <si>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</si>
  <si>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</si>
  <si>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</si>
  <si>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</si>
  <si>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</si>
  <si>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</si>
  <si>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</si>
  <si>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</si>
  <si>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</si>
  <si>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</si>
  <si>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</si>
  <si>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</si>
  <si>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</si>
  <si>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</si>
  <si>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</si>
  <si>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</si>
  <si>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</si>
  <si>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</si>
  <si>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</si>
  <si>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</si>
  <si>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</si>
  <si>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</si>
  <si>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</si>
  <si>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</si>
  <si>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</si>
  <si>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</si>
  <si>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</si>
  <si>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</si>
  <si>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</si>
  <si>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</si>
  <si>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</si>
  <si>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</si>
  <si>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</si>
  <si>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</si>
  <si>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</si>
  <si>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</si>
  <si>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</si>
  <si>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</si>
  <si>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</si>
  <si>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</si>
  <si>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</si>
  <si>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</si>
  <si>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</si>
  <si>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</si>
  <si>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</si>
  <si>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</si>
  <si>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</si>
  <si>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</si>
  <si>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</si>
  <si>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</si>
  <si>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</si>
  <si>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</si>
  <si>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</si>
  <si>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</si>
  <si>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</si>
  <si>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</si>
  <si>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</si>
  <si>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</si>
  <si>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</si>
  <si>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</si>
  <si>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</si>
  <si>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</si>
  <si>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</si>
  <si>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</si>
  <si>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</si>
  <si>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</si>
  <si>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</si>
  <si>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</si>
  <si>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</si>
  <si>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</si>
  <si>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</si>
  <si>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</si>
  <si>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</si>
  <si>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</si>
  <si>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</si>
  <si>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</si>
  <si>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</si>
  <si>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</si>
  <si>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</si>
  <si>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</si>
  <si>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</si>
  <si>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</si>
  <si>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</si>
  <si>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</si>
  <si>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</si>
  <si>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</si>
  <si>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</si>
  <si>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</si>
  <si>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</si>
  <si>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</si>
  <si>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</si>
  <si>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</si>
  <si>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</si>
  <si>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</si>
  <si>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</si>
  <si>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</si>
  <si>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</si>
  <si>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</si>
  <si>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</si>
  <si>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</si>
  <si>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</si>
  <si>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</si>
  <si>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</si>
  <si>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</si>
  <si>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</si>
  <si>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</si>
  <si>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</si>
  <si>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</si>
  <si>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</si>
  <si>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</si>
  <si>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</si>
  <si>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</si>
  <si>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</si>
  <si>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</si>
  <si>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</si>
  <si>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</si>
  <si>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</si>
  <si>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</si>
  <si>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</si>
  <si>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</si>
  <si>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</si>
  <si>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</si>
  <si>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</si>
  <si>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</si>
  <si>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</si>
  <si>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</si>
  <si>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</si>
  <si>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</si>
  <si>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</si>
  <si>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</si>
  <si>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</si>
  <si>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</si>
  <si>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</si>
  <si>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</si>
  <si>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</si>
  <si>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</si>
  <si>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</si>
  <si>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</si>
  <si>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</si>
  <si>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</si>
  <si>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</si>
  <si>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</si>
  <si>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</si>
  <si>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</si>
  <si>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</si>
  <si>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</si>
  <si>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</si>
  <si>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</si>
  <si>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</si>
  <si>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</si>
  <si>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</si>
  <si>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</si>
  <si>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</si>
  <si>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</si>
  <si>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</si>
  <si>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</si>
  <si>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</si>
  <si>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</si>
  <si>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</si>
  <si>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</si>
  <si>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</si>
  <si>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</si>
  <si>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</si>
  <si>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</si>
  <si>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</si>
  <si>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</si>
  <si>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</si>
  <si>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</si>
  <si>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</si>
  <si>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</si>
  <si>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</si>
  <si>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</si>
  <si>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</si>
  <si>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</si>
  <si>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</si>
  <si>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</si>
  <si>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</si>
  <si>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</si>
  <si>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</si>
  <si>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</si>
  <si>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</si>
  <si>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</si>
  <si>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</si>
  <si>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</si>
  <si>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</si>
  <si>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</si>
  <si>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</si>
  <si>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</si>
  <si>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</si>
  <si>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</si>
  <si>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</si>
  <si>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</si>
  <si>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</si>
  <si>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</si>
  <si>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</si>
  <si>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</si>
  <si>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</si>
  <si>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</si>
  <si>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</si>
  <si>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</si>
  <si>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</si>
  <si>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</si>
  <si>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</si>
  <si>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</si>
  <si>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</si>
  <si>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</si>
  <si>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</si>
  <si>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</si>
  <si>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</si>
  <si>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</si>
  <si>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</si>
  <si>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</si>
  <si>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</si>
  <si>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</si>
  <si>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</si>
  <si>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</si>
  <si>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</si>
  <si>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</si>
  <si>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</si>
  <si>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</si>
  <si>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</si>
  <si>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</si>
  <si>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</si>
  <si>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</si>
  <si>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</si>
  <si>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</si>
  <si>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</si>
  <si>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</si>
  <si>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</si>
  <si>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</si>
  <si>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</si>
  <si>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</si>
  <si>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</si>
  <si>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</si>
  <si>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</si>
  <si>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</si>
  <si>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</si>
  <si>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</si>
  <si>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</si>
  <si>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</si>
  <si>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</si>
  <si>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</si>
  <si>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</si>
  <si>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</si>
  <si>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</si>
  <si>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</si>
  <si>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</si>
  <si>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</si>
  <si>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</si>
  <si>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</si>
  <si>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</si>
  <si>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</si>
  <si>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</si>
  <si>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</si>
  <si>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</si>
  <si>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</si>
  <si>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</si>
  <si>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</si>
  <si>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</si>
  <si>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</si>
  <si>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</si>
  <si>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</si>
  <si>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</si>
  <si>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</si>
  <si>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</si>
  <si>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</si>
  <si>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</si>
  <si>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</si>
  <si>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</si>
  <si>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</si>
  <si>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</si>
  <si>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</si>
  <si>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</si>
  <si>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</si>
  <si>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</si>
  <si>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</si>
  <si>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</si>
  <si>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</si>
  <si>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</si>
  <si>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</si>
  <si>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</si>
  <si>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</si>
  <si>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</si>
  <si>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</si>
  <si>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</si>
  <si>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</si>
  <si>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</si>
  <si>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</si>
  <si>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</si>
  <si>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</si>
  <si>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</si>
  <si>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</si>
  <si>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</si>
  <si>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</si>
  <si>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</si>
  <si>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</si>
  <si>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</si>
  <si>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</si>
  <si>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</si>
  <si>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</si>
  <si>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</si>
  <si>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</si>
  <si>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</si>
  <si>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</si>
  <si>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</si>
  <si>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</si>
  <si>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</si>
  <si>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</si>
  <si>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</si>
  <si>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</si>
  <si>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</si>
  <si>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</si>
  <si>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</si>
  <si>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</si>
  <si>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</si>
  <si>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</si>
  <si>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</si>
  <si>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</si>
  <si>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</si>
  <si>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</si>
  <si>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</si>
  <si>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</si>
  <si>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</si>
  <si>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</si>
  <si>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</si>
  <si>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</si>
  <si>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</si>
  <si>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</si>
  <si>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</si>
  <si>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</si>
  <si>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</si>
  <si>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</si>
  <si>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</si>
  <si>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</si>
  <si>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</si>
  <si>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</si>
  <si>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</si>
  <si>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</si>
  <si>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</si>
  <si>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</si>
  <si>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</si>
  <si>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</si>
  <si>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</si>
  <si>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</si>
  <si>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</si>
  <si>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</si>
  <si>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</si>
  <si>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</si>
  <si>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</si>
  <si>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</si>
  <si>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</si>
  <si>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</si>
  <si>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</si>
  <si>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</si>
  <si>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</si>
  <si>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</si>
  <si>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</si>
  <si>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</si>
  <si>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</si>
  <si>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</si>
  <si>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</si>
  <si>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</si>
  <si>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</si>
  <si>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</si>
  <si>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</si>
  <si>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</si>
  <si>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</si>
  <si>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</si>
  <si>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</si>
  <si>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</si>
  <si>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</si>
  <si>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</si>
  <si>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</si>
  <si>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</si>
  <si>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</si>
  <si>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</si>
  <si>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</si>
  <si>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</si>
  <si>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</si>
  <si>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</si>
  <si>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</si>
  <si>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</si>
  <si>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</si>
  <si>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</si>
  <si>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</si>
  <si>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</si>
  <si>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</si>
  <si>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</si>
  <si>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</si>
  <si>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</si>
  <si>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</si>
  <si>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</si>
  <si>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</si>
  <si>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</si>
  <si>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</si>
  <si>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</si>
  <si>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</si>
  <si>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</si>
  <si>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</si>
  <si>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</si>
  <si>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</si>
  <si>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</si>
  <si>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</si>
  <si>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</si>
  <si>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</si>
  <si>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</si>
  <si>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</si>
  <si>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</si>
  <si>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</si>
  <si>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</si>
  <si>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</si>
  <si>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</si>
  <si>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</si>
  <si>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</si>
  <si>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</si>
  <si>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</si>
  <si>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</si>
  <si>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</si>
  <si>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</si>
  <si>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</si>
  <si>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</si>
  <si>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</si>
  <si>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</si>
  <si>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</si>
  <si>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</si>
  <si>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</si>
  <si>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</si>
  <si>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</si>
  <si>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</si>
  <si>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</si>
  <si>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</si>
  <si>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</si>
  <si>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</si>
  <si>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</si>
  <si>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</si>
  <si>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</si>
  <si>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</si>
  <si>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</si>
  <si>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</si>
  <si>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</si>
  <si>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</si>
  <si>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</si>
  <si>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</si>
  <si>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</si>
  <si>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</si>
  <si>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</si>
  <si>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</si>
  <si>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</si>
  <si>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</si>
  <si>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</si>
  <si>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</si>
  <si>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</si>
  <si>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</si>
  <si>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</si>
  <si>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</si>
  <si>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</si>
  <si>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</si>
  <si>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</si>
  <si>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</si>
  <si>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</si>
  <si>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</si>
  <si>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</si>
  <si>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</si>
  <si>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</si>
  <si>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</si>
  <si>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</si>
  <si>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</si>
  <si>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</si>
  <si>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</si>
  <si>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</si>
  <si>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</si>
  <si>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</si>
  <si>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</si>
  <si>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</si>
  <si>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</si>
  <si>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</si>
  <si>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</si>
  <si>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</si>
  <si>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</si>
  <si>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</si>
  <si>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</si>
  <si>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</si>
  <si>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</si>
  <si>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</si>
  <si>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</si>
  <si>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</si>
  <si>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</si>
  <si>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</si>
  <si>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</si>
  <si>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</si>
  <si>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</si>
  <si>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</si>
  <si>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</si>
  <si>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</si>
  <si>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</si>
  <si>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</si>
  <si>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</si>
  <si>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</si>
  <si>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</si>
  <si>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</si>
  <si>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</si>
  <si>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</si>
  <si>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</si>
  <si>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</si>
  <si>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</si>
  <si>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</si>
  <si>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</si>
  <si>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</si>
  <si>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</si>
  <si>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</si>
  <si>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</si>
  <si>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</si>
  <si>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</si>
  <si>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</si>
  <si>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</si>
  <si>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</si>
  <si>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</si>
  <si>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</si>
  <si>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</si>
  <si>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</si>
  <si>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</si>
  <si>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</si>
  <si>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</si>
  <si>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</si>
  <si>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</si>
  <si>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</si>
  <si>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</si>
  <si>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</si>
  <si>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</si>
  <si>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</si>
  <si>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</si>
  <si>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</si>
  <si>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</si>
  <si>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</si>
  <si>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</si>
  <si>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</si>
  <si>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</si>
  <si>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</si>
  <si>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</si>
  <si>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</si>
  <si>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</si>
  <si>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</si>
  <si>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</si>
  <si>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</si>
  <si>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</si>
  <si>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</si>
  <si>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</si>
  <si>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</si>
  <si>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</si>
  <si>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</si>
  <si>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</si>
  <si>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</si>
  <si>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</si>
  <si>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</si>
  <si>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</si>
  <si>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</si>
  <si>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</si>
  <si>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</si>
  <si>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</si>
  <si>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</si>
  <si>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</si>
  <si>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</si>
  <si>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</si>
  <si>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</si>
  <si>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</si>
  <si>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</si>
  <si>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</si>
  <si>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</si>
  <si>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</si>
  <si>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</si>
  <si>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</si>
  <si>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</si>
  <si>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</si>
  <si>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</si>
  <si>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</si>
  <si>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</si>
  <si>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</si>
  <si>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</si>
  <si>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</si>
  <si>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</si>
  <si>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</si>
  <si>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</si>
  <si>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</si>
  <si>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</si>
  <si>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</si>
  <si>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</si>
  <si>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</si>
  <si>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</si>
  <si>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</si>
  <si>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</si>
  <si>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</si>
  <si>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</si>
  <si>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</si>
  <si>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</si>
  <si>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</si>
  <si>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</si>
  <si>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</si>
  <si>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</si>
  <si>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</si>
  <si>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</si>
  <si>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</si>
  <si>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</si>
  <si>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</si>
  <si>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</si>
  <si>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</si>
  <si>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</si>
  <si>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</si>
  <si>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</si>
  <si>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</si>
  <si>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</si>
  <si>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</si>
  <si>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</si>
  <si>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</si>
  <si>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</si>
  <si>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</si>
  <si>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</si>
  <si>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</si>
  <si>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</si>
  <si>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</si>
  <si>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</si>
  <si>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</si>
  <si>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</si>
  <si>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</si>
  <si>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</si>
  <si>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</si>
  <si>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</si>
  <si>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</si>
  <si>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</si>
  <si>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</si>
  <si>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</si>
  <si>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</si>
  <si>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</si>
  <si>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</si>
  <si>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</si>
  <si>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</si>
  <si>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</si>
  <si>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</si>
  <si>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</si>
  <si>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</si>
  <si>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</si>
  <si>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</si>
  <si>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</si>
  <si>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</si>
  <si>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</si>
  <si>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</si>
  <si>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</si>
  <si>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</si>
  <si>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</si>
  <si>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</si>
  <si>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</si>
  <si>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</si>
  <si>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</si>
  <si>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</si>
  <si>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</si>
  <si>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</si>
  <si>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</si>
  <si>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</si>
  <si>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</si>
  <si>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</si>
  <si>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</si>
  <si>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</si>
  <si>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</si>
  <si>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</si>
  <si>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</si>
  <si>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</si>
  <si>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</si>
  <si>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</si>
  <si>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</si>
  <si>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</si>
  <si>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</si>
  <si>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</si>
  <si>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</si>
  <si>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</si>
  <si>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</si>
  <si>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</si>
  <si>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</si>
  <si>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</si>
  <si>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</si>
  <si>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</si>
  <si>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</si>
  <si>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</si>
  <si>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</si>
  <si>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</si>
  <si>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</si>
  <si>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</si>
  <si>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</si>
  <si>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</si>
  <si>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</si>
  <si>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</si>
  <si>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</si>
  <si>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</si>
  <si>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</si>
  <si>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</si>
  <si>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</si>
  <si>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</si>
  <si>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</si>
  <si>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</si>
  <si>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</si>
  <si>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</si>
  <si>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</si>
  <si>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</si>
  <si>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</si>
  <si>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</si>
  <si>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</si>
  <si>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</si>
  <si>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</si>
  <si>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</si>
  <si>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</si>
  <si>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</si>
  <si>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</si>
  <si>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</si>
  <si>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</si>
  <si>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</si>
  <si>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</si>
  <si>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</si>
  <si>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</si>
  <si>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</si>
  <si>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</si>
  <si>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</si>
  <si>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</si>
  <si>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</si>
  <si>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</si>
  <si>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</si>
  <si>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</si>
  <si>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</si>
  <si>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</si>
  <si>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</si>
  <si>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</si>
  <si>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</si>
  <si>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</si>
  <si>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</si>
  <si>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</si>
  <si>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</si>
  <si>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</si>
  <si>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</si>
  <si>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</si>
  <si>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</si>
  <si>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</si>
  <si>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</si>
  <si>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</si>
  <si>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</si>
  <si>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</si>
  <si>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</si>
  <si>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</si>
  <si>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</si>
  <si>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</si>
  <si>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</si>
  <si>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</si>
  <si>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</si>
  <si>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</si>
  <si>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</si>
  <si>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</si>
  <si>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</si>
  <si>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</si>
  <si>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</si>
  <si>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</si>
  <si>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</si>
  <si>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</si>
  <si>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</si>
  <si>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</si>
  <si>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</si>
  <si>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</si>
  <si>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</si>
  <si>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</si>
  <si>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</si>
  <si>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</si>
  <si>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</si>
  <si>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</si>
  <si>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</si>
  <si>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</si>
  <si>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</si>
  <si>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</si>
  <si>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</si>
  <si>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</si>
  <si>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</si>
  <si>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</si>
  <si>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</si>
  <si>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</si>
  <si>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</si>
  <si>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</si>
  <si>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</si>
  <si>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</si>
  <si>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</si>
  <si>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</si>
  <si>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</si>
  <si>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</si>
  <si>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</si>
  <si>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</si>
  <si>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</si>
  <si>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</si>
  <si>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</si>
  <si>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</si>
  <si>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</si>
  <si>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</si>
  <si>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</si>
  <si>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</si>
  <si>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</si>
  <si>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</si>
  <si>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</si>
  <si>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</si>
  <si>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</si>
  <si>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</si>
  <si>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</si>
  <si>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</si>
  <si>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</si>
  <si>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</si>
  <si>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</si>
  <si>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</si>
  <si>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</si>
  <si>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</si>
  <si>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</si>
  <si>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</si>
  <si>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</si>
  <si>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</si>
  <si>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</si>
  <si>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</si>
  <si>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</si>
  <si>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</si>
  <si>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</si>
  <si>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</si>
  <si>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</si>
  <si>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</si>
  <si>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</si>
  <si>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</si>
  <si>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</si>
  <si>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</si>
  <si>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</si>
  <si>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</si>
  <si>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</si>
  <si>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</si>
  <si>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</si>
  <si>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</si>
  <si>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</si>
  <si>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</si>
  <si>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</si>
  <si>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</si>
  <si>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</si>
  <si>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</si>
  <si>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</si>
  <si>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</si>
  <si>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</si>
  <si>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</si>
  <si>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</si>
  <si>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</si>
  <si>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</si>
  <si>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</si>
  <si>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</si>
  <si>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</si>
  <si>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</si>
  <si>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</si>
  <si>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</si>
  <si>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</si>
  <si>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</si>
  <si>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</si>
  <si>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</si>
  <si>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</si>
  <si>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</si>
  <si>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</si>
  <si>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</si>
  <si>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</si>
  <si>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</si>
  <si>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</si>
  <si>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</si>
  <si>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</si>
  <si>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</si>
  <si>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</si>
  <si>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</si>
  <si>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</si>
  <si>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</si>
  <si>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</si>
  <si>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</si>
  <si>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</si>
  <si>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</si>
  <si>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</si>
  <si>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</si>
  <si>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</si>
  <si>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</si>
  <si>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</si>
  <si>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</si>
  <si>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</si>
  <si>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</si>
  <si>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</si>
  <si>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</si>
  <si>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</si>
  <si>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</si>
  <si>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</si>
  <si>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</si>
  <si>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</si>
  <si>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</si>
  <si>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</si>
  <si>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</si>
  <si>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</si>
  <si>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</si>
  <si>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</si>
  <si>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</si>
  <si>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</si>
  <si>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</si>
  <si>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</si>
  <si>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</si>
  <si>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</si>
  <si>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</si>
  <si>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</si>
  <si>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</si>
  <si>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</si>
  <si>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</si>
  <si>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</si>
  <si>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</si>
  <si>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</si>
  <si>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</si>
  <si>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</si>
  <si>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</si>
  <si>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</si>
  <si>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</si>
  <si>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</si>
  <si>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</si>
  <si>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</si>
  <si>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</si>
  <si>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</si>
  <si>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</si>
  <si>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</si>
  <si>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</si>
  <si>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</si>
  <si>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</si>
  <si>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</si>
  <si>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</si>
  <si>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</si>
  <si>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</si>
  <si>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</si>
  <si>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</si>
  <si>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</si>
  <si>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</si>
  <si>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</si>
  <si>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</si>
  <si>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</si>
  <si>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</si>
  <si>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</si>
  <si>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</si>
  <si>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</si>
  <si>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</si>
  <si>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</si>
  <si>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</si>
  <si>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</si>
  <si>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</si>
  <si>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</si>
  <si>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</si>
  <si>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</si>
  <si>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</si>
  <si>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</si>
  <si>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</si>
  <si>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</si>
  <si>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</si>
  <si>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</si>
  <si>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</si>
  <si>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</si>
  <si>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</si>
  <si>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</si>
  <si>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</si>
  <si>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</si>
  <si>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</si>
  <si>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</si>
  <si>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</si>
  <si>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</si>
  <si>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</si>
  <si>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</si>
  <si>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</si>
  <si>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</si>
  <si>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</si>
  <si>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</si>
  <si>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</si>
  <si>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</si>
  <si>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</si>
  <si>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</si>
  <si>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</si>
  <si>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</si>
  <si>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</si>
  <si>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</si>
  <si>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</si>
  <si>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</si>
  <si>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</si>
  <si>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</si>
  <si>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</si>
  <si>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</si>
  <si>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</si>
  <si>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</si>
  <si>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</si>
  <si>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</si>
  <si>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</si>
  <si>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</si>
  <si>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</si>
  <si>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</si>
  <si>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</si>
  <si>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</si>
  <si>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</si>
  <si>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</si>
  <si>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</si>
  <si>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</si>
  <si>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</si>
  <si>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</si>
  <si>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</si>
  <si>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</si>
  <si>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</si>
  <si>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</si>
  <si>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</si>
  <si>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</si>
  <si>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</si>
  <si>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</si>
  <si>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</si>
  <si>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</si>
  <si>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</si>
  <si>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</si>
  <si>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</si>
  <si>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</si>
  <si>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</si>
  <si>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</si>
  <si>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</si>
  <si>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</si>
  <si>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</si>
  <si>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</si>
  <si>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</si>
  <si>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</si>
  <si>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</si>
  <si>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</si>
  <si>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</si>
  <si>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</si>
  <si>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</si>
  <si>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</si>
  <si>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</si>
  <si>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</si>
  <si>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</si>
  <si>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</si>
  <si>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</si>
  <si>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</si>
  <si>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</si>
  <si>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</si>
  <si>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</si>
  <si>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</si>
  <si>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</si>
  <si>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</si>
  <si>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</si>
  <si>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</si>
  <si>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</si>
  <si>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</si>
  <si>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</si>
  <si>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</si>
  <si>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</si>
  <si>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</si>
  <si>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</si>
  <si>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</si>
  <si>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</si>
  <si>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</si>
  <si>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</si>
  <si>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</si>
  <si>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</si>
  <si>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</si>
  <si>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</si>
  <si>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</si>
  <si>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</si>
  <si>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</si>
  <si>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</si>
  <si>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</si>
  <si>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</si>
  <si>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</si>
  <si>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</si>
  <si>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</si>
  <si>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</si>
  <si>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</si>
  <si>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</si>
  <si>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</si>
  <si>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</si>
  <si>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</si>
  <si>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</si>
  <si>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</si>
  <si>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</si>
  <si>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</si>
  <si>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</si>
  <si>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</si>
  <si>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</si>
  <si>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</si>
  <si>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</si>
  <si>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</si>
  <si>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</si>
  <si>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</si>
  <si>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</si>
  <si>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</si>
  <si>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</si>
  <si>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</si>
  <si>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</si>
  <si>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</si>
  <si>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</si>
  <si>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</si>
  <si>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</si>
  <si>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</si>
  <si>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</si>
  <si>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</si>
  <si>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</si>
  <si>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</si>
  <si>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</si>
  <si>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</si>
  <si>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</si>
  <si>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</si>
  <si>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</si>
  <si>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</si>
  <si>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</si>
  <si>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</si>
  <si>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</si>
  <si>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</si>
  <si>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</si>
  <si>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</si>
  <si>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</si>
  <si>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</si>
  <si>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</si>
  <si>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</si>
  <si>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</si>
  <si>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</si>
  <si>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</si>
  <si>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</si>
  <si>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</si>
  <si>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</si>
  <si>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</si>
  <si>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</si>
  <si>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</si>
  <si>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</si>
  <si>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</si>
  <si>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</si>
  <si>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</si>
  <si>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</si>
  <si>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</si>
  <si>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</si>
  <si>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</si>
  <si>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</si>
  <si>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</si>
  <si>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</si>
  <si>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</si>
  <si>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</si>
  <si>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</si>
  <si>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</si>
  <si>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</si>
  <si>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</si>
  <si>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</si>
  <si>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</si>
  <si>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</si>
  <si>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</si>
  <si>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</si>
  <si>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</si>
  <si>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</si>
  <si>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</si>
  <si>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</si>
  <si>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</si>
  <si>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</si>
  <si>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</si>
  <si>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</si>
  <si>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</si>
  <si>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</si>
  <si>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</si>
  <si>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</si>
  <si>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</si>
  <si>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</si>
  <si>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</si>
  <si>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</si>
  <si>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</si>
  <si>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</si>
  <si>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</si>
  <si>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</si>
  <si>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</si>
  <si>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</si>
  <si>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</si>
  <si>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</si>
  <si>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</si>
  <si>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</si>
  <si>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</si>
  <si>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</si>
  <si>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</si>
  <si>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</si>
  <si>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</si>
  <si>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</si>
  <si>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</si>
  <si>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</si>
  <si>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</si>
  <si>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</si>
  <si>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</si>
  <si>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</si>
  <si>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</si>
  <si>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</si>
  <si>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</si>
  <si>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</si>
  <si>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</si>
  <si>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</si>
  <si>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</si>
  <si>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</si>
  <si>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</si>
  <si>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</si>
  <si>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</si>
  <si>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</si>
  <si>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</si>
  <si>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</si>
  <si>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</si>
  <si>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</si>
  <si>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</si>
  <si>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</si>
  <si>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</si>
  <si>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</si>
  <si>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</si>
  <si>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</si>
  <si>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</si>
  <si>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</si>
  <si>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</si>
  <si>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</si>
  <si>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</si>
  <si>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</si>
  <si>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</si>
  <si>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</si>
  <si>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</si>
  <si>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</si>
  <si>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</si>
  <si>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</si>
  <si>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</si>
  <si>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</si>
  <si>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</si>
  <si>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</si>
  <si>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</si>
  <si>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</si>
  <si>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</si>
  <si>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</si>
  <si>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</si>
  <si>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</si>
  <si>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</si>
  <si>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</si>
  <si>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</si>
  <si>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</si>
  <si>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</si>
  <si>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</si>
  <si>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</si>
  <si>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</si>
  <si>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</si>
  <si>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</si>
  <si>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</si>
  <si>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</si>
  <si>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</si>
  <si>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</si>
  <si>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</si>
  <si>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</si>
  <si>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</si>
  <si>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</si>
  <si>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</si>
  <si>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</si>
  <si>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</si>
  <si>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</si>
  <si>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</si>
  <si>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</si>
  <si>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</si>
  <si>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</si>
  <si>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</si>
  <si>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</si>
  <si>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</si>
  <si>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</si>
  <si>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</si>
  <si>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</si>
  <si>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</si>
  <si>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</si>
  <si>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</si>
  <si>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</si>
  <si>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</si>
  <si>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</si>
  <si>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</si>
  <si>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</si>
  <si>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</si>
  <si>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</si>
  <si>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</si>
  <si>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</si>
  <si>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</si>
  <si>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</si>
  <si>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</si>
  <si>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</si>
  <si>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</si>
  <si>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</si>
  <si>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</si>
  <si>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</si>
  <si>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</si>
  <si>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</si>
  <si>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</si>
  <si>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</si>
  <si>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</si>
  <si>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</si>
  <si>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</si>
  <si>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</si>
  <si>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</si>
  <si>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</si>
  <si>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</si>
  <si>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</si>
  <si>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</si>
  <si>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</si>
  <si>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</si>
  <si>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</si>
  <si>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</si>
  <si>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</si>
  <si>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</si>
  <si>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</si>
  <si>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</si>
  <si>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</si>
  <si>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</si>
  <si>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</si>
  <si>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</si>
  <si>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</si>
  <si>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</si>
  <si>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</si>
  <si>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</si>
  <si>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</si>
  <si>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</si>
  <si>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</si>
  <si>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</si>
  <si>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</si>
  <si>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</si>
  <si>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</si>
  <si>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</si>
  <si>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</si>
  <si>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</si>
  <si>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</si>
  <si>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</si>
  <si>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</si>
  <si>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</si>
  <si>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</si>
  <si>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</si>
  <si>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</si>
  <si>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</si>
  <si>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</si>
  <si>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</si>
  <si>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</si>
  <si>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</si>
  <si>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</si>
  <si>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</si>
  <si>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</si>
  <si>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</si>
  <si>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</si>
  <si>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</si>
  <si>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</si>
  <si>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</si>
  <si>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</si>
  <si>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</si>
  <si>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</si>
  <si>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</si>
  <si>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</si>
  <si>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</si>
  <si>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</si>
  <si>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</si>
  <si>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</si>
  <si>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</si>
  <si>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</si>
  <si>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</si>
  <si>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</si>
  <si>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</si>
  <si>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</si>
  <si>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</si>
  <si>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</si>
  <si>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</si>
  <si>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</si>
  <si>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</si>
  <si>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</si>
  <si>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</si>
  <si>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</si>
  <si>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</si>
  <si>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</si>
  <si>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</si>
  <si>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</si>
  <si>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</si>
  <si>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</si>
  <si>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</si>
  <si>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</si>
  <si>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</si>
  <si>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</si>
  <si>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</si>
  <si>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</si>
  <si>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</si>
  <si>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</si>
  <si>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</si>
  <si>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</si>
  <si>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</si>
  <si>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</si>
  <si>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</si>
  <si>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</si>
  <si>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</si>
  <si>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</si>
  <si>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</si>
  <si>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</si>
  <si>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</si>
  <si>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</si>
  <si>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</si>
  <si>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</si>
  <si>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</si>
  <si>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</si>
  <si>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</si>
  <si>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</si>
  <si>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</si>
  <si>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</si>
  <si>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</si>
  <si>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</si>
  <si>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</si>
  <si>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</si>
  <si>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</si>
  <si>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</si>
  <si>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</si>
  <si>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</si>
  <si>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</si>
  <si>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</si>
  <si>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</si>
  <si>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</si>
  <si>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</si>
  <si>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</si>
  <si>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</si>
  <si>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</si>
  <si>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</si>
  <si>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</si>
  <si>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</si>
  <si>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</si>
  <si>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</si>
  <si>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</si>
  <si>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</si>
  <si>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</si>
  <si>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</si>
  <si>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</si>
  <si>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</si>
  <si>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</si>
  <si>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</si>
  <si>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</si>
  <si>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</si>
  <si>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</si>
  <si>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</si>
  <si>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</si>
  <si>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</si>
  <si>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</si>
  <si>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</si>
  <si>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</si>
  <si>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</si>
  <si>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</si>
  <si>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</si>
  <si>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</si>
  <si>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</si>
  <si>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</si>
  <si>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</si>
  <si>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</si>
  <si>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</si>
  <si>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</si>
  <si>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</si>
  <si>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</si>
  <si>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</si>
  <si>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</si>
  <si>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</si>
  <si>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</si>
  <si>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</si>
  <si>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</si>
  <si>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</si>
  <si>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</si>
  <si>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</si>
  <si>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</si>
  <si>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</si>
  <si>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</si>
  <si>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</si>
  <si>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</si>
  <si>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</si>
  <si>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</si>
  <si>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</si>
  <si>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</si>
  <si>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</si>
  <si>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</si>
  <si>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</si>
  <si>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</si>
  <si>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</si>
  <si>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</si>
  <si>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</si>
  <si>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</si>
  <si>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</si>
  <si>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</si>
  <si>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</si>
  <si>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</si>
  <si>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</si>
  <si>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</si>
  <si>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</si>
  <si>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</si>
  <si>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</si>
  <si>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</si>
  <si>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</si>
  <si>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</si>
  <si>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</si>
  <si>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</si>
  <si>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</si>
  <si>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</si>
  <si>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</si>
  <si>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</si>
  <si>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</si>
  <si>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</si>
  <si>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</si>
  <si>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</si>
  <si>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</si>
  <si>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</si>
  <si>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</si>
  <si>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</si>
  <si>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</si>
  <si>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</si>
  <si>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</si>
  <si>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</si>
  <si>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</si>
  <si>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</si>
  <si>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</si>
  <si>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</si>
  <si>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</si>
  <si>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</si>
  <si>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</si>
  <si>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</si>
  <si>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</si>
  <si>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</si>
  <si>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</si>
  <si>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</si>
  <si>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</si>
  <si>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</si>
  <si>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</si>
  <si>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</si>
  <si>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</si>
  <si>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</si>
  <si>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</si>
  <si>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</si>
  <si>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</si>
  <si>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</si>
  <si>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</si>
  <si>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</si>
  <si>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</si>
  <si>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</si>
  <si>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</si>
  <si>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</si>
  <si>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</si>
  <si>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</si>
  <si>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</si>
  <si>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</si>
  <si>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</si>
  <si>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</si>
  <si>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</si>
  <si>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</si>
  <si>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</si>
  <si>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</si>
  <si>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</si>
  <si>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</si>
  <si>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</si>
  <si>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</si>
  <si>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</si>
  <si>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</si>
  <si>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</si>
  <si>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</si>
  <si>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</si>
  <si>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</si>
  <si>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</si>
  <si>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</si>
  <si>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</si>
  <si>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</si>
  <si>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</si>
  <si>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</si>
  <si>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</si>
  <si>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</si>
  <si>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</si>
  <si>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</si>
  <si>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</si>
  <si>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</si>
  <si>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</si>
  <si>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</si>
  <si>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</si>
  <si>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</si>
  <si>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</si>
  <si>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</si>
  <si>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</si>
  <si>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</si>
  <si>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</si>
  <si>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</si>
  <si>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</si>
  <si>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</si>
  <si>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</si>
  <si>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</si>
  <si>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</si>
  <si>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</si>
  <si>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</si>
  <si>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</si>
  <si>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</si>
  <si>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</si>
  <si>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</si>
  <si>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</si>
  <si>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</si>
  <si>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</si>
  <si>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</si>
  <si>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</si>
  <si>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</si>
  <si>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</si>
  <si>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</si>
  <si>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</si>
  <si>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</si>
  <si>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</si>
  <si>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</si>
  <si>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</si>
  <si>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</si>
  <si>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</si>
  <si>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</si>
  <si>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</si>
  <si>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</si>
  <si>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</si>
  <si>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</si>
  <si>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</si>
  <si>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</si>
  <si>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</si>
  <si>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</si>
  <si>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</si>
  <si>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</si>
  <si>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</si>
  <si>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</si>
  <si>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</si>
  <si>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</si>
  <si>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</si>
  <si>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</si>
  <si>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</si>
  <si>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</si>
  <si>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</si>
  <si>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</si>
  <si>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</si>
  <si>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</si>
  <si>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</si>
  <si>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</si>
  <si>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</si>
  <si>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</si>
  <si>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</si>
  <si>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</si>
  <si>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</si>
  <si>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</si>
  <si>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</si>
  <si>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</si>
  <si>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</si>
  <si>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</si>
  <si>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</si>
  <si>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</si>
  <si>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</si>
  <si>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</si>
  <si>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</si>
  <si>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</si>
  <si>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</si>
  <si>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</si>
  <si>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</si>
  <si>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</si>
  <si>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</si>
  <si>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</si>
  <si>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</si>
  <si>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</si>
  <si>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</si>
  <si>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</si>
  <si>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</si>
  <si>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</si>
  <si>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</si>
  <si>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</si>
  <si>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</si>
  <si>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</si>
  <si>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</si>
  <si>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</si>
  <si>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</si>
  <si>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</si>
  <si>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</si>
  <si>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</si>
  <si>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</si>
  <si>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</si>
  <si>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</si>
  <si>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</si>
  <si>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</si>
  <si>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</si>
  <si>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</si>
  <si>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</si>
  <si>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</si>
  <si>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</si>
  <si>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</si>
  <si>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</si>
  <si>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</si>
  <si>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</si>
  <si>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</si>
  <si>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</si>
  <si>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</si>
  <si>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</si>
  <si>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</si>
  <si>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</si>
  <si>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</si>
  <si>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</si>
  <si>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</si>
  <si>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</si>
  <si>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</si>
  <si>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</si>
  <si>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</si>
  <si>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</si>
  <si>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</si>
  <si>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</si>
  <si>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</si>
  <si>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</si>
  <si>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</si>
  <si>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</si>
  <si>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</si>
  <si>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</si>
  <si>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</si>
  <si>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</si>
  <si>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</si>
  <si>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</si>
  <si>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</si>
  <si>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</si>
  <si>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</si>
  <si>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</si>
  <si>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</si>
  <si>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</si>
  <si>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</si>
  <si>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</si>
  <si>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</si>
  <si>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</si>
  <si>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</si>
  <si>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</si>
  <si>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</si>
  <si>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</si>
  <si>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</si>
  <si>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</si>
  <si>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</si>
  <si>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</si>
  <si>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</si>
  <si>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</si>
  <si>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</si>
  <si>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</si>
  <si>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</si>
  <si>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</si>
  <si>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</si>
  <si>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</si>
  <si>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</si>
  <si>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</si>
  <si>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</si>
  <si>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</si>
  <si>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</si>
  <si>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</si>
  <si>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</si>
  <si>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</si>
  <si>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</si>
  <si>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</si>
  <si>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</si>
  <si>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</si>
  <si>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</si>
  <si>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</si>
  <si>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</si>
  <si>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</si>
  <si>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</si>
  <si>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</si>
  <si>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</si>
  <si>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</si>
  <si>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</si>
  <si>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</si>
  <si>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</si>
  <si>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</si>
  <si>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</si>
  <si>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</si>
  <si>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</si>
  <si>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</si>
  <si>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</si>
  <si>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</si>
  <si>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</si>
  <si>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</si>
  <si>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</si>
  <si>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</si>
  <si>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</si>
  <si>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</si>
  <si>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</si>
  <si>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</si>
  <si>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</si>
  <si>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</si>
  <si>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</si>
  <si>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</si>
  <si>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</si>
  <si>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</si>
  <si>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</si>
  <si>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</si>
  <si>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</si>
  <si>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</si>
  <si>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</si>
  <si>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</si>
  <si>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</si>
  <si>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</si>
  <si>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</si>
  <si>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</si>
  <si>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</si>
  <si>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</si>
  <si>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</si>
  <si>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</si>
  <si>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</si>
  <si>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</si>
  <si>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</si>
  <si>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</si>
  <si>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</si>
  <si>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</si>
  <si>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</si>
  <si>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</si>
  <si>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</si>
  <si>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</si>
  <si>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</si>
  <si>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</si>
  <si>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</si>
  <si>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</si>
  <si>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</si>
  <si>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</si>
  <si>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</si>
  <si>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</si>
  <si>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</si>
  <si>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</si>
  <si>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</si>
  <si>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</si>
  <si>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</si>
  <si>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</si>
  <si>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</si>
  <si>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</si>
  <si>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</si>
  <si>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</si>
  <si>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</si>
  <si>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</si>
  <si>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</si>
  <si>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</si>
  <si>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</si>
  <si>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</si>
  <si>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</si>
  <si>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</si>
  <si>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</si>
  <si>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</si>
  <si>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</si>
  <si>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</si>
  <si>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</si>
  <si>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</si>
  <si>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</si>
  <si>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</si>
  <si>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</si>
  <si>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</si>
  <si>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</si>
  <si>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</si>
  <si>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</si>
  <si>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</si>
  <si>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</si>
  <si>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</si>
  <si>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</si>
  <si>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</si>
  <si>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</si>
  <si>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</si>
  <si>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</si>
  <si>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</si>
  <si>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</si>
  <si>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</si>
  <si>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</si>
  <si>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</si>
  <si>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</si>
  <si>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</si>
  <si>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</si>
  <si>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</si>
  <si>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</si>
  <si>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</si>
  <si>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</si>
  <si>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</si>
  <si>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</si>
  <si>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</si>
  <si>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</si>
  <si>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</si>
  <si>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</si>
  <si>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</si>
  <si>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</si>
  <si>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</si>
  <si>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</si>
  <si>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</si>
  <si>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</si>
  <si>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</si>
  <si>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</si>
  <si>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</si>
  <si>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</si>
  <si>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</si>
  <si>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</si>
  <si>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</si>
  <si>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</si>
  <si>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</si>
  <si>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</si>
  <si>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</si>
  <si>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</si>
  <si>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</si>
  <si>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</si>
  <si>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</si>
  <si>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</si>
  <si>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</si>
  <si>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</si>
  <si>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</si>
  <si>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</si>
  <si>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</si>
  <si>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</si>
  <si>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</si>
  <si>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</si>
  <si>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</si>
  <si>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</si>
  <si>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</si>
  <si>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</si>
  <si>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</si>
  <si>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</si>
  <si>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</si>
  <si>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</si>
  <si>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</si>
  <si>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</si>
  <si>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</si>
  <si>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</si>
  <si>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</si>
  <si>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</si>
  <si>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</si>
  <si>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</si>
  <si>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</si>
  <si>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</si>
  <si>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</si>
  <si>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</si>
  <si>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</si>
  <si>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</si>
  <si>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</si>
  <si>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</si>
  <si>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</si>
  <si>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</si>
  <si>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</si>
  <si>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</si>
  <si>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</si>
  <si>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</si>
  <si>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</si>
  <si>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</si>
  <si>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</si>
  <si>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</si>
  <si>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</si>
  <si>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</si>
  <si>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</si>
  <si>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</si>
  <si>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</si>
  <si>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</si>
  <si>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</si>
  <si>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</si>
  <si>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</si>
  <si>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</si>
  <si>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</si>
  <si>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</si>
  <si>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</si>
  <si>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</si>
  <si>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</si>
  <si>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</si>
  <si>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</si>
  <si>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</si>
  <si>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</si>
  <si>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</si>
  <si>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</si>
  <si>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</si>
  <si>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</si>
  <si>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</si>
  <si>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</si>
  <si>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</si>
  <si>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</si>
  <si>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</si>
  <si>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</si>
  <si>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</si>
  <si>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</si>
  <si>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</si>
  <si>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</si>
  <si>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</si>
  <si>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</si>
  <si>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</si>
  <si>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</si>
  <si>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</si>
  <si>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</si>
  <si>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</si>
  <si>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</si>
  <si>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</si>
  <si>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</si>
  <si>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</si>
  <si>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</si>
  <si>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</si>
  <si>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</si>
  <si>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</si>
  <si>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</si>
  <si>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</si>
  <si>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</si>
  <si>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</si>
  <si>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</si>
  <si>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</si>
  <si>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</si>
  <si>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</si>
  <si>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</si>
  <si>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</si>
  <si>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</si>
  <si>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</si>
  <si>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</si>
  <si>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</si>
  <si>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</si>
  <si>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</si>
  <si>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</si>
  <si>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</si>
  <si>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</si>
  <si>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</si>
  <si>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</si>
  <si>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</si>
  <si>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</si>
  <si>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</si>
  <si>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</si>
  <si>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</si>
  <si>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</si>
  <si>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</si>
  <si>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</si>
  <si>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</si>
  <si>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</si>
  <si>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</si>
  <si>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</si>
  <si>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</si>
  <si>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</si>
  <si>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</si>
  <si>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</si>
  <si>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</si>
  <si>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</si>
  <si>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</si>
  <si>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</si>
  <si>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</si>
  <si>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</si>
  <si>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</si>
  <si>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</si>
  <si>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</si>
  <si>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</si>
  <si>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</si>
  <si>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</si>
  <si>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</si>
  <si>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</si>
  <si>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</si>
  <si>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</si>
  <si>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</si>
  <si>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</si>
  <si>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</si>
  <si>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</si>
  <si>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</si>
  <si>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</si>
  <si>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</si>
  <si>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</si>
  <si>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</si>
  <si>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</si>
  <si>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</si>
  <si>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</si>
  <si>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</si>
  <si>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</si>
  <si>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</si>
  <si>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</si>
  <si>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</si>
  <si>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</si>
  <si>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</si>
  <si>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</si>
  <si>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</si>
  <si>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</si>
  <si>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</si>
  <si>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</si>
  <si>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</si>
  <si>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</si>
  <si>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</si>
  <si>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</si>
  <si>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</si>
  <si>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</si>
  <si>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</si>
  <si>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</si>
  <si>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</si>
  <si>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</si>
  <si>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</si>
  <si>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</si>
  <si>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</si>
  <si>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</si>
  <si>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</si>
  <si>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</si>
  <si>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</si>
  <si>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</si>
  <si>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</si>
  <si>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</si>
  <si>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</si>
  <si>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</si>
  <si>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</si>
  <si>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</si>
  <si>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</si>
  <si>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</si>
  <si>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</si>
  <si>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</si>
  <si>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</si>
  <si>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</si>
  <si>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</si>
  <si>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</si>
  <si>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</si>
  <si>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</si>
  <si>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</si>
  <si>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</si>
  <si>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</si>
  <si>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</si>
  <si>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</si>
  <si>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</si>
  <si>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</si>
  <si>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</si>
  <si>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</si>
  <si>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</si>
  <si>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</si>
  <si>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</si>
  <si>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</si>
  <si>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</si>
  <si>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</si>
  <si>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</si>
  <si>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</si>
  <si>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</si>
  <si>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</si>
  <si>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</si>
  <si>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</si>
  <si>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</si>
  <si>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</si>
  <si>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</si>
  <si>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</si>
  <si>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</si>
  <si>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</si>
  <si>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</si>
  <si>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</si>
  <si>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</si>
  <si>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</si>
  <si>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</si>
  <si>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</si>
  <si>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</si>
  <si>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</si>
  <si>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</si>
  <si>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</si>
  <si>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</si>
  <si>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</si>
  <si>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</si>
  <si>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</si>
  <si>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</si>
  <si>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</si>
  <si>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</si>
  <si>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</si>
  <si>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</si>
  <si>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</si>
  <si>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</si>
  <si>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</si>
  <si>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</si>
  <si>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</si>
  <si>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</si>
  <si>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</si>
  <si>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</si>
  <si>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</si>
  <si>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</si>
  <si>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</si>
  <si>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</si>
  <si>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</si>
  <si>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</si>
  <si>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</si>
  <si>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</si>
  <si>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</si>
  <si>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</si>
  <si>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</si>
  <si>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</si>
  <si>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</si>
  <si>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</si>
  <si>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</si>
  <si>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</si>
  <si>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</si>
  <si>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</si>
  <si>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</si>
  <si>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</si>
  <si>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</si>
  <si>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</si>
  <si>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</si>
  <si>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</si>
  <si>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</si>
  <si>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</si>
  <si>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</si>
  <si>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</si>
  <si>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</si>
  <si>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</si>
  <si>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</si>
  <si>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</si>
  <si>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</si>
  <si>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</si>
  <si>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</si>
  <si>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</si>
  <si>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</si>
  <si>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</si>
  <si>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</si>
  <si>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</si>
  <si>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</si>
  <si>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</si>
  <si>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</si>
  <si>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</si>
  <si>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</si>
  <si>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</si>
  <si>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</si>
  <si>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</si>
  <si>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</si>
  <si>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</si>
  <si>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</si>
  <si>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</si>
  <si>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</si>
  <si>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</si>
  <si>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</si>
  <si>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</si>
  <si>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</si>
  <si>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</si>
  <si>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</si>
  <si>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</si>
  <si>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</si>
  <si>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</si>
  <si>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</si>
  <si>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</si>
  <si>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</si>
  <si>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</si>
  <si>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</si>
  <si>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</si>
  <si>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</si>
  <si>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</si>
  <si>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</si>
  <si>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</si>
  <si>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</si>
  <si>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</si>
  <si>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</si>
  <si>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</si>
  <si>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</si>
  <si>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</si>
  <si>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</si>
  <si>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</si>
  <si>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</si>
  <si>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</si>
  <si>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</si>
  <si>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</si>
  <si>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</si>
  <si>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</si>
  <si>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</si>
  <si>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</si>
  <si>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</si>
  <si>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</si>
  <si>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</si>
  <si>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</si>
  <si>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</si>
  <si>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</si>
  <si>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</si>
  <si>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</si>
  <si>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</si>
  <si>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</si>
  <si>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</si>
  <si>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</si>
  <si>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</si>
  <si>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</si>
  <si>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</si>
  <si>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</si>
  <si>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</si>
  <si>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</si>
  <si>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</si>
  <si>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</si>
  <si>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</si>
  <si>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</si>
  <si>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</si>
  <si>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</si>
  <si>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</si>
  <si>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</si>
  <si>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</si>
  <si>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</si>
  <si>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</si>
  <si>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</si>
  <si>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</si>
  <si>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</si>
  <si>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</si>
  <si>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</si>
  <si>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</si>
  <si>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</si>
  <si>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</si>
  <si>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</si>
  <si>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</si>
  <si>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</si>
  <si>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</si>
  <si>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</si>
  <si>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</si>
  <si>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</si>
  <si>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</si>
  <si>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</si>
  <si>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</si>
  <si>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</si>
  <si>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</si>
  <si>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</si>
  <si>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</si>
  <si>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</si>
  <si>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</si>
  <si>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</si>
  <si>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</si>
  <si>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</si>
  <si>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</si>
  <si>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</si>
  <si>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</si>
  <si>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</si>
  <si>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</si>
  <si>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</si>
  <si>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</si>
  <si>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</si>
  <si>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</si>
  <si>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</si>
  <si>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</si>
  <si>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</si>
  <si>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</si>
  <si>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</si>
  <si>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</si>
  <si>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</si>
  <si>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</si>
  <si>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</si>
  <si>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</si>
  <si>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</si>
  <si>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</si>
  <si>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</si>
  <si>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</si>
  <si>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</si>
  <si>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</si>
  <si>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</si>
  <si>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</si>
  <si>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</si>
  <si>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</si>
  <si>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</si>
  <si>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</si>
  <si>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</si>
  <si>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</si>
  <si>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</si>
  <si>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</si>
  <si>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</si>
  <si>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</si>
  <si>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</si>
  <si>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</si>
  <si>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</si>
  <si>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</si>
  <si>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</si>
  <si>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</si>
  <si>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</si>
  <si>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</si>
  <si>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</si>
  <si>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</si>
  <si>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</si>
  <si>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</si>
  <si>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</si>
  <si>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</si>
  <si>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</si>
  <si>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</si>
  <si>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</si>
  <si>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</si>
  <si>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</si>
  <si>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</si>
  <si>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</si>
  <si>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</si>
  <si>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</si>
  <si>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</si>
  <si>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</si>
  <si>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</si>
  <si>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</si>
  <si>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</si>
  <si>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</si>
  <si>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</si>
  <si>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</si>
  <si>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</si>
  <si>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</si>
  <si>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</si>
  <si>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</si>
  <si>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</si>
  <si>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</si>
  <si>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</si>
  <si>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</si>
  <si>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</si>
  <si>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</si>
  <si>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</si>
  <si>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</si>
  <si>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</si>
  <si>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</si>
  <si>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</si>
  <si>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</si>
  <si>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</si>
  <si>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</si>
  <si>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</si>
  <si>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</si>
  <si>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</si>
  <si>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</si>
  <si>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</si>
  <si>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</si>
  <si>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</si>
  <si>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</si>
  <si>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</si>
  <si>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</si>
  <si>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</si>
  <si>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</si>
  <si>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</si>
  <si>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</si>
  <si>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</si>
  <si>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</si>
  <si>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</si>
  <si>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</si>
  <si>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</si>
  <si>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</si>
  <si>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</si>
  <si>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</si>
  <si>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</si>
  <si>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</si>
  <si>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</si>
  <si>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</si>
  <si>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</si>
  <si>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</si>
  <si>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</si>
  <si>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</si>
  <si>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</si>
  <si>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</si>
  <si>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</si>
  <si>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</si>
  <si>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</si>
  <si>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</si>
  <si>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</si>
  <si>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</si>
  <si>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</si>
  <si>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</si>
  <si>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</si>
  <si>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</si>
  <si>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</si>
  <si>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</si>
  <si>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</si>
  <si>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</si>
  <si>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</si>
  <si>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</si>
  <si>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</si>
  <si>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</si>
  <si>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</si>
  <si>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</si>
  <si>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</si>
  <si>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</si>
  <si>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</si>
  <si>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</si>
  <si>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</si>
  <si>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</si>
  <si>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</si>
  <si>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</si>
  <si>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</si>
  <si>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</si>
  <si>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</si>
  <si>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</si>
  <si>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</si>
  <si>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</si>
  <si>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</si>
  <si>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</si>
  <si>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</si>
  <si>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</si>
  <si>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</si>
  <si>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</si>
  <si>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</si>
  <si>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</si>
  <si>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</si>
  <si>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</si>
  <si>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</si>
  <si>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</si>
  <si>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</si>
  <si>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</si>
  <si>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</si>
  <si>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</si>
  <si>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</si>
  <si>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</si>
  <si>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</si>
  <si>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</si>
  <si>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</si>
  <si>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</si>
  <si>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</si>
  <si>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</si>
  <si>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</si>
  <si>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</si>
  <si>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</si>
  <si>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</si>
  <si>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</si>
  <si>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</si>
  <si>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</si>
  <si>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</si>
  <si>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</si>
  <si>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</si>
  <si>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</si>
  <si>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</si>
  <si>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</si>
  <si>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</si>
  <si>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</si>
  <si>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</si>
  <si>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</si>
  <si>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</si>
  <si>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</si>
  <si>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</si>
  <si>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</si>
  <si>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</si>
  <si>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</si>
  <si>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</si>
  <si>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</si>
  <si>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</si>
  <si>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</si>
  <si>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</si>
  <si>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</si>
  <si>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</si>
  <si>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</si>
  <si>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</si>
  <si>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</si>
  <si>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</si>
  <si>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</si>
  <si>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</si>
  <si>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</si>
  <si>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</si>
  <si>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</si>
  <si>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</si>
  <si>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</si>
  <si>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</si>
  <si>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</si>
  <si>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</si>
  <si>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</si>
  <si>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</si>
  <si>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</si>
  <si>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</si>
  <si>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</si>
  <si>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</si>
  <si>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</si>
  <si>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</si>
  <si>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</si>
  <si>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</si>
  <si>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</si>
  <si>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</si>
  <si>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</si>
  <si>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</si>
  <si>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</si>
  <si>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</si>
  <si>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</si>
  <si>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</si>
  <si>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</si>
  <si>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</si>
  <si>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</si>
  <si>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</si>
  <si>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</si>
  <si>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</si>
  <si>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</si>
  <si>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</si>
  <si>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</si>
  <si>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</si>
  <si>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</si>
  <si>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</si>
  <si>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</si>
  <si>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</si>
  <si>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</si>
  <si>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</si>
  <si>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</si>
  <si>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</si>
  <si>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</si>
  <si>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</si>
  <si>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</si>
  <si>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</si>
  <si>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</si>
  <si>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</si>
  <si>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</si>
  <si>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</si>
  <si>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</si>
  <si>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</si>
  <si>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</si>
  <si>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</si>
  <si>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</si>
  <si>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</si>
  <si>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</si>
  <si>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</si>
  <si>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</si>
  <si>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</si>
  <si>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</si>
  <si>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</si>
  <si>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</si>
  <si>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</si>
  <si>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</si>
  <si>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</si>
  <si>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</si>
  <si>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</si>
  <si>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</si>
  <si>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</si>
  <si>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</si>
  <si>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</si>
  <si>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</si>
  <si>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</si>
  <si>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</si>
  <si>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</si>
  <si>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</si>
  <si>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</si>
  <si>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</si>
  <si>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</si>
  <si>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</si>
  <si>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</si>
  <si>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</si>
  <si>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</si>
  <si>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</si>
  <si>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</si>
  <si>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</si>
  <si>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</si>
  <si>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</si>
  <si>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</si>
  <si>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</si>
  <si>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</si>
  <si>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</si>
  <si>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</si>
  <si>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</si>
  <si>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</si>
  <si>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</si>
  <si>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</si>
  <si>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</si>
  <si>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</si>
  <si>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</si>
  <si>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</si>
  <si>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</si>
  <si>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</si>
  <si>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</si>
  <si>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</si>
  <si>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</si>
  <si>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</si>
  <si>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</si>
  <si>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</si>
  <si>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</si>
  <si>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</si>
  <si>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</si>
  <si>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</si>
  <si>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</si>
  <si>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</si>
  <si>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</si>
  <si>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</si>
  <si>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</si>
  <si>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</si>
  <si>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</si>
  <si>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</si>
  <si>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</si>
  <si>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</si>
  <si>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</si>
  <si>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</si>
  <si>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</si>
  <si>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</si>
  <si>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</si>
  <si>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</si>
  <si>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</si>
  <si>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</si>
  <si>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</si>
  <si>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</si>
  <si>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</si>
  <si>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</si>
  <si>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</si>
  <si>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</si>
  <si>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</si>
  <si>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</si>
  <si>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</si>
  <si>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</si>
  <si>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</si>
  <si>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</si>
  <si>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</si>
  <si>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Launch Date Conversion</t>
  </si>
  <si>
    <t>Count of Launch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</si>
  <si>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</si>
  <si>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</si>
  <si>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</si>
  <si>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</si>
  <si>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</si>
  <si>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</si>
  <si>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</si>
  <si>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</si>
  <si>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</si>
  <si>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</si>
  <si>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</si>
  <si>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</si>
  <si>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Percent Pledged</t>
  </si>
  <si>
    <t>Average Pledge</t>
  </si>
  <si>
    <t>Stop Date Conversion</t>
  </si>
  <si>
    <t>Name</t>
  </si>
  <si>
    <t>Blurb</t>
  </si>
  <si>
    <t>Goal</t>
  </si>
  <si>
    <t>Pledged</t>
  </si>
  <si>
    <t>Mean of Goal</t>
  </si>
  <si>
    <t>Median of Goal</t>
  </si>
  <si>
    <t>Mean of Pledged</t>
  </si>
  <si>
    <t>Median of Pledged</t>
  </si>
  <si>
    <t>Successful</t>
  </si>
  <si>
    <t>Failed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</si>
  <si>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</si>
  <si>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</si>
  <si>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</si>
  <si>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</si>
  <si>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</si>
  <si>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</si>
  <si>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</si>
  <si>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</si>
  <si>
    <t>Year</t>
  </si>
  <si>
    <t>(All)</t>
  </si>
  <si>
    <t>2010</t>
  </si>
  <si>
    <t>2011</t>
  </si>
  <si>
    <t>2012</t>
  </si>
  <si>
    <t>2013</t>
  </si>
  <si>
    <t>2014</t>
  </si>
  <si>
    <t>2015</t>
  </si>
  <si>
    <t>2016</t>
  </si>
  <si>
    <t>2017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</si>
  <si>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</si>
  <si>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</si>
  <si>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</si>
  <si>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</si>
  <si>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</si>
  <si>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</si>
  <si>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</si>
  <si>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</si>
  <si>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10,000 to 14,999</t>
  </si>
  <si>
    <t>5,000 to 9,999</t>
  </si>
  <si>
    <t>1,000 to 4,999</t>
  </si>
  <si>
    <t>15,000 to 19,999</t>
  </si>
  <si>
    <t>20,000 to 24,999</t>
  </si>
  <si>
    <t>30,000 to 34,999</t>
  </si>
  <si>
    <t>25,000 to 29,999</t>
  </si>
  <si>
    <t>35,000 to 39,999</t>
  </si>
  <si>
    <t>40,000 to 44,999</t>
  </si>
  <si>
    <t>45,000 to 49,999</t>
  </si>
  <si>
    <t>Greater than 50,000</t>
  </si>
  <si>
    <t>Sum of Percentage Successful</t>
  </si>
  <si>
    <t>Sum of Percentage Failed</t>
  </si>
  <si>
    <t>Sum of Percentage Canceled</t>
  </si>
  <si>
    <t xml:space="preserve"> </t>
  </si>
  <si>
    <t>Success Rate</t>
  </si>
  <si>
    <t>Fail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</si>
</sst>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0" fontId="3" fillId="0" borderId="0" xfId="0" applyFont="1"/>
    <xf numFmtId="0" fontId="0" fillId="0" borderId="0" xfId="0" applyAlignment="1">
      <alignment vertical="top" wrapText="1"/>
    </xf>
    <xf numFmtId="0" fontId="2" fillId="0" borderId="1" xfId="1" applyNumberFormat="1" applyBorder="1" applyAlignment="1">
      <alignment horizontal="center"/>
    </xf>
    <xf numFmtId="0" fontId="2" fillId="0" borderId="1" xfId="1" applyBorder="1"/>
    <xf numFmtId="44" fontId="2" fillId="0" borderId="1" xfId="1" applyNumberFormat="1" applyBorder="1" applyAlignment="1">
      <alignment horizontal="center"/>
    </xf>
    <xf numFmtId="166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0" fontId="0" fillId="0" borderId="0" xfId="0" applyNumberFormat="1"/>
  </cellXfs>
  <cellStyles count="2">
    <cellStyle name="Heading 4" xfId="1" builtinId="19"/>
    <cellStyle name="Normal" xfId="0" builtinId="0"/>
  </cellStyles>
  <dxfs count="1"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copy.xlsx]Subcategory!PivotTable1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C-0C42-A204-862070C9D198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5C-0C42-A204-862070C9D198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F5C-0C42-A204-862070C9D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89774111"/>
        <c:axId val="389657871"/>
      </c:barChart>
      <c:catAx>
        <c:axId val="38977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657871"/>
        <c:crosses val="autoZero"/>
        <c:auto val="1"/>
        <c:lblAlgn val="ctr"/>
        <c:lblOffset val="100"/>
        <c:noMultiLvlLbl val="0"/>
      </c:catAx>
      <c:valAx>
        <c:axId val="38965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7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99830168287789"/>
          <c:y val="7.2149059162166657E-2"/>
          <c:w val="0.73853172765169062"/>
          <c:h val="0.706262578204914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F-BA47-A1C7-365E63233732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3BF-BA47-A1C7-365E63233732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3BF-BA47-A1C7-365E63233732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3BF-BA47-A1C7-365E63233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1743983"/>
        <c:axId val="431745631"/>
      </c:barChart>
      <c:catAx>
        <c:axId val="43174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45631"/>
        <c:crosses val="autoZero"/>
        <c:auto val="1"/>
        <c:lblAlgn val="ctr"/>
        <c:lblOffset val="100"/>
        <c:noMultiLvlLbl val="0"/>
      </c:catAx>
      <c:valAx>
        <c:axId val="4317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4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07567235913693"/>
          <c:y val="7.407407407407407E-2"/>
          <c:w val="0.78920605378873099"/>
          <c:h val="0.5925069262175561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D2-ED4C-82BE-C4BC39BCAF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AF-B44F-9A86-0ABC63943B9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AF-B44F-9A86-0ABC63943B9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AF-B44F-9A86-0ABC63943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015855"/>
        <c:axId val="448078175"/>
      </c:lineChart>
      <c:catAx>
        <c:axId val="44801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78175"/>
        <c:crosses val="autoZero"/>
        <c:auto val="1"/>
        <c:lblAlgn val="ctr"/>
        <c:lblOffset val="100"/>
        <c:noMultiLvlLbl val="0"/>
      </c:catAx>
      <c:valAx>
        <c:axId val="448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1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Luanch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C-954C-BE73-DA61147486D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F4C-954C-BE73-DA61147486D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F4C-954C-BE73-DA6114748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901439"/>
        <c:axId val="17886943"/>
      </c:lineChart>
      <c:catAx>
        <c:axId val="4419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6943"/>
        <c:crosses val="autoZero"/>
        <c:auto val="1"/>
        <c:lblAlgn val="ctr"/>
        <c:lblOffset val="100"/>
        <c:noMultiLvlLbl val="0"/>
      </c:catAx>
      <c:valAx>
        <c:axId val="1788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0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copy.xlsx]Theater Outcomes by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Date'!$I$6:$I$7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Date'!$H$8:$H$20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Date'!$I$8:$I$20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F-344C-87D0-A24F6047FE69}"/>
            </c:ext>
          </c:extLst>
        </c:ser>
        <c:ser>
          <c:idx val="1"/>
          <c:order val="1"/>
          <c:tx>
            <c:strRef>
              <c:f>'Theater Outcomes by Launch Date'!$J$6:$J$7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Date'!$H$8:$H$20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Date'!$J$8:$J$20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F-344C-87D0-A24F6047F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308912"/>
        <c:axId val="1670159328"/>
      </c:lineChart>
      <c:catAx>
        <c:axId val="167030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159328"/>
        <c:crosses val="autoZero"/>
        <c:auto val="1"/>
        <c:lblAlgn val="ctr"/>
        <c:lblOffset val="100"/>
        <c:noMultiLvlLbl val="0"/>
      </c:catAx>
      <c:valAx>
        <c:axId val="16701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30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copy.xlsx]Theater Outcomes by Launch Date!PivotTable12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Date'!$B$49:$B$50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Date'!$A$51:$A$59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Date'!$B$51:$B$59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3-2A45-A756-D62AA917CA2C}"/>
            </c:ext>
          </c:extLst>
        </c:ser>
        <c:ser>
          <c:idx val="1"/>
          <c:order val="1"/>
          <c:tx>
            <c:strRef>
              <c:f>'Theater Outcomes by Launch Date'!$C$49:$C$50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Date'!$A$51:$A$59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Date'!$C$51:$C$59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3-2A45-A756-D62AA917CA2C}"/>
            </c:ext>
          </c:extLst>
        </c:ser>
        <c:ser>
          <c:idx val="2"/>
          <c:order val="2"/>
          <c:tx>
            <c:strRef>
              <c:f>'Theater Outcomes by Launch Date'!$D$49:$D$50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Date'!$A$51:$A$59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Date'!$D$51:$D$59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3-2A45-A756-D62AA917CA2C}"/>
            </c:ext>
          </c:extLst>
        </c:ser>
        <c:ser>
          <c:idx val="3"/>
          <c:order val="3"/>
          <c:tx>
            <c:strRef>
              <c:f>'Theater Outcomes by Launch Date'!$E$49:$E$50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Date'!$A$51:$A$59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Date'!$E$51:$E$59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73-2A45-A756-D62AA917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425552"/>
        <c:axId val="1717771968"/>
      </c:lineChart>
      <c:catAx>
        <c:axId val="173142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771968"/>
        <c:crosses val="autoZero"/>
        <c:auto val="1"/>
        <c:lblAlgn val="ctr"/>
        <c:lblOffset val="100"/>
        <c:noMultiLvlLbl val="0"/>
      </c:catAx>
      <c:valAx>
        <c:axId val="17177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42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copy.xlsx]Outcomes Based on Goals!PivotTable9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Goals'!$B$17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Goals'!$A$18:$A$30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Goals'!$B$18:$B$30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2-2D4C-AB38-4D2402D11A23}"/>
            </c:ext>
          </c:extLst>
        </c:ser>
        <c:ser>
          <c:idx val="1"/>
          <c:order val="1"/>
          <c:tx>
            <c:strRef>
              <c:f>'Outcomes Based on Goals'!$C$17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Goals'!$A$18:$A$30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Goals'!$C$18:$C$30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2-2D4C-AB38-4D2402D11A23}"/>
            </c:ext>
          </c:extLst>
        </c:ser>
        <c:ser>
          <c:idx val="2"/>
          <c:order val="2"/>
          <c:tx>
            <c:strRef>
              <c:f>'Outcomes Based on Goals'!$D$17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Goals'!$A$18:$A$30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Goals'!$D$18:$D$30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2-2D4C-AB38-4D2402D11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6751536"/>
        <c:axId val="1627105360"/>
      </c:lineChart>
      <c:catAx>
        <c:axId val="162675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105360"/>
        <c:crosses val="autoZero"/>
        <c:auto val="1"/>
        <c:lblAlgn val="ctr"/>
        <c:lblOffset val="100"/>
        <c:noMultiLvlLbl val="0"/>
      </c:catAx>
      <c:valAx>
        <c:axId val="16271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20</xdr:row>
      <xdr:rowOff>127000</xdr:rowOff>
    </xdr:from>
    <xdr:to>
      <xdr:col>6</xdr:col>
      <xdr:colOff>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3CEF2-10EE-3B41-A9C4-BB0125F91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24</xdr:row>
      <xdr:rowOff>88900</xdr:rowOff>
    </xdr:from>
    <xdr:to>
      <xdr:col>8</xdr:col>
      <xdr:colOff>533400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624BC-AEE9-7044-B028-580795C11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19050</xdr:rowOff>
    </xdr:from>
    <xdr:to>
      <xdr:col>8</xdr:col>
      <xdr:colOff>88900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AA35B-F121-9B4E-B049-06EF5BF29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107950</xdr:rowOff>
    </xdr:from>
    <xdr:to>
      <xdr:col>5</xdr:col>
      <xdr:colOff>444500</xdr:colOff>
      <xdr:row>33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07631-CD50-8047-A1DB-DB2505FC4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20</xdr:row>
      <xdr:rowOff>31750</xdr:rowOff>
    </xdr:from>
    <xdr:to>
      <xdr:col>13</xdr:col>
      <xdr:colOff>711200</xdr:colOff>
      <xdr:row>34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35527-F147-904D-8825-00CDAC459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165100</xdr:colOff>
      <xdr:row>59</xdr:row>
      <xdr:rowOff>95250</xdr:rowOff>
    </xdr:from>
    <xdr:to>
      <xdr:col>6</xdr:col>
      <xdr:colOff>254000</xdr:colOff>
      <xdr:row>73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16C365-8A72-E045-B7A0-E8130E1E8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32</xdr:row>
      <xdr:rowOff>88900</xdr:rowOff>
    </xdr:from>
    <xdr:to>
      <xdr:col>4</xdr:col>
      <xdr:colOff>165100</xdr:colOff>
      <xdr:row>53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A6A1E6-F86C-A942-8E04-66C01BE57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Liu" refreshedDate="44544.569248495369" createdVersion="7" refreshedVersion="7" minRefreshableVersion="3" recordCount="4114" xr:uid="{4CF4BDE7-6AE5-E645-8316-129ACC215E58}">
  <cacheSource type="worksheet">
    <worksheetSource ref="A1:Q4115" sheet="Main Data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Liu" refreshedDate="44545.359180208332" createdVersion="7" refreshedVersion="7" minRefreshableVersion="3" recordCount="4114" xr:uid="{F8480202-B864-5549-BC67-EB55D17FFA68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Liu" refreshedDate="44546.470097685182" createdVersion="7" refreshedVersion="7" minRefreshableVersion="3" recordCount="4114" xr:uid="{114D6C83-6641-C74D-BE14-184F79DEF4AF}">
  <cacheSource type="worksheet">
    <worksheetSource ref="A1:T4115" sheet="Main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2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Pledged" numFmtId="9">
      <sharedItems containsSemiMixedTypes="0" containsString="0" containsNumber="1" minValue="0" maxValue="22603"/>
    </cacheField>
    <cacheField name="Average Pledge" numFmtId="0">
      <sharedItems containsSemiMixedTypes="0" containsString="0" containsNumber="1" minValue="0" maxValue="3304"/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op Dat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goal2" numFmtId="0" databaseField="0">
      <fieldGroup base="3">
        <discretePr count="445">
          <x v="0"/>
          <x v="1"/>
          <x v="409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409"/>
          <x v="15"/>
          <x v="409"/>
          <x v="16"/>
          <x v="409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409"/>
          <x v="409"/>
          <x v="409"/>
          <x v="409"/>
          <x v="38"/>
          <x v="409"/>
          <x v="409"/>
          <x v="409"/>
          <x v="39"/>
          <x v="40"/>
          <x v="409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409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409"/>
          <x v="118"/>
          <x v="119"/>
          <x v="40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409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409"/>
          <x v="160"/>
          <x v="161"/>
          <x v="162"/>
          <x v="163"/>
          <x v="164"/>
          <x v="165"/>
          <x v="166"/>
          <x v="167"/>
          <x v="409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409"/>
          <x v="195"/>
          <x v="19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409"/>
          <x v="306"/>
          <x v="307"/>
          <x v="308"/>
          <x v="309"/>
          <x v="310"/>
          <x v="311"/>
          <x v="409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409"/>
          <x v="382"/>
          <x v="383"/>
          <x v="384"/>
          <x v="385"/>
          <x v="409"/>
          <x v="386"/>
          <x v="387"/>
          <x v="388"/>
          <x v="409"/>
          <x v="409"/>
          <x v="409"/>
          <x v="409"/>
          <x v="389"/>
          <x v="409"/>
          <x v="390"/>
          <x v="409"/>
          <x v="409"/>
          <x v="409"/>
          <x v="409"/>
          <x v="391"/>
          <x v="392"/>
          <x v="393"/>
          <x v="394"/>
          <x v="395"/>
          <x v="396"/>
          <x v="397"/>
          <x v="398"/>
          <x v="399"/>
          <x v="409"/>
          <x v="400"/>
          <x v="401"/>
          <x v="409"/>
          <x v="402"/>
          <x v="403"/>
          <x v="404"/>
          <x v="405"/>
          <x v="406"/>
          <x v="409"/>
          <x v="407"/>
          <x v="408"/>
          <x v="409"/>
        </discretePr>
        <groupItems count="410">
          <n v="8500"/>
          <n v="10275"/>
          <n v="10000"/>
          <n v="44000"/>
          <n v="3999"/>
          <n v="8000"/>
          <n v="9000"/>
          <n v="3500"/>
          <n v="3000"/>
          <n v="5000"/>
          <n v="30000"/>
          <n v="6000"/>
          <n v="2000"/>
          <n v="12000"/>
          <n v="1500"/>
          <n v="18500"/>
          <n v="35000"/>
          <n v="1250"/>
          <n v="20000"/>
          <n v="4000"/>
          <n v="13"/>
          <n v="28450"/>
          <n v="5250"/>
          <n v="2600"/>
          <n v="1000"/>
          <n v="22000"/>
          <n v="2500"/>
          <n v="25000"/>
          <n v="14000"/>
          <n v="8400"/>
          <n v="11000"/>
          <n v="8600"/>
          <n v="15000"/>
          <n v="4500"/>
          <n v="1200"/>
          <n v="7000"/>
          <n v="1800"/>
          <n v="2200"/>
          <n v="1300"/>
          <n v="3200"/>
          <n v="7500"/>
          <n v="3250"/>
          <n v="70000"/>
          <n v="100000000"/>
          <n v="55000"/>
          <n v="100000"/>
          <n v="80000"/>
          <n v="71764"/>
          <n v="150000"/>
          <n v="200000"/>
          <n v="5500"/>
          <n v="50000"/>
          <n v="130000"/>
          <n v="250000"/>
          <n v="380000"/>
          <n v="1350000"/>
          <n v="2995"/>
          <n v="500000"/>
          <n v="2800"/>
          <n v="2000000"/>
          <n v="120000"/>
          <n v="17000"/>
          <n v="110000"/>
          <n v="95000"/>
          <n v="1110"/>
          <n v="3423"/>
          <n v="12500"/>
          <n v="40000"/>
          <n v="1000000"/>
          <n v="300000"/>
          <n v="12700"/>
          <n v="6300"/>
          <n v="4400"/>
          <n v="1500000"/>
          <n v="6000000"/>
          <n v="29000"/>
          <n v="28000"/>
          <n v="350000"/>
          <n v="26000"/>
          <n v="36400"/>
          <n v="13000"/>
          <n v="85000"/>
          <n v="24000"/>
          <n v="75000"/>
          <n v="9850"/>
          <n v="2300"/>
          <n v="65000"/>
          <n v="27000"/>
          <n v="45000"/>
          <n v="18000"/>
          <n v="126000"/>
          <n v="3400"/>
          <n v="5400"/>
          <n v="33500"/>
          <n v="14500"/>
          <n v="11260"/>
          <n v="34000"/>
          <n v="58425"/>
          <n v="24200"/>
          <n v="9665"/>
          <n v="8925"/>
          <n v="38000"/>
          <n v="6500"/>
          <n v="2450"/>
          <n v="999"/>
          <n v="68000"/>
          <n v="4700"/>
          <n v="12444"/>
          <n v="2820"/>
          <n v="12800"/>
          <n v="1400"/>
          <n v="10500"/>
          <n v="22400"/>
          <n v="3300"/>
          <n v="60000"/>
          <n v="94875"/>
          <n v="8888"/>
          <n v="39000"/>
          <n v="1010"/>
          <n v="512"/>
          <n v="220000"/>
          <n v="37956"/>
          <n v="550000"/>
          <n v="74997"/>
          <n v="10000000"/>
          <n v="4480"/>
          <n v="65108"/>
          <n v="24500"/>
          <n v="97000"/>
          <n v="7175"/>
          <n v="12001"/>
          <n v="1150"/>
          <n v="3405"/>
          <n v="3870"/>
          <n v="240000"/>
          <n v="88888"/>
          <n v="11180"/>
          <n v="125000"/>
          <n v="780"/>
          <n v="13803"/>
          <n v="515"/>
          <n v="2500000"/>
          <n v="450000"/>
          <n v="11999"/>
          <n v="28888"/>
          <n v="90000"/>
          <n v="57000"/>
          <n v="320000"/>
          <n v="175000"/>
          <n v="23000"/>
          <n v="48500"/>
          <n v="27500"/>
          <n v="1900"/>
          <n v="8200"/>
          <n v="40"/>
          <n v="47000"/>
          <n v="3600"/>
          <n v="2220"/>
          <n v="2987"/>
          <n v="4444"/>
          <n v="4290"/>
          <n v="17500"/>
          <n v="3759"/>
          <n v="1700"/>
          <n v="2750"/>
          <n v="17482"/>
          <n v="1600"/>
          <n v="1100"/>
          <n v="27800"/>
          <n v="1450"/>
          <n v="8800"/>
          <n v="3152"/>
          <n v="2100"/>
          <n v="3780"/>
          <n v="3750"/>
          <n v="2900"/>
          <n v="16000"/>
          <n v="3900"/>
          <n v="9500"/>
          <n v="49000"/>
          <n v="7777"/>
          <n v="55650"/>
          <n v="2700"/>
          <n v="172889"/>
          <n v="104219"/>
          <n v="894700"/>
          <n v="9999"/>
          <n v="93500"/>
          <n v="115250"/>
          <n v="1550"/>
          <n v="7501"/>
          <n v="1328"/>
          <n v="4600"/>
          <n v="4336"/>
          <n v="199"/>
          <n v="54000"/>
          <n v="12999"/>
          <n v="900000"/>
          <n v="88000"/>
          <n v="4190"/>
          <n v="9300"/>
          <n v="6750"/>
          <n v="5200"/>
          <n v="8750"/>
          <n v="21000"/>
          <n v="2658"/>
          <n v="4800"/>
          <n v="16300"/>
          <n v="16700"/>
          <n v="26500"/>
          <n v="16350"/>
          <n v="19800"/>
          <n v="7534"/>
          <n v="911"/>
          <n v="6700"/>
          <n v="18800"/>
          <n v="12516"/>
          <n v="11500"/>
          <n v="180000"/>
          <n v="5800"/>
          <n v="462000"/>
          <n v="48000"/>
          <n v="10115"/>
          <n v="133000"/>
          <n v="1680"/>
          <n v="4900"/>
          <n v="5875"/>
          <n v="660"/>
          <n v="42000"/>
          <n v="32360"/>
          <n v="6999"/>
          <n v="3700"/>
          <n v="25"/>
          <n v="110"/>
          <n v="82000"/>
          <n v="2725"/>
          <n v="4950"/>
          <n v="18950"/>
          <n v="1750"/>
          <n v="37000"/>
          <n v="25000000"/>
          <n v="44250"/>
          <n v="32000"/>
          <n v="2400"/>
          <n v="52000"/>
          <n v="37500"/>
          <n v="43500"/>
          <n v="19000"/>
          <n v="2350"/>
          <n v="2250"/>
          <n v="20"/>
          <n v="4300"/>
          <n v="12100"/>
          <n v="1897"/>
          <n v="3333"/>
          <n v="516"/>
          <n v="6900"/>
          <n v="3800"/>
          <n v="80"/>
          <n v="7900"/>
          <n v="5105"/>
          <n v="5050"/>
          <n v="16500"/>
          <n v="3265"/>
          <n v="2880"/>
          <n v="10050"/>
          <n v="4200"/>
          <n v="32500"/>
          <n v="33000"/>
          <n v="46260"/>
          <n v="15500"/>
          <n v="22500"/>
          <n v="5555.55"/>
          <n v="160000"/>
          <n v="280"/>
          <n v="60"/>
          <n v="3350"/>
          <n v="4575"/>
          <n v="9072"/>
          <n v="451"/>
          <n v="6350"/>
          <n v="99000"/>
          <n v="42500"/>
          <n v="666"/>
          <n v="390000"/>
          <n v="125"/>
          <n v="2550"/>
          <n v="89200"/>
          <n v="400000"/>
          <n v="198000"/>
          <n v="133800"/>
          <n v="31000"/>
          <n v="1570.79"/>
          <n v="7200"/>
          <n v="32768"/>
          <n v="78000"/>
          <n v="1385"/>
          <n v="98000"/>
          <n v="2560"/>
          <n v="261962"/>
          <n v="495"/>
          <n v="71500"/>
          <n v="179000"/>
          <n v="35500"/>
          <n v="372625"/>
          <n v="56000"/>
          <n v="153"/>
          <n v="5494"/>
          <n v="5"/>
          <n v="420"/>
          <n v="19500"/>
          <n v="8012"/>
          <n v="3950"/>
          <n v="480"/>
          <n v="4589"/>
          <n v="9800"/>
          <n v="6450"/>
          <n v="1964.47"/>
          <n v="10557"/>
          <n v="474900"/>
          <n v="18900"/>
          <n v="128"/>
          <n v="850000"/>
          <n v="86350"/>
          <n v="510000"/>
          <n v="124000"/>
          <n v="16870"/>
          <n v="140000"/>
          <n v="117000"/>
          <n v="42850"/>
          <n v="1570"/>
          <n v="3675"/>
          <n v="745"/>
          <n v="9041"/>
          <n v="22765"/>
          <n v="2001"/>
          <n v="839"/>
          <n v="1070"/>
          <n v="930"/>
          <n v="347"/>
          <n v="280000"/>
          <n v="51000"/>
          <n v="38888"/>
          <n v="8000000"/>
          <n v="2"/>
          <n v="3910"/>
          <n v="2468"/>
          <n v="5999"/>
          <n v="1999"/>
          <n v="3274"/>
          <n v="39400"/>
          <n v="19980"/>
          <n v="530"/>
          <n v="2888"/>
          <n v="11200"/>
          <n v="9600"/>
          <n v="14440"/>
          <n v="1850"/>
          <n v="3100"/>
          <n v="5000000"/>
          <n v="30000000"/>
          <n v="116000"/>
          <n v="1350"/>
          <n v="7214"/>
          <n v="10600"/>
          <n v="8300"/>
          <n v="2800000"/>
          <n v="1333666"/>
          <n v="4059"/>
          <n v="225000"/>
          <n v="14920"/>
          <n v="48725"/>
          <n v="4100"/>
          <n v="5845"/>
          <n v="109225"/>
          <n v="1300000"/>
          <n v="800000"/>
          <n v="777"/>
          <n v="3000000"/>
          <n v="5862"/>
          <n v="12200"/>
          <n v="4999"/>
          <n v="11737"/>
          <n v="1050"/>
          <n v="3871"/>
          <n v="7750"/>
          <n v="1650"/>
          <n v="1551"/>
          <n v="1395"/>
          <n v="1960"/>
          <n v="17100"/>
          <n v="2827"/>
          <n v="3550"/>
          <n v="2413"/>
          <n v="13111"/>
          <n v="375000"/>
          <n v="2885"/>
          <n v="3255"/>
          <n v="17600"/>
          <n v="2825"/>
          <n v="11140"/>
          <n v="1930"/>
          <n v="6048"/>
          <n v="23900"/>
          <n v="13500"/>
          <n v="5600"/>
          <n v="8880"/>
          <n v="3495"/>
          <n v="2224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Liu" refreshedDate="44547.491593287035" createdVersion="7" refreshedVersion="7" minRefreshableVersion="3" recordCount="12" xr:uid="{44AB4A0B-3C79-C246-85ED-049D54B647CA}">
  <cacheSource type="worksheet">
    <worksheetSource ref="A1:H13" sheet="Outcomes Based on Goals"/>
  </cacheSource>
  <cacheFields count="8">
    <cacheField name="Goal" numFmtId="0">
      <sharedItems count="12">
        <s v="Less Than 1000"/>
        <s v="1,000 to 4,999"/>
        <s v="5,000 to 9,999"/>
        <s v="10,000 to 14,999"/>
        <s v="15,000 to 19,999"/>
        <s v="20,000 to 24,999"/>
        <s v="25,000 to 29,999"/>
        <s v="30,000 to 34,999"/>
        <s v="35,000 to 39,999"/>
        <s v="40,000 to 44,999"/>
        <s v="45,000 to 49,999"/>
        <s v="Greater than 50,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x v="0"/>
    <x v="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x v="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x v="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x v="0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x v="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x v="0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x v="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x v="0"/>
    <x v="48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x v="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x v="0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x v="0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x v="0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0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0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0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0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0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0"/>
    <x v="1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0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0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0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0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0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0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0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0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0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0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0"/>
    <x v="1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0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0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0"/>
    <x v="1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0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0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0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0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0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0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0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0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0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0"/>
    <x v="1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0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0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0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0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0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0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0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0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0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0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0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0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0"/>
    <x v="1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0"/>
    <x v="1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0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0"/>
    <x v="1"/>
    <x v="105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0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0"/>
    <x v="1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0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0"/>
    <x v="1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0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0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0"/>
    <x v="1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0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0"/>
    <x v="1"/>
    <x v="114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0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0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0"/>
    <x v="1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0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0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0"/>
    <x v="2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0"/>
    <x v="2"/>
    <x v="127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0"/>
    <x v="2"/>
    <x v="130"/>
  </r>
  <r>
    <n v="131"/>
    <s v="I (Canceled)"/>
    <s v="I"/>
    <n v="1200"/>
    <n v="0"/>
    <x v="1"/>
    <x v="0"/>
    <s v="USD"/>
    <n v="1467763200"/>
    <x v="131"/>
    <b v="0"/>
    <n v="0"/>
    <b v="0"/>
    <x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0"/>
    <x v="2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0"/>
    <x v="2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0"/>
    <x v="2"/>
    <x v="146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0"/>
    <x v="2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0"/>
    <x v="3"/>
    <x v="164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0"/>
    <x v="3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0"/>
    <x v="3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0"/>
    <x v="3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0"/>
    <x v="3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0"/>
    <x v="3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0"/>
    <x v="3"/>
    <x v="18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0"/>
    <x v="3"/>
    <x v="184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0"/>
    <x v="3"/>
    <x v="189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0"/>
    <x v="3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0"/>
    <x v="3"/>
    <x v="201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0"/>
    <x v="3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0"/>
    <x v="3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0"/>
    <x v="3"/>
    <x v="216"/>
  </r>
  <r>
    <n v="217"/>
    <s v="Bitch"/>
    <s v="A roadmovie by paw"/>
    <n v="100000"/>
    <n v="11943"/>
    <x v="2"/>
    <x v="11"/>
    <s v="SEK"/>
    <n v="1419780149"/>
    <x v="217"/>
    <b v="0"/>
    <n v="38"/>
    <b v="0"/>
    <x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0"/>
    <x v="3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0"/>
    <x v="3"/>
    <x v="22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0"/>
    <x v="3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0"/>
    <x v="3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0"/>
    <x v="3"/>
    <x v="236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0"/>
    <x v="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0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0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0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0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0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0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0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0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0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0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0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0"/>
    <x v="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0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0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0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0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0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0"/>
    <x v="4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0"/>
    <x v="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0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0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0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0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0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0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0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0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0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0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0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0"/>
    <x v="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0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0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0"/>
    <x v="4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0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0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0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0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0"/>
    <x v="4"/>
    <x v="282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0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0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0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0"/>
    <x v="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0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0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0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0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0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0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0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0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0"/>
    <x v="4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0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0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0"/>
    <x v="4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0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0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0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0"/>
    <x v="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0"/>
    <x v="4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0"/>
    <x v="4"/>
    <x v="306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0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0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0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0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0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0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0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0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0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0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0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0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0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0"/>
    <x v="4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0"/>
    <x v="4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0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0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0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0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0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0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0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0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0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0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0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0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0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0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0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0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0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0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0"/>
    <x v="4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0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0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0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0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0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0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0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0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0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0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0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0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0"/>
    <x v="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0"/>
    <x v="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0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0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0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0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0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0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0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0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0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0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0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0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0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0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0"/>
    <x v="4"/>
    <x v="371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0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0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0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0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0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0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0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0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0"/>
    <x v="4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0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0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0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0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0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0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0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0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0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0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0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0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0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0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0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0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0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0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0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0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0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0"/>
    <x v="4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0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0"/>
    <x v="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0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0"/>
    <x v="4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0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0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0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0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0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0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0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0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0"/>
    <x v="4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0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0"/>
    <x v="5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0"/>
    <x v="5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0"/>
    <x v="5"/>
    <x v="441"/>
  </r>
  <r>
    <n v="442"/>
    <s v="The Paranormal Idiot"/>
    <s v="Doomsday is here"/>
    <n v="17000"/>
    <n v="6691"/>
    <x v="2"/>
    <x v="0"/>
    <s v="USD"/>
    <n v="1424380783"/>
    <x v="442"/>
    <b v="0"/>
    <n v="17"/>
    <b v="0"/>
    <x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0"/>
    <x v="5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0"/>
    <x v="5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0"/>
    <x v="5"/>
    <x v="459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0"/>
    <x v="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0"/>
    <x v="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0"/>
    <x v="5"/>
    <x v="47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0"/>
    <x v="5"/>
    <x v="489"/>
  </r>
  <r>
    <n v="490"/>
    <s v="PROJECT IS CANCELLED"/>
    <s v="Cancelled"/>
    <n v="1000"/>
    <n v="0"/>
    <x v="2"/>
    <x v="0"/>
    <s v="USD"/>
    <n v="1345677285"/>
    <x v="490"/>
    <b v="0"/>
    <n v="0"/>
    <b v="0"/>
    <x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0"/>
    <x v="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0"/>
    <x v="5"/>
    <x v="496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0"/>
    <x v="5"/>
    <x v="51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1"/>
    <x v="6"/>
    <x v="527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2"/>
    <x v="7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2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2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2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2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2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2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2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2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2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2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2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2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2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2"/>
    <x v="7"/>
    <x v="555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2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2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2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2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2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2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2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2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2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2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2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2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2"/>
    <x v="7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2"/>
    <x v="7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2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2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2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2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2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2"/>
    <x v="7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2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2"/>
    <x v="7"/>
    <x v="57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2"/>
    <x v="7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2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2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2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2"/>
    <x v="7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2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2"/>
    <x v="7"/>
    <x v="584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2"/>
    <x v="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2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2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2"/>
    <x v="7"/>
    <x v="588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2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2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2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2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2"/>
    <x v="7"/>
    <x v="593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2"/>
    <x v="7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2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2"/>
    <x v="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2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2"/>
    <x v="7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2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2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2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2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2"/>
    <x v="7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2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2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2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2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2"/>
    <x v="7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2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2"/>
    <x v="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2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2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2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2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2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2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2"/>
    <x v="7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2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2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2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2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2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2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2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2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2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2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2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2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2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2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2"/>
    <x v="7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2"/>
    <x v="7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2"/>
    <x v="7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2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2"/>
    <x v="7"/>
    <x v="637"/>
  </r>
  <r>
    <n v="638"/>
    <s v="W (Canceled)"/>
    <s v="O0"/>
    <n v="200000"/>
    <n v="18"/>
    <x v="1"/>
    <x v="12"/>
    <s v="EUR"/>
    <n v="1490447662"/>
    <x v="638"/>
    <b v="0"/>
    <n v="6"/>
    <b v="0"/>
    <x v="2"/>
    <x v="7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2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2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2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2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2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2"/>
    <x v="8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2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2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2"/>
    <x v="8"/>
    <x v="647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2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2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2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2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2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2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2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2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2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2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2"/>
    <x v="8"/>
    <x v="65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2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2"/>
    <x v="8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2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2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2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2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2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2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2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2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2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2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2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2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2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2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2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2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2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2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2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2"/>
    <x v="8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2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2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2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2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2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2"/>
    <x v="8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2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2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2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2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2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2"/>
    <x v="8"/>
    <x v="695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2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2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2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2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2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2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2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2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2"/>
    <x v="8"/>
    <x v="704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2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2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2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2"/>
    <x v="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2"/>
    <x v="8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2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2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2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2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2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2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2"/>
    <x v="8"/>
    <x v="716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2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2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2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3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3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3"/>
    <x v="9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3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3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3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3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3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3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3"/>
    <x v="9"/>
    <x v="72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3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3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3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3"/>
    <x v="9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3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3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3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3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3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3"/>
    <x v="9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3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3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3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3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3"/>
    <x v="9"/>
    <x v="74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3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3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3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3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3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3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3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3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3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3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3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3"/>
    <x v="9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3"/>
    <x v="9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3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3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3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3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3"/>
    <x v="10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3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3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3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3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3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3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3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3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3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3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3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3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3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3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3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3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4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4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4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4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4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4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4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4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4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4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4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4"/>
    <x v="1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4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4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4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4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4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4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4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4"/>
    <x v="11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4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4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4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4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4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4"/>
    <x v="11"/>
    <x v="805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4"/>
    <x v="11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4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4"/>
    <x v="11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4"/>
    <x v="11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4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4"/>
    <x v="11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4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4"/>
    <x v="1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4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4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4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4"/>
    <x v="11"/>
    <x v="818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4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4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4"/>
    <x v="11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4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4"/>
    <x v="11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4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4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4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4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4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4"/>
    <x v="11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4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4"/>
    <x v="11"/>
    <x v="832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4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4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4"/>
    <x v="11"/>
    <x v="83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4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4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4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4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4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4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4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4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4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4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4"/>
    <x v="12"/>
    <x v="846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4"/>
    <x v="12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4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4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4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4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4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4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4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4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4"/>
    <x v="12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4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4"/>
    <x v="12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4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4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4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4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4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4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4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4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4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4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4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4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4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4"/>
    <x v="13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4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4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4"/>
    <x v="13"/>
    <x v="875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4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4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4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4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4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4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4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4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4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4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4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4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4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4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4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4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4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4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4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4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4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4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4"/>
    <x v="14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4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4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4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4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4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4"/>
    <x v="13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4"/>
    <x v="13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4"/>
    <x v="13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4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4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4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4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4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4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4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4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4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4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4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4"/>
    <x v="13"/>
    <x v="918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4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4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4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4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4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4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4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4"/>
    <x v="13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4"/>
    <x v="13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4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4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4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4"/>
    <x v="13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4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4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4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4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4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4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4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4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2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2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2"/>
    <x v="8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2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2"/>
    <x v="8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2"/>
    <x v="8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2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2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2"/>
    <x v="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2"/>
    <x v="8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2"/>
    <x v="8"/>
    <x v="95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2"/>
    <x v="8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2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2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2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2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2"/>
    <x v="8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2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2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2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2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2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2"/>
    <x v="8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2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2"/>
    <x v="8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2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2"/>
    <x v="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2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2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2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2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2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2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2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2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2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2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2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2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2"/>
    <x v="8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2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2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2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2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2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2"/>
    <x v="8"/>
    <x v="98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2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2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2"/>
    <x v="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2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2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2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2"/>
    <x v="8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2"/>
    <x v="8"/>
    <x v="996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2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2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2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2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2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2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2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2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2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2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2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2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2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2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2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2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2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2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2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2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2"/>
    <x v="8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2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2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4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4"/>
    <x v="15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4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4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4"/>
    <x v="15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4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4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4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4"/>
    <x v="1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4"/>
    <x v="15"/>
    <x v="1029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4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4"/>
    <x v="15"/>
    <x v="1031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4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4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4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4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4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4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4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4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5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5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5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5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5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5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5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5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5"/>
    <x v="16"/>
    <x v="1048"/>
  </r>
  <r>
    <n v="1049"/>
    <s v="J1 (Canceled)"/>
    <s v="------"/>
    <n v="12000"/>
    <n v="0"/>
    <x v="1"/>
    <x v="0"/>
    <s v="USD"/>
    <n v="1455272445"/>
    <x v="1049"/>
    <b v="0"/>
    <n v="0"/>
    <b v="0"/>
    <x v="5"/>
    <x v="16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5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5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5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5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5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5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5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5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5"/>
    <x v="16"/>
    <x v="1058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5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5"/>
    <x v="16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5"/>
    <x v="16"/>
    <x v="1061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5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5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6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6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6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6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6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6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6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6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6"/>
    <x v="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6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6"/>
    <x v="17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6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6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6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6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6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6"/>
    <x v="17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6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6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6"/>
    <x v="17"/>
    <x v="108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6"/>
    <x v="17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6"/>
    <x v="17"/>
    <x v="108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6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6"/>
    <x v="1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6"/>
    <x v="17"/>
    <x v="1088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6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6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6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6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6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6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6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6"/>
    <x v="17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6"/>
    <x v="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6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6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6"/>
    <x v="17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6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6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6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6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6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6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6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6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6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6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6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6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6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6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6"/>
    <x v="17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6"/>
    <x v="17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6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6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6"/>
    <x v="17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6"/>
    <x v="17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6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6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6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6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6"/>
    <x v="18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6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6"/>
    <x v="18"/>
    <x v="1127"/>
  </r>
  <r>
    <n v="1128"/>
    <s v="Flying Turds"/>
    <s v="#havingfunFTW"/>
    <n v="1000"/>
    <n v="1"/>
    <x v="2"/>
    <x v="1"/>
    <s v="GBP"/>
    <n v="1407425717"/>
    <x v="1128"/>
    <b v="0"/>
    <n v="1"/>
    <b v="0"/>
    <x v="6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6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6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6"/>
    <x v="1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6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6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6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6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6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6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6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6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6"/>
    <x v="18"/>
    <x v="114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6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6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6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7"/>
    <x v="19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7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7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7"/>
    <x v="19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7"/>
    <x v="19"/>
    <x v="1148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7"/>
    <x v="1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7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7"/>
    <x v="19"/>
    <x v="1151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7"/>
    <x v="19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7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7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7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7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7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7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7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7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7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7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7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7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7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7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7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7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7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7"/>
    <x v="19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7"/>
    <x v="19"/>
    <x v="1171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7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7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7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7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7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7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7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7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7"/>
    <x v="19"/>
    <x v="1180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7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7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7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8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8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8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8"/>
    <x v="2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8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8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8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8"/>
    <x v="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8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8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8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8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8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8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8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8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8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8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8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8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8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8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8"/>
    <x v="20"/>
    <x v="1206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8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8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8"/>
    <x v="20"/>
    <x v="1209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8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8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8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8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8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8"/>
    <x v="20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8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8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8"/>
    <x v="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8"/>
    <x v="20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8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8"/>
    <x v="2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8"/>
    <x v="2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8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4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4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4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4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4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4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4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4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4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4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4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4"/>
    <x v="21"/>
    <x v="1235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4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4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4"/>
    <x v="21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4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4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4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4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4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4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4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4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4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4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4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4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4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4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4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4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4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4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4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4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4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4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4"/>
    <x v="11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4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4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4"/>
    <x v="11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4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4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4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4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4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4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4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4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4"/>
    <x v="11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4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4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4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4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4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4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4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4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1"/>
    <x v="6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1"/>
    <x v="6"/>
    <x v="130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2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2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2"/>
    <x v="8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2"/>
    <x v="8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2"/>
    <x v="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2"/>
    <x v="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2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2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2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2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2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2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2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2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2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2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2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2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2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2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2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2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2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2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2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2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2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2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2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2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2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2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2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2"/>
    <x v="8"/>
    <x v="133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2"/>
    <x v="8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2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2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2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2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3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3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3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3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3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3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3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3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3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3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3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3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3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3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3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3"/>
    <x v="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3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3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3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3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4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4"/>
    <x v="11"/>
    <x v="1365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4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4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4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4"/>
    <x v="11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4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4"/>
    <x v="1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4"/>
    <x v="11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4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4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4"/>
    <x v="11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4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4"/>
    <x v="11"/>
    <x v="1377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4"/>
    <x v="11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4"/>
    <x v="11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4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4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4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4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4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4"/>
    <x v="1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4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4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4"/>
    <x v="11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4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4"/>
    <x v="11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4"/>
    <x v="1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4"/>
    <x v="11"/>
    <x v="139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4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4"/>
    <x v="11"/>
    <x v="1394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4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4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4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4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4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4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4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4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4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3"/>
    <x v="22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3"/>
    <x v="22"/>
    <x v="1405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3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3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3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3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3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3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3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3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3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3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3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3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3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3"/>
    <x v="22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3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3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3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3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3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3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3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3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3"/>
    <x v="22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3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3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3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3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3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3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3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3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3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3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3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3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3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3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3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3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3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3"/>
    <x v="22"/>
    <x v="1446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3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3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3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3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3"/>
    <x v="22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3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3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3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3"/>
    <x v="22"/>
    <x v="1455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3"/>
    <x v="22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3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3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3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3"/>
    <x v="22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3"/>
    <x v="23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3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3"/>
    <x v="23"/>
    <x v="146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3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3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3"/>
    <x v="23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3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3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3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3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3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3"/>
    <x v="23"/>
    <x v="1472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3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3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3"/>
    <x v="2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3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3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3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3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3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3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3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3"/>
    <x v="10"/>
    <x v="1483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3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3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3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3"/>
    <x v="10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3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3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3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3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3"/>
    <x v="10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3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3"/>
    <x v="1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3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3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3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3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3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3"/>
    <x v="1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8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8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8"/>
    <x v="20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8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8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8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8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8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8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8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8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8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8"/>
    <x v="20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8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8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8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8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8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8"/>
    <x v="2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8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8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8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8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8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8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8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8"/>
    <x v="20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8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8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8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8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8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8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8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8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8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8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8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8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8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8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8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8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8"/>
    <x v="2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8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8"/>
    <x v="24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8"/>
    <x v="24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8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8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8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8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8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8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8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8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8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8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8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8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8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3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3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3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3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3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3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3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3"/>
    <x v="25"/>
    <x v="1568"/>
  </r>
  <r>
    <n v="1569"/>
    <s v="to be removed (Canceled)"/>
    <s v="to be removed"/>
    <n v="30000"/>
    <n v="0"/>
    <x v="1"/>
    <x v="0"/>
    <s v="USD"/>
    <n v="1369498714"/>
    <x v="1569"/>
    <b v="0"/>
    <n v="0"/>
    <b v="0"/>
    <x v="3"/>
    <x v="25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3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3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3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3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3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3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3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3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3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3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3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8"/>
    <x v="26"/>
    <x v="1581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8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8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8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8"/>
    <x v="26"/>
    <x v="1585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8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8"/>
    <x v="26"/>
    <x v="1587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8"/>
    <x v="26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8"/>
    <x v="26"/>
    <x v="1589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8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8"/>
    <x v="26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8"/>
    <x v="26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8"/>
    <x v="26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8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8"/>
    <x v="26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8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8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8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8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8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4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4"/>
    <x v="1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4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4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4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4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4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4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4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4"/>
    <x v="11"/>
    <x v="161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4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4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4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4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4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4"/>
    <x v="11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4"/>
    <x v="11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4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4"/>
    <x v="11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4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4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4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4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4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4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4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4"/>
    <x v="11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4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4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4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4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4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4"/>
    <x v="11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4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4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4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4"/>
    <x v="11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4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4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4"/>
    <x v="11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4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4"/>
    <x v="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4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4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4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4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4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4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4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4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4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4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4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4"/>
    <x v="27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4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4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4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4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4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4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4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4"/>
    <x v="27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4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4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4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4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4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4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4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4"/>
    <x v="27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4"/>
    <x v="27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4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4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4"/>
    <x v="27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4"/>
    <x v="27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4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4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4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4"/>
    <x v="27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4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4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4"/>
    <x v="28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4"/>
    <x v="2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4"/>
    <x v="2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4"/>
    <x v="28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4"/>
    <x v="2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4"/>
    <x v="2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4"/>
    <x v="28"/>
    <x v="168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4"/>
    <x v="2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4"/>
    <x v="28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4"/>
    <x v="28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4"/>
    <x v="2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4"/>
    <x v="28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4"/>
    <x v="28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4"/>
    <x v="28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4"/>
    <x v="28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4"/>
    <x v="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4"/>
    <x v="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4"/>
    <x v="2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4"/>
    <x v="28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4"/>
    <x v="28"/>
    <x v="1701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4"/>
    <x v="28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4"/>
    <x v="28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4"/>
    <x v="28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4"/>
    <x v="28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4"/>
    <x v="28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4"/>
    <x v="2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4"/>
    <x v="28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4"/>
    <x v="2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4"/>
    <x v="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4"/>
    <x v="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4"/>
    <x v="28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4"/>
    <x v="28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4"/>
    <x v="28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4"/>
    <x v="28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4"/>
    <x v="28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4"/>
    <x v="28"/>
    <x v="1717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4"/>
    <x v="2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4"/>
    <x v="2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4"/>
    <x v="28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4"/>
    <x v="28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4"/>
    <x v="28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4"/>
    <x v="28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4"/>
    <x v="28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4"/>
    <x v="28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4"/>
    <x v="28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4"/>
    <x v="28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4"/>
    <x v="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4"/>
    <x v="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4"/>
    <x v="28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4"/>
    <x v="28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4"/>
    <x v="28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4"/>
    <x v="28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4"/>
    <x v="28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4"/>
    <x v="28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4"/>
    <x v="28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4"/>
    <x v="28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4"/>
    <x v="2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4"/>
    <x v="2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4"/>
    <x v="28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8"/>
    <x v="2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8"/>
    <x v="2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8"/>
    <x v="2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8"/>
    <x v="2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8"/>
    <x v="2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8"/>
    <x v="2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8"/>
    <x v="2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8"/>
    <x v="2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8"/>
    <x v="2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8"/>
    <x v="20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8"/>
    <x v="2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8"/>
    <x v="2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8"/>
    <x v="20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8"/>
    <x v="2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8"/>
    <x v="2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8"/>
    <x v="20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8"/>
    <x v="2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8"/>
    <x v="20"/>
    <x v="1758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8"/>
    <x v="2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8"/>
    <x v="20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8"/>
    <x v="20"/>
    <x v="1761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8"/>
    <x v="2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8"/>
    <x v="2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8"/>
    <x v="2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8"/>
    <x v="20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8"/>
    <x v="2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8"/>
    <x v="20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8"/>
    <x v="20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8"/>
    <x v="2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8"/>
    <x v="2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8"/>
    <x v="2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8"/>
    <x v="2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8"/>
    <x v="20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8"/>
    <x v="2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8"/>
    <x v="2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8"/>
    <x v="2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8"/>
    <x v="2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8"/>
    <x v="2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8"/>
    <x v="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8"/>
    <x v="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8"/>
    <x v="2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8"/>
    <x v="20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8"/>
    <x v="2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8"/>
    <x v="2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8"/>
    <x v="2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8"/>
    <x v="20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8"/>
    <x v="20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8"/>
    <x v="2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8"/>
    <x v="2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8"/>
    <x v="20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8"/>
    <x v="2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8"/>
    <x v="2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8"/>
    <x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8"/>
    <x v="20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8"/>
    <x v="2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8"/>
    <x v="2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8"/>
    <x v="20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8"/>
    <x v="20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8"/>
    <x v="2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8"/>
    <x v="2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8"/>
    <x v="2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8"/>
    <x v="2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8"/>
    <x v="2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8"/>
    <x v="2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8"/>
    <x v="2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8"/>
    <x v="20"/>
    <x v="1806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8"/>
    <x v="20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8"/>
    <x v="2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8"/>
    <x v="20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8"/>
    <x v="20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8"/>
    <x v="2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8"/>
    <x v="20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8"/>
    <x v="2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8"/>
    <x v="2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8"/>
    <x v="20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8"/>
    <x v="2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8"/>
    <x v="2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8"/>
    <x v="2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8"/>
    <x v="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8"/>
    <x v="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4"/>
    <x v="11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4"/>
    <x v="1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4"/>
    <x v="11"/>
    <x v="1823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4"/>
    <x v="11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4"/>
    <x v="11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4"/>
    <x v="11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4"/>
    <x v="1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4"/>
    <x v="1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4"/>
    <x v="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4"/>
    <x v="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4"/>
    <x v="1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4"/>
    <x v="1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4"/>
    <x v="11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4"/>
    <x v="11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4"/>
    <x v="11"/>
    <x v="1835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4"/>
    <x v="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4"/>
    <x v="11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4"/>
    <x v="11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4"/>
    <x v="11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4"/>
    <x v="11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4"/>
    <x v="1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4"/>
    <x v="1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4"/>
    <x v="1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4"/>
    <x v="11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4"/>
    <x v="11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4"/>
    <x v="11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4"/>
    <x v="11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4"/>
    <x v="11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4"/>
    <x v="11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4"/>
    <x v="1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4"/>
    <x v="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4"/>
    <x v="1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4"/>
    <x v="1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4"/>
    <x v="11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4"/>
    <x v="11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4"/>
    <x v="11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4"/>
    <x v="1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4"/>
    <x v="11"/>
    <x v="1858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4"/>
    <x v="1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4"/>
    <x v="1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6"/>
    <x v="18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6"/>
    <x v="18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6"/>
    <x v="18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6"/>
    <x v="1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6"/>
    <x v="18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6"/>
    <x v="18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6"/>
    <x v="1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6"/>
    <x v="1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6"/>
    <x v="1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6"/>
    <x v="18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6"/>
    <x v="18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6"/>
    <x v="18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6"/>
    <x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6"/>
    <x v="18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6"/>
    <x v="1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6"/>
    <x v="1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6"/>
    <x v="1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6"/>
    <x v="1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6"/>
    <x v="1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6"/>
    <x v="18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4"/>
    <x v="1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4"/>
    <x v="1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4"/>
    <x v="1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4"/>
    <x v="1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4"/>
    <x v="1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4"/>
    <x v="1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4"/>
    <x v="1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4"/>
    <x v="1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4"/>
    <x v="1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4"/>
    <x v="1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4"/>
    <x v="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4"/>
    <x v="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4"/>
    <x v="14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4"/>
    <x v="1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4"/>
    <x v="1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4"/>
    <x v="1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4"/>
    <x v="1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4"/>
    <x v="1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4"/>
    <x v="1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4"/>
    <x v="1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"/>
    <x v="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"/>
    <x v="29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"/>
    <x v="29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"/>
    <x v="29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"/>
    <x v="29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"/>
    <x v="29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"/>
    <x v="29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"/>
    <x v="2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"/>
    <x v="2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"/>
    <x v="2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"/>
    <x v="29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"/>
    <x v="29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"/>
    <x v="29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"/>
    <x v="29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"/>
    <x v="29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"/>
    <x v="29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"/>
    <x v="29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"/>
    <x v="2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"/>
    <x v="2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"/>
    <x v="2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4"/>
    <x v="14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4"/>
    <x v="1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4"/>
    <x v="1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4"/>
    <x v="14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4"/>
    <x v="1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4"/>
    <x v="14"/>
    <x v="1926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4"/>
    <x v="14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4"/>
    <x v="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4"/>
    <x v="14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4"/>
    <x v="14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4"/>
    <x v="1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4"/>
    <x v="1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4"/>
    <x v="1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4"/>
    <x v="1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4"/>
    <x v="1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4"/>
    <x v="1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4"/>
    <x v="1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4"/>
    <x v="1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4"/>
    <x v="1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4"/>
    <x v="1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2"/>
    <x v="3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2"/>
    <x v="3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2"/>
    <x v="3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2"/>
    <x v="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2"/>
    <x v="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2"/>
    <x v="3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2"/>
    <x v="3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2"/>
    <x v="3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2"/>
    <x v="3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2"/>
    <x v="3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2"/>
    <x v="3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2"/>
    <x v="30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2"/>
    <x v="3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2"/>
    <x v="3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2"/>
    <x v="3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2"/>
    <x v="30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2"/>
    <x v="30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2"/>
    <x v="30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2"/>
    <x v="3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2"/>
    <x v="3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2"/>
    <x v="3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2"/>
    <x v="30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2"/>
    <x v="3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2"/>
    <x v="30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2"/>
    <x v="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2"/>
    <x v="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2"/>
    <x v="30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2"/>
    <x v="30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2"/>
    <x v="30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2"/>
    <x v="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2"/>
    <x v="3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2"/>
    <x v="30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2"/>
    <x v="3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2"/>
    <x v="30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2"/>
    <x v="30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2"/>
    <x v="30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2"/>
    <x v="3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2"/>
    <x v="3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2"/>
    <x v="3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2"/>
    <x v="3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8"/>
    <x v="3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8"/>
    <x v="3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8"/>
    <x v="31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8"/>
    <x v="3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8"/>
    <x v="3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8"/>
    <x v="31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8"/>
    <x v="31"/>
    <x v="1987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8"/>
    <x v="31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8"/>
    <x v="31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8"/>
    <x v="31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8"/>
    <x v="31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8"/>
    <x v="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8"/>
    <x v="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8"/>
    <x v="31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8"/>
    <x v="31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8"/>
    <x v="3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8"/>
    <x v="3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8"/>
    <x v="31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8"/>
    <x v="3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8"/>
    <x v="3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2"/>
    <x v="3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2"/>
    <x v="30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2"/>
    <x v="3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2"/>
    <x v="30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2"/>
    <x v="3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2"/>
    <x v="3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2"/>
    <x v="3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2"/>
    <x v="30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2"/>
    <x v="30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2"/>
    <x v="3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2"/>
    <x v="3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2"/>
    <x v="3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2"/>
    <x v="30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2"/>
    <x v="30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2"/>
    <x v="30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2"/>
    <x v="30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2"/>
    <x v="3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2"/>
    <x v="3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2"/>
    <x v="3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2"/>
    <x v="3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2"/>
    <x v="3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2"/>
    <x v="30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2"/>
    <x v="3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2"/>
    <x v="3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2"/>
    <x v="30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2"/>
    <x v="3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2"/>
    <x v="30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2"/>
    <x v="3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2"/>
    <x v="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2"/>
    <x v="30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2"/>
    <x v="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2"/>
    <x v="3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2"/>
    <x v="3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2"/>
    <x v="3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2"/>
    <x v="3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2"/>
    <x v="3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2"/>
    <x v="30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2"/>
    <x v="3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2"/>
    <x v="3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2"/>
    <x v="3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2"/>
    <x v="3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2"/>
    <x v="3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2"/>
    <x v="3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2"/>
    <x v="3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2"/>
    <x v="30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2"/>
    <x v="30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2"/>
    <x v="3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2"/>
    <x v="30"/>
    <x v="2048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2"/>
    <x v="3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2"/>
    <x v="3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2"/>
    <x v="3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2"/>
    <x v="30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2"/>
    <x v="3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2"/>
    <x v="3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2"/>
    <x v="3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2"/>
    <x v="30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2"/>
    <x v="30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2"/>
    <x v="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2"/>
    <x v="3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2"/>
    <x v="3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2"/>
    <x v="3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2"/>
    <x v="30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2"/>
    <x v="30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2"/>
    <x v="3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2"/>
    <x v="3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2"/>
    <x v="30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2"/>
    <x v="3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2"/>
    <x v="30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2"/>
    <x v="3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2"/>
    <x v="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2"/>
    <x v="3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2"/>
    <x v="30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2"/>
    <x v="30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2"/>
    <x v="30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2"/>
    <x v="30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2"/>
    <x v="3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2"/>
    <x v="3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2"/>
    <x v="30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2"/>
    <x v="3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2"/>
    <x v="3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4"/>
    <x v="1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4"/>
    <x v="1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4"/>
    <x v="1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4"/>
    <x v="1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4"/>
    <x v="1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4"/>
    <x v="1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4"/>
    <x v="1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4"/>
    <x v="14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4"/>
    <x v="1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4"/>
    <x v="1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4"/>
    <x v="1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4"/>
    <x v="1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4"/>
    <x v="1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4"/>
    <x v="1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4"/>
    <x v="1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4"/>
    <x v="1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4"/>
    <x v="1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4"/>
    <x v="14"/>
    <x v="2098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4"/>
    <x v="1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4"/>
    <x v="1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4"/>
    <x v="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4"/>
    <x v="14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4"/>
    <x v="1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4"/>
    <x v="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4"/>
    <x v="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4"/>
    <x v="1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4"/>
    <x v="1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4"/>
    <x v="14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4"/>
    <x v="14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4"/>
    <x v="1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4"/>
    <x v="14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4"/>
    <x v="14"/>
    <x v="2112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4"/>
    <x v="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4"/>
    <x v="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4"/>
    <x v="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4"/>
    <x v="1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4"/>
    <x v="14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4"/>
    <x v="14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4"/>
    <x v="14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4"/>
    <x v="14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6"/>
    <x v="17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6"/>
    <x v="17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6"/>
    <x v="1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6"/>
    <x v="1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6"/>
    <x v="17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6"/>
    <x v="1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6"/>
    <x v="1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6"/>
    <x v="1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6"/>
    <x v="17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6"/>
    <x v="17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6"/>
    <x v="17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6"/>
    <x v="17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6"/>
    <x v="17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6"/>
    <x v="1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6"/>
    <x v="17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6"/>
    <x v="1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6"/>
    <x v="17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6"/>
    <x v="1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6"/>
    <x v="17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6"/>
    <x v="17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6"/>
    <x v="17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6"/>
    <x v="17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6"/>
    <x v="17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6"/>
    <x v="17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6"/>
    <x v="17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6"/>
    <x v="17"/>
    <x v="2146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6"/>
    <x v="17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6"/>
    <x v="1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6"/>
    <x v="17"/>
    <x v="2149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6"/>
    <x v="17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6"/>
    <x v="17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6"/>
    <x v="17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6"/>
    <x v="17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6"/>
    <x v="1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6"/>
    <x v="17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6"/>
    <x v="17"/>
    <x v="215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6"/>
    <x v="1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6"/>
    <x v="1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6"/>
    <x v="17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6"/>
    <x v="17"/>
    <x v="2160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4"/>
    <x v="1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4"/>
    <x v="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4"/>
    <x v="11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4"/>
    <x v="11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4"/>
    <x v="1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4"/>
    <x v="11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4"/>
    <x v="11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4"/>
    <x v="1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4"/>
    <x v="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4"/>
    <x v="11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4"/>
    <x v="1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4"/>
    <x v="1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4"/>
    <x v="11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4"/>
    <x v="11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4"/>
    <x v="11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4"/>
    <x v="11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4"/>
    <x v="11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4"/>
    <x v="11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4"/>
    <x v="11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4"/>
    <x v="1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6"/>
    <x v="3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6"/>
    <x v="3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6"/>
    <x v="3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6"/>
    <x v="3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6"/>
    <x v="32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6"/>
    <x v="3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6"/>
    <x v="32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6"/>
    <x v="3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6"/>
    <x v="3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6"/>
    <x v="3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6"/>
    <x v="3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6"/>
    <x v="3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6"/>
    <x v="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6"/>
    <x v="32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6"/>
    <x v="32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6"/>
    <x v="3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6"/>
    <x v="3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6"/>
    <x v="32"/>
    <x v="2198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6"/>
    <x v="32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6"/>
    <x v="32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4"/>
    <x v="1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4"/>
    <x v="1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4"/>
    <x v="1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4"/>
    <x v="1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4"/>
    <x v="1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4"/>
    <x v="1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4"/>
    <x v="1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4"/>
    <x v="1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4"/>
    <x v="15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4"/>
    <x v="1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4"/>
    <x v="1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4"/>
    <x v="1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4"/>
    <x v="1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4"/>
    <x v="15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4"/>
    <x v="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4"/>
    <x v="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4"/>
    <x v="1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4"/>
    <x v="15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4"/>
    <x v="1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4"/>
    <x v="1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6"/>
    <x v="3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6"/>
    <x v="3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6"/>
    <x v="3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6"/>
    <x v="3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6"/>
    <x v="32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6"/>
    <x v="3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6"/>
    <x v="3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6"/>
    <x v="32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6"/>
    <x v="32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6"/>
    <x v="32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6"/>
    <x v="32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6"/>
    <x v="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6"/>
    <x v="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6"/>
    <x v="3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6"/>
    <x v="32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6"/>
    <x v="3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6"/>
    <x v="32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6"/>
    <x v="32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6"/>
    <x v="32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6"/>
    <x v="3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6"/>
    <x v="32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6"/>
    <x v="3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6"/>
    <x v="3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6"/>
    <x v="3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6"/>
    <x v="32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6"/>
    <x v="32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6"/>
    <x v="32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6"/>
    <x v="32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6"/>
    <x v="3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6"/>
    <x v="3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6"/>
    <x v="3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6"/>
    <x v="3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6"/>
    <x v="3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6"/>
    <x v="32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6"/>
    <x v="32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6"/>
    <x v="3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6"/>
    <x v="32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6"/>
    <x v="3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6"/>
    <x v="3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6"/>
    <x v="32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6"/>
    <x v="32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6"/>
    <x v="3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6"/>
    <x v="3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6"/>
    <x v="3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6"/>
    <x v="32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6"/>
    <x v="3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6"/>
    <x v="3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6"/>
    <x v="32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6"/>
    <x v="32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6"/>
    <x v="3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6"/>
    <x v="32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6"/>
    <x v="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6"/>
    <x v="3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6"/>
    <x v="3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6"/>
    <x v="32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6"/>
    <x v="32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6"/>
    <x v="32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6"/>
    <x v="32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6"/>
    <x v="32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6"/>
    <x v="32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4"/>
    <x v="11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4"/>
    <x v="1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4"/>
    <x v="11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4"/>
    <x v="11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4"/>
    <x v="11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4"/>
    <x v="1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4"/>
    <x v="11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4"/>
    <x v="11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4"/>
    <x v="11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4"/>
    <x v="1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4"/>
    <x v="1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4"/>
    <x v="1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4"/>
    <x v="11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4"/>
    <x v="11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4"/>
    <x v="1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4"/>
    <x v="11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4"/>
    <x v="11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4"/>
    <x v="11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4"/>
    <x v="11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4"/>
    <x v="11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4"/>
    <x v="1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4"/>
    <x v="1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4"/>
    <x v="1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4"/>
    <x v="1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4"/>
    <x v="1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4"/>
    <x v="1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4"/>
    <x v="1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4"/>
    <x v="1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4"/>
    <x v="1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4"/>
    <x v="14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4"/>
    <x v="14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4"/>
    <x v="14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4"/>
    <x v="1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4"/>
    <x v="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4"/>
    <x v="1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4"/>
    <x v="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4"/>
    <x v="1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4"/>
    <x v="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4"/>
    <x v="1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4"/>
    <x v="14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7"/>
    <x v="3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7"/>
    <x v="33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7"/>
    <x v="33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7"/>
    <x v="33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7"/>
    <x v="3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7"/>
    <x v="33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7"/>
    <x v="3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7"/>
    <x v="33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7"/>
    <x v="3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7"/>
    <x v="33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7"/>
    <x v="3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7"/>
    <x v="33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7"/>
    <x v="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7"/>
    <x v="3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7"/>
    <x v="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7"/>
    <x v="33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7"/>
    <x v="3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7"/>
    <x v="3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7"/>
    <x v="33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7"/>
    <x v="33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2"/>
    <x v="7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2"/>
    <x v="7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2"/>
    <x v="7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2"/>
    <x v="7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2"/>
    <x v="7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2"/>
    <x v="7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2"/>
    <x v="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2"/>
    <x v="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2"/>
    <x v="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2"/>
    <x v="7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2"/>
    <x v="7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2"/>
    <x v="7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2"/>
    <x v="7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2"/>
    <x v="7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2"/>
    <x v="7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2"/>
    <x v="7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2"/>
    <x v="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2"/>
    <x v="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2"/>
    <x v="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2"/>
    <x v="7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2"/>
    <x v="7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2"/>
    <x v="7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2"/>
    <x v="7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2"/>
    <x v="7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2"/>
    <x v="7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2"/>
    <x v="7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2"/>
    <x v="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2"/>
    <x v="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2"/>
    <x v="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2"/>
    <x v="7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2"/>
    <x v="7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2"/>
    <x v="7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2"/>
    <x v="7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2"/>
    <x v="7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2"/>
    <x v="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2"/>
    <x v="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2"/>
    <x v="7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2"/>
    <x v="7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2"/>
    <x v="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2"/>
    <x v="7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2"/>
    <x v="7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2"/>
    <x v="7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2"/>
    <x v="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2"/>
    <x v="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2"/>
    <x v="7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2"/>
    <x v="7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2"/>
    <x v="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2"/>
    <x v="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2"/>
    <x v="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2"/>
    <x v="7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2"/>
    <x v="7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2"/>
    <x v="7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2"/>
    <x v="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2"/>
    <x v="7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2"/>
    <x v="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2"/>
    <x v="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2"/>
    <x v="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2"/>
    <x v="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2"/>
    <x v="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2"/>
    <x v="7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7"/>
    <x v="19"/>
    <x v="2401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7"/>
    <x v="19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7"/>
    <x v="19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7"/>
    <x v="19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7"/>
    <x v="19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7"/>
    <x v="19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7"/>
    <x v="19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7"/>
    <x v="19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7"/>
    <x v="1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7"/>
    <x v="19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7"/>
    <x v="1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7"/>
    <x v="19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7"/>
    <x v="19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7"/>
    <x v="19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7"/>
    <x v="19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7"/>
    <x v="19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7"/>
    <x v="19"/>
    <x v="241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7"/>
    <x v="19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7"/>
    <x v="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7"/>
    <x v="19"/>
    <x v="2420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7"/>
    <x v="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7"/>
    <x v="19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7"/>
    <x v="19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7"/>
    <x v="19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7"/>
    <x v="1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7"/>
    <x v="19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7"/>
    <x v="19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7"/>
    <x v="19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7"/>
    <x v="1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7"/>
    <x v="19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7"/>
    <x v="1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7"/>
    <x v="19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7"/>
    <x v="19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7"/>
    <x v="19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7"/>
    <x v="19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7"/>
    <x v="19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7"/>
    <x v="19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7"/>
    <x v="19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7"/>
    <x v="1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7"/>
    <x v="19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7"/>
    <x v="3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7"/>
    <x v="33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7"/>
    <x v="3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7"/>
    <x v="3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7"/>
    <x v="3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7"/>
    <x v="33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7"/>
    <x v="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7"/>
    <x v="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7"/>
    <x v="3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7"/>
    <x v="3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7"/>
    <x v="33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7"/>
    <x v="33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7"/>
    <x v="3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7"/>
    <x v="33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7"/>
    <x v="3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7"/>
    <x v="33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7"/>
    <x v="33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7"/>
    <x v="33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7"/>
    <x v="33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7"/>
    <x v="33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4"/>
    <x v="1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4"/>
    <x v="14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4"/>
    <x v="14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4"/>
    <x v="14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4"/>
    <x v="1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4"/>
    <x v="14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4"/>
    <x v="1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4"/>
    <x v="1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4"/>
    <x v="1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4"/>
    <x v="1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4"/>
    <x v="1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4"/>
    <x v="1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4"/>
    <x v="1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4"/>
    <x v="14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4"/>
    <x v="14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4"/>
    <x v="14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4"/>
    <x v="1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4"/>
    <x v="14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4"/>
    <x v="1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4"/>
    <x v="1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4"/>
    <x v="1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4"/>
    <x v="1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4"/>
    <x v="1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4"/>
    <x v="1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4"/>
    <x v="1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4"/>
    <x v="1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4"/>
    <x v="1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4"/>
    <x v="1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4"/>
    <x v="1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4"/>
    <x v="1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4"/>
    <x v="14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4"/>
    <x v="1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4"/>
    <x v="1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4"/>
    <x v="1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4"/>
    <x v="1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4"/>
    <x v="1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4"/>
    <x v="1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4"/>
    <x v="1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4"/>
    <x v="1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4"/>
    <x v="1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7"/>
    <x v="3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7"/>
    <x v="3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7"/>
    <x v="34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7"/>
    <x v="3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7"/>
    <x v="3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7"/>
    <x v="34"/>
    <x v="2506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7"/>
    <x v="3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7"/>
    <x v="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7"/>
    <x v="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7"/>
    <x v="34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7"/>
    <x v="34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7"/>
    <x v="3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7"/>
    <x v="3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7"/>
    <x v="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7"/>
    <x v="3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7"/>
    <x v="3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7"/>
    <x v="3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7"/>
    <x v="34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7"/>
    <x v="3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7"/>
    <x v="3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4"/>
    <x v="3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4"/>
    <x v="3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4"/>
    <x v="35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4"/>
    <x v="3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4"/>
    <x v="3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4"/>
    <x v="3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4"/>
    <x v="3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4"/>
    <x v="35"/>
    <x v="2528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4"/>
    <x v="3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4"/>
    <x v="3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4"/>
    <x v="3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4"/>
    <x v="3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4"/>
    <x v="3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4"/>
    <x v="35"/>
    <x v="2534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4"/>
    <x v="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4"/>
    <x v="3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4"/>
    <x v="3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4"/>
    <x v="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4"/>
    <x v="3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4"/>
    <x v="3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4"/>
    <x v="35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4"/>
    <x v="3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4"/>
    <x v="35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4"/>
    <x v="3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4"/>
    <x v="3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4"/>
    <x v="3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4"/>
    <x v="3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4"/>
    <x v="3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4"/>
    <x v="35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4"/>
    <x v="3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4"/>
    <x v="3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4"/>
    <x v="3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4"/>
    <x v="3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4"/>
    <x v="3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4"/>
    <x v="3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4"/>
    <x v="35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4"/>
    <x v="35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4"/>
    <x v="3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4"/>
    <x v="3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4"/>
    <x v="35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7"/>
    <x v="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7"/>
    <x v="1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7"/>
    <x v="1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7"/>
    <x v="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7"/>
    <x v="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7"/>
    <x v="1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7"/>
    <x v="19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7"/>
    <x v="19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7"/>
    <x v="1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7"/>
    <x v="19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7"/>
    <x v="19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7"/>
    <x v="1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7"/>
    <x v="1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7"/>
    <x v="1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7"/>
    <x v="19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7"/>
    <x v="19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7"/>
    <x v="19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7"/>
    <x v="1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7"/>
    <x v="1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7"/>
    <x v="19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7"/>
    <x v="19"/>
    <x v="2581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7"/>
    <x v="1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7"/>
    <x v="19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7"/>
    <x v="1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7"/>
    <x v="19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7"/>
    <x v="19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7"/>
    <x v="19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7"/>
    <x v="19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7"/>
    <x v="1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7"/>
    <x v="19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7"/>
    <x v="19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7"/>
    <x v="1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7"/>
    <x v="19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7"/>
    <x v="19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7"/>
    <x v="19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7"/>
    <x v="1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7"/>
    <x v="1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7"/>
    <x v="19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7"/>
    <x v="19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7"/>
    <x v="19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2"/>
    <x v="36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2"/>
    <x v="36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2"/>
    <x v="36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2"/>
    <x v="36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2"/>
    <x v="36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2"/>
    <x v="3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2"/>
    <x v="36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2"/>
    <x v="3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2"/>
    <x v="3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2"/>
    <x v="3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2"/>
    <x v="36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2"/>
    <x v="36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2"/>
    <x v="36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2"/>
    <x v="36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2"/>
    <x v="36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2"/>
    <x v="3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2"/>
    <x v="36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2"/>
    <x v="3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2"/>
    <x v="3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2"/>
    <x v="36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2"/>
    <x v="3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2"/>
    <x v="3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2"/>
    <x v="3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2"/>
    <x v="3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2"/>
    <x v="36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2"/>
    <x v="3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2"/>
    <x v="36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2"/>
    <x v="36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2"/>
    <x v="3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2"/>
    <x v="36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2"/>
    <x v="36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2"/>
    <x v="36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2"/>
    <x v="36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2"/>
    <x v="36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2"/>
    <x v="36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2"/>
    <x v="36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2"/>
    <x v="36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2"/>
    <x v="3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2"/>
    <x v="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2"/>
    <x v="36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2"/>
    <x v="36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2"/>
    <x v="36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2"/>
    <x v="36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2"/>
    <x v="36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2"/>
    <x v="36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2"/>
    <x v="3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2"/>
    <x v="36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2"/>
    <x v="36"/>
    <x v="2648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2"/>
    <x v="36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2"/>
    <x v="3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2"/>
    <x v="36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2"/>
    <x v="36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2"/>
    <x v="36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2"/>
    <x v="36"/>
    <x v="2654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2"/>
    <x v="36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2"/>
    <x v="3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2"/>
    <x v="36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2"/>
    <x v="36"/>
    <x v="2658"/>
  </r>
  <r>
    <n v="2659"/>
    <s v="test (Canceled)"/>
    <s v="test"/>
    <n v="49000"/>
    <n v="1333"/>
    <x v="1"/>
    <x v="0"/>
    <s v="USD"/>
    <n v="1429321210"/>
    <x v="2659"/>
    <b v="0"/>
    <n v="10"/>
    <b v="0"/>
    <x v="2"/>
    <x v="36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2"/>
    <x v="3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2"/>
    <x v="3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2"/>
    <x v="3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2"/>
    <x v="3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2"/>
    <x v="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2"/>
    <x v="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2"/>
    <x v="37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2"/>
    <x v="37"/>
    <x v="266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2"/>
    <x v="37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2"/>
    <x v="3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2"/>
    <x v="37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2"/>
    <x v="3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2"/>
    <x v="37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2"/>
    <x v="3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2"/>
    <x v="37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2"/>
    <x v="37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2"/>
    <x v="37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2"/>
    <x v="3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2"/>
    <x v="37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2"/>
    <x v="37"/>
    <x v="2679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2"/>
    <x v="37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7"/>
    <x v="19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7"/>
    <x v="1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7"/>
    <x v="1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7"/>
    <x v="19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7"/>
    <x v="19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7"/>
    <x v="19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7"/>
    <x v="19"/>
    <x v="2687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7"/>
    <x v="1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7"/>
    <x v="1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7"/>
    <x v="19"/>
    <x v="269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7"/>
    <x v="19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7"/>
    <x v="19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7"/>
    <x v="1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7"/>
    <x v="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7"/>
    <x v="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7"/>
    <x v="19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7"/>
    <x v="19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7"/>
    <x v="19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7"/>
    <x v="19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7"/>
    <x v="19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1"/>
    <x v="3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1"/>
    <x v="3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1"/>
    <x v="38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1"/>
    <x v="38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1"/>
    <x v="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1"/>
    <x v="3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1"/>
    <x v="38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1"/>
    <x v="3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1"/>
    <x v="38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1"/>
    <x v="3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1"/>
    <x v="3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1"/>
    <x v="3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1"/>
    <x v="38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1"/>
    <x v="38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1"/>
    <x v="3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1"/>
    <x v="3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1"/>
    <x v="38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1"/>
    <x v="3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1"/>
    <x v="38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1"/>
    <x v="38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2"/>
    <x v="3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2"/>
    <x v="3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2"/>
    <x v="3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2"/>
    <x v="3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2"/>
    <x v="30"/>
    <x v="272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2"/>
    <x v="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2"/>
    <x v="30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2"/>
    <x v="30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2"/>
    <x v="3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2"/>
    <x v="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2"/>
    <x v="3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2"/>
    <x v="3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2"/>
    <x v="3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2"/>
    <x v="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2"/>
    <x v="3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2"/>
    <x v="3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2"/>
    <x v="3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2"/>
    <x v="30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2"/>
    <x v="30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2"/>
    <x v="30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"/>
    <x v="39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"/>
    <x v="39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"/>
    <x v="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"/>
    <x v="39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"/>
    <x v="39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"/>
    <x v="39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"/>
    <x v="39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"/>
    <x v="39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"/>
    <x v="39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"/>
    <x v="39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"/>
    <x v="39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"/>
    <x v="3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"/>
    <x v="3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"/>
    <x v="39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"/>
    <x v="39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"/>
    <x v="39"/>
    <x v="2756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"/>
    <x v="39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"/>
    <x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"/>
    <x v="3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"/>
    <x v="39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"/>
    <x v="3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"/>
    <x v="39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"/>
    <x v="3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"/>
    <x v="39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"/>
    <x v="39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"/>
    <x v="39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"/>
    <x v="39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"/>
    <x v="39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"/>
    <x v="3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"/>
    <x v="39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"/>
    <x v="39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"/>
    <x v="39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"/>
    <x v="3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"/>
    <x v="39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"/>
    <x v="39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"/>
    <x v="39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"/>
    <x v="39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"/>
    <x v="39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"/>
    <x v="39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"/>
    <x v="39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1"/>
    <x v="6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1"/>
    <x v="6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1"/>
    <x v="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1"/>
    <x v="6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1"/>
    <x v="6"/>
    <x v="2785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1"/>
    <x v="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1"/>
    <x v="6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1"/>
    <x v="6"/>
    <x v="2788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1"/>
    <x v="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1"/>
    <x v="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1"/>
    <x v="6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1"/>
    <x v="6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1"/>
    <x v="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1"/>
    <x v="6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1"/>
    <x v="6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1"/>
    <x v="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1"/>
    <x v="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1"/>
    <x v="6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1"/>
    <x v="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1"/>
    <x v="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1"/>
    <x v="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1"/>
    <x v="6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1"/>
    <x v="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1"/>
    <x v="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1"/>
    <x v="6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1"/>
    <x v="6"/>
    <x v="280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1"/>
    <x v="6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1"/>
    <x v="6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1"/>
    <x v="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1"/>
    <x v="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1"/>
    <x v="6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1"/>
    <x v="6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1"/>
    <x v="6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1"/>
    <x v="6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1"/>
    <x v="6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1"/>
    <x v="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1"/>
    <x v="6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1"/>
    <x v="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1"/>
    <x v="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1"/>
    <x v="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1"/>
    <x v="6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1"/>
    <x v="6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1"/>
    <x v="6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1"/>
    <x v="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1"/>
    <x v="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1"/>
    <x v="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1"/>
    <x v="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1"/>
    <x v="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1"/>
    <x v="6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1"/>
    <x v="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1"/>
    <x v="6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1"/>
    <x v="6"/>
    <x v="2832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1"/>
    <x v="6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1"/>
    <x v="6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1"/>
    <x v="6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1"/>
    <x v="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1"/>
    <x v="6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1"/>
    <x v="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1"/>
    <x v="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1"/>
    <x v="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1"/>
    <x v="6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1"/>
    <x v="6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1"/>
    <x v="6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1"/>
    <x v="6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1"/>
    <x v="6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1"/>
    <x v="6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1"/>
    <x v="6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1"/>
    <x v="6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1"/>
    <x v="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1"/>
    <x v="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1"/>
    <x v="6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1"/>
    <x v="6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1"/>
    <x v="6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1"/>
    <x v="6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1"/>
    <x v="6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1"/>
    <x v="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1"/>
    <x v="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1"/>
    <x v="6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1"/>
    <x v="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1"/>
    <x v="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1"/>
    <x v="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1"/>
    <x v="6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1"/>
    <x v="6"/>
    <x v="286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1"/>
    <x v="6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1"/>
    <x v="6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1"/>
    <x v="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1"/>
    <x v="6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1"/>
    <x v="6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1"/>
    <x v="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1"/>
    <x v="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1"/>
    <x v="6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1"/>
    <x v="6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1"/>
    <x v="6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1"/>
    <x v="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1"/>
    <x v="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1"/>
    <x v="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1"/>
    <x v="6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1"/>
    <x v="6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1"/>
    <x v="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1"/>
    <x v="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1"/>
    <x v="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1"/>
    <x v="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1"/>
    <x v="6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1"/>
    <x v="6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1"/>
    <x v="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1"/>
    <x v="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1"/>
    <x v="6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1"/>
    <x v="6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1"/>
    <x v="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1"/>
    <x v="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1"/>
    <x v="6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1"/>
    <x v="6"/>
    <x v="2892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1"/>
    <x v="6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1"/>
    <x v="6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1"/>
    <x v="6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1"/>
    <x v="6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1"/>
    <x v="6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1"/>
    <x v="6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1"/>
    <x v="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1"/>
    <x v="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1"/>
    <x v="6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1"/>
    <x v="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1"/>
    <x v="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1"/>
    <x v="6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1"/>
    <x v="6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1"/>
    <x v="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1"/>
    <x v="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1"/>
    <x v="6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1"/>
    <x v="6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1"/>
    <x v="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1"/>
    <x v="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1"/>
    <x v="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1"/>
    <x v="6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1"/>
    <x v="6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1"/>
    <x v="6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1"/>
    <x v="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1"/>
    <x v="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1"/>
    <x v="6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1"/>
    <x v="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1"/>
    <x v="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1"/>
    <x v="4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1"/>
    <x v="40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1"/>
    <x v="4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1"/>
    <x v="4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1"/>
    <x v="4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1"/>
    <x v="4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1"/>
    <x v="4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1"/>
    <x v="40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1"/>
    <x v="40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1"/>
    <x v="4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1"/>
    <x v="4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1"/>
    <x v="4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1"/>
    <x v="40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1"/>
    <x v="4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1"/>
    <x v="4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1"/>
    <x v="40"/>
    <x v="2936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1"/>
    <x v="4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1"/>
    <x v="40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1"/>
    <x v="4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1"/>
    <x v="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1"/>
    <x v="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1"/>
    <x v="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1"/>
    <x v="38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1"/>
    <x v="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1"/>
    <x v="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1"/>
    <x v="38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1"/>
    <x v="38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1"/>
    <x v="3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1"/>
    <x v="38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1"/>
    <x v="38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1"/>
    <x v="3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1"/>
    <x v="3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1"/>
    <x v="38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1"/>
    <x v="38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1"/>
    <x v="38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1"/>
    <x v="38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1"/>
    <x v="38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1"/>
    <x v="3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1"/>
    <x v="38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1"/>
    <x v="38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1"/>
    <x v="6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1"/>
    <x v="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1"/>
    <x v="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1"/>
    <x v="6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1"/>
    <x v="6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1"/>
    <x v="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1"/>
    <x v="6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1"/>
    <x v="6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1"/>
    <x v="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1"/>
    <x v="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1"/>
    <x v="6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1"/>
    <x v="6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1"/>
    <x v="6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1"/>
    <x v="6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1"/>
    <x v="6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1"/>
    <x v="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1"/>
    <x v="6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1"/>
    <x v="6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1"/>
    <x v="6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1"/>
    <x v="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1"/>
    <x v="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1"/>
    <x v="3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1"/>
    <x v="38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1"/>
    <x v="3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1"/>
    <x v="38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1"/>
    <x v="3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1"/>
    <x v="38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1"/>
    <x v="38"/>
    <x v="298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1"/>
    <x v="38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1"/>
    <x v="38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1"/>
    <x v="38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1"/>
    <x v="38"/>
    <x v="2992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1"/>
    <x v="38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1"/>
    <x v="3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1"/>
    <x v="38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1"/>
    <x v="38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1"/>
    <x v="38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1"/>
    <x v="3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1"/>
    <x v="38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1"/>
    <x v="38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1"/>
    <x v="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1"/>
    <x v="38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1"/>
    <x v="3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1"/>
    <x v="38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1"/>
    <x v="38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1"/>
    <x v="38"/>
    <x v="3006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1"/>
    <x v="38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1"/>
    <x v="3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1"/>
    <x v="38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1"/>
    <x v="3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1"/>
    <x v="38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1"/>
    <x v="3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1"/>
    <x v="3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1"/>
    <x v="38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1"/>
    <x v="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1"/>
    <x v="3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1"/>
    <x v="38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1"/>
    <x v="3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1"/>
    <x v="38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1"/>
    <x v="38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1"/>
    <x v="3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1"/>
    <x v="38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1"/>
    <x v="3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1"/>
    <x v="38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1"/>
    <x v="38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1"/>
    <x v="38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1"/>
    <x v="38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1"/>
    <x v="3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1"/>
    <x v="38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1"/>
    <x v="38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1"/>
    <x v="3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1"/>
    <x v="3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1"/>
    <x v="3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1"/>
    <x v="38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1"/>
    <x v="38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1"/>
    <x v="38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1"/>
    <x v="38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1"/>
    <x v="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1"/>
    <x v="38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1"/>
    <x v="38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1"/>
    <x v="3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1"/>
    <x v="3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1"/>
    <x v="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1"/>
    <x v="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1"/>
    <x v="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1"/>
    <x v="38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1"/>
    <x v="38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1"/>
    <x v="3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1"/>
    <x v="38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1"/>
    <x v="38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1"/>
    <x v="38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1"/>
    <x v="38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1"/>
    <x v="3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1"/>
    <x v="38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1"/>
    <x v="38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1"/>
    <x v="38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1"/>
    <x v="38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1"/>
    <x v="3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1"/>
    <x v="38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1"/>
    <x v="38"/>
    <x v="306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1"/>
    <x v="3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1"/>
    <x v="38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1"/>
    <x v="3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1"/>
    <x v="3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1"/>
    <x v="38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1"/>
    <x v="38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1"/>
    <x v="38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1"/>
    <x v="3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1"/>
    <x v="38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1"/>
    <x v="38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1"/>
    <x v="38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1"/>
    <x v="3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1"/>
    <x v="3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1"/>
    <x v="38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1"/>
    <x v="38"/>
    <x v="3075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1"/>
    <x v="38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1"/>
    <x v="3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1"/>
    <x v="3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1"/>
    <x v="3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1"/>
    <x v="38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1"/>
    <x v="38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1"/>
    <x v="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1"/>
    <x v="3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1"/>
    <x v="3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1"/>
    <x v="3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1"/>
    <x v="38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1"/>
    <x v="38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1"/>
    <x v="3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1"/>
    <x v="38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1"/>
    <x v="38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1"/>
    <x v="38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1"/>
    <x v="3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1"/>
    <x v="3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1"/>
    <x v="3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1"/>
    <x v="38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1"/>
    <x v="38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1"/>
    <x v="38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1"/>
    <x v="3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1"/>
    <x v="38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1"/>
    <x v="38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1"/>
    <x v="38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1"/>
    <x v="3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1"/>
    <x v="3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1"/>
    <x v="3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1"/>
    <x v="38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1"/>
    <x v="38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1"/>
    <x v="38"/>
    <x v="3107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1"/>
    <x v="3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1"/>
    <x v="38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1"/>
    <x v="38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1"/>
    <x v="38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1"/>
    <x v="3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1"/>
    <x v="3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1"/>
    <x v="3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1"/>
    <x v="38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1"/>
    <x v="38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1"/>
    <x v="38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1"/>
    <x v="3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1"/>
    <x v="38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1"/>
    <x v="38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1"/>
    <x v="38"/>
    <x v="3121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1"/>
    <x v="3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1"/>
    <x v="3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1"/>
    <x v="38"/>
    <x v="3124"/>
  </r>
  <r>
    <n v="3125"/>
    <s v="N/A (Canceled)"/>
    <s v="N/A"/>
    <n v="1500000"/>
    <n v="0"/>
    <x v="1"/>
    <x v="0"/>
    <s v="USD"/>
    <n v="1452142672"/>
    <x v="3125"/>
    <b v="0"/>
    <n v="0"/>
    <b v="0"/>
    <x v="1"/>
    <x v="38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1"/>
    <x v="3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1"/>
    <x v="38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1"/>
    <x v="6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1"/>
    <x v="6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1"/>
    <x v="6"/>
    <x v="313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1"/>
    <x v="6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1"/>
    <x v="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1"/>
    <x v="6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1"/>
    <x v="6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1"/>
    <x v="6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1"/>
    <x v="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1"/>
    <x v="6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1"/>
    <x v="6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1"/>
    <x v="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1"/>
    <x v="6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1"/>
    <x v="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1"/>
    <x v="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1"/>
    <x v="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1"/>
    <x v="6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1"/>
    <x v="6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1"/>
    <x v="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1"/>
    <x v="6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1"/>
    <x v="6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1"/>
    <x v="6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1"/>
    <x v="6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1"/>
    <x v="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1"/>
    <x v="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1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1"/>
    <x v="6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1"/>
    <x v="6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1"/>
    <x v="6"/>
    <x v="315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1"/>
    <x v="6"/>
    <x v="3157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1"/>
    <x v="6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1"/>
    <x v="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1"/>
    <x v="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1"/>
    <x v="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1"/>
    <x v="6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1"/>
    <x v="6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1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1"/>
    <x v="6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1"/>
    <x v="6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1"/>
    <x v="6"/>
    <x v="3168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1"/>
    <x v="6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1"/>
    <x v="6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1"/>
    <x v="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1"/>
    <x v="6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1"/>
    <x v="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1"/>
    <x v="6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1"/>
    <x v="6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1"/>
    <x v="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1"/>
    <x v="6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1"/>
    <x v="6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1"/>
    <x v="6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1"/>
    <x v="6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1"/>
    <x v="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1"/>
    <x v="6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1"/>
    <x v="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1"/>
    <x v="6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1"/>
    <x v="6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1"/>
    <x v="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1"/>
    <x v="6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1"/>
    <x v="4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1"/>
    <x v="40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1"/>
    <x v="40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1"/>
    <x v="40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1"/>
    <x v="4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1"/>
    <x v="4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1"/>
    <x v="4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1"/>
    <x v="4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1"/>
    <x v="4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1"/>
    <x v="4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1"/>
    <x v="4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1"/>
    <x v="4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1"/>
    <x v="4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1"/>
    <x v="4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1"/>
    <x v="4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1"/>
    <x v="4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1"/>
    <x v="4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1"/>
    <x v="4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1"/>
    <x v="4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1"/>
    <x v="4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1"/>
    <x v="6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1"/>
    <x v="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1"/>
    <x v="6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1"/>
    <x v="6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1"/>
    <x v="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1"/>
    <x v="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1"/>
    <x v="6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1"/>
    <x v="6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1"/>
    <x v="6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1"/>
    <x v="6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1"/>
    <x v="6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1"/>
    <x v="6"/>
    <x v="3219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1"/>
    <x v="6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1"/>
    <x v="6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1"/>
    <x v="6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1"/>
    <x v="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1"/>
    <x v="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1"/>
    <x v="6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1"/>
    <x v="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1"/>
    <x v="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1"/>
    <x v="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1"/>
    <x v="6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1"/>
    <x v="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1"/>
    <x v="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1"/>
    <x v="6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1"/>
    <x v="6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1"/>
    <x v="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1"/>
    <x v="6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1"/>
    <x v="6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1"/>
    <x v="6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1"/>
    <x v="6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1"/>
    <x v="6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1"/>
    <x v="6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1"/>
    <x v="6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1"/>
    <x v="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1"/>
    <x v="6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1"/>
    <x v="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1"/>
    <x v="6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1"/>
    <x v="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1"/>
    <x v="6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1"/>
    <x v="6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1"/>
    <x v="6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1"/>
    <x v="6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1"/>
    <x v="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1"/>
    <x v="6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1"/>
    <x v="6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1"/>
    <x v="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1"/>
    <x v="6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1"/>
    <x v="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1"/>
    <x v="6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1"/>
    <x v="6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1"/>
    <x v="6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1"/>
    <x v="6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1"/>
    <x v="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1"/>
    <x v="6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1"/>
    <x v="6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1"/>
    <x v="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1"/>
    <x v="6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1"/>
    <x v="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1"/>
    <x v="6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1"/>
    <x v="6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1"/>
    <x v="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1"/>
    <x v="6"/>
    <x v="3270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1"/>
    <x v="6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1"/>
    <x v="6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1"/>
    <x v="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1"/>
    <x v="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1"/>
    <x v="6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1"/>
    <x v="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1"/>
    <x v="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1"/>
    <x v="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1"/>
    <x v="6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1"/>
    <x v="6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1"/>
    <x v="6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1"/>
    <x v="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1"/>
    <x v="6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1"/>
    <x v="6"/>
    <x v="3284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1"/>
    <x v="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1"/>
    <x v="6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1"/>
    <x v="6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1"/>
    <x v="6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1"/>
    <x v="6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1"/>
    <x v="6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1"/>
    <x v="6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1"/>
    <x v="6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1"/>
    <x v="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1"/>
    <x v="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1"/>
    <x v="6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1"/>
    <x v="6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1"/>
    <x v="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1"/>
    <x v="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1"/>
    <x v="6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1"/>
    <x v="6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1"/>
    <x v="6"/>
    <x v="3301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1"/>
    <x v="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1"/>
    <x v="6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1"/>
    <x v="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1"/>
    <x v="6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1"/>
    <x v="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1"/>
    <x v="6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1"/>
    <x v="6"/>
    <x v="3308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1"/>
    <x v="6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1"/>
    <x v="6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1"/>
    <x v="6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1"/>
    <x v="6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1"/>
    <x v="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1"/>
    <x v="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1"/>
    <x v="6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1"/>
    <x v="6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1"/>
    <x v="6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1"/>
    <x v="6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1"/>
    <x v="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1"/>
    <x v="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1"/>
    <x v="6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1"/>
    <x v="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1"/>
    <x v="6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1"/>
    <x v="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1"/>
    <x v="6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1"/>
    <x v="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1"/>
    <x v="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1"/>
    <x v="6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1"/>
    <x v="6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1"/>
    <x v="6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1"/>
    <x v="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1"/>
    <x v="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1"/>
    <x v="6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1"/>
    <x v="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1"/>
    <x v="6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1"/>
    <x v="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1"/>
    <x v="6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1"/>
    <x v="6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1"/>
    <x v="6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1"/>
    <x v="6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1"/>
    <x v="6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1"/>
    <x v="6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1"/>
    <x v="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1"/>
    <x v="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1"/>
    <x v="6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1"/>
    <x v="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1"/>
    <x v="6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1"/>
    <x v="6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1"/>
    <x v="6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1"/>
    <x v="6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1"/>
    <x v="6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1"/>
    <x v="6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1"/>
    <x v="6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1"/>
    <x v="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1"/>
    <x v="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1"/>
    <x v="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1"/>
    <x v="6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1"/>
    <x v="6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1"/>
    <x v="6"/>
    <x v="3359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1"/>
    <x v="6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1"/>
    <x v="6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1"/>
    <x v="6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1"/>
    <x v="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1"/>
    <x v="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1"/>
    <x v="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1"/>
    <x v="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1"/>
    <x v="6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1"/>
    <x v="6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1"/>
    <x v="6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1"/>
    <x v="6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1"/>
    <x v="6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1"/>
    <x v="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1"/>
    <x v="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1"/>
    <x v="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1"/>
    <x v="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1"/>
    <x v="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1"/>
    <x v="6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1"/>
    <x v="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1"/>
    <x v="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1"/>
    <x v="6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1"/>
    <x v="6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1"/>
    <x v="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1"/>
    <x v="6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1"/>
    <x v="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1"/>
    <x v="6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1"/>
    <x v="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1"/>
    <x v="6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1"/>
    <x v="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1"/>
    <x v="6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1"/>
    <x v="6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1"/>
    <x v="6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1"/>
    <x v="6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1"/>
    <x v="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1"/>
    <x v="6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1"/>
    <x v="6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1"/>
    <x v="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1"/>
    <x v="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1"/>
    <x v="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1"/>
    <x v="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1"/>
    <x v="6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1"/>
    <x v="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1"/>
    <x v="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1"/>
    <x v="6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1"/>
    <x v="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1"/>
    <x v="6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1"/>
    <x v="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1"/>
    <x v="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1"/>
    <x v="6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1"/>
    <x v="6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1"/>
    <x v="6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1"/>
    <x v="6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1"/>
    <x v="6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1"/>
    <x v="6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1"/>
    <x v="6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1"/>
    <x v="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1"/>
    <x v="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1"/>
    <x v="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1"/>
    <x v="6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1"/>
    <x v="6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1"/>
    <x v="6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1"/>
    <x v="6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1"/>
    <x v="6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1"/>
    <x v="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1"/>
    <x v="6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1"/>
    <x v="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1"/>
    <x v="6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1"/>
    <x v="6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1"/>
    <x v="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1"/>
    <x v="6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1"/>
    <x v="6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1"/>
    <x v="6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1"/>
    <x v="6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1"/>
    <x v="6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1"/>
    <x v="6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1"/>
    <x v="6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1"/>
    <x v="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1"/>
    <x v="6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1"/>
    <x v="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1"/>
    <x v="6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1"/>
    <x v="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1"/>
    <x v="6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1"/>
    <x v="6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1"/>
    <x v="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1"/>
    <x v="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1"/>
    <x v="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1"/>
    <x v="6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1"/>
    <x v="6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1"/>
    <x v="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1"/>
    <x v="6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1"/>
    <x v="6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1"/>
    <x v="6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1"/>
    <x v="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1"/>
    <x v="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1"/>
    <x v="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1"/>
    <x v="6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1"/>
    <x v="6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1"/>
    <x v="6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1"/>
    <x v="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1"/>
    <x v="6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1"/>
    <x v="6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1"/>
    <x v="6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1"/>
    <x v="6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1"/>
    <x v="6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1"/>
    <x v="6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1"/>
    <x v="6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1"/>
    <x v="6"/>
    <x v="346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1"/>
    <x v="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1"/>
    <x v="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1"/>
    <x v="6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1"/>
    <x v="6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1"/>
    <x v="6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1"/>
    <x v="6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1"/>
    <x v="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1"/>
    <x v="6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1"/>
    <x v="6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1"/>
    <x v="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1"/>
    <x v="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1"/>
    <x v="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1"/>
    <x v="6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1"/>
    <x v="6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1"/>
    <x v="6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1"/>
    <x v="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1"/>
    <x v="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1"/>
    <x v="6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1"/>
    <x v="6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1"/>
    <x v="6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1"/>
    <x v="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1"/>
    <x v="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1"/>
    <x v="6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1"/>
    <x v="6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1"/>
    <x v="6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1"/>
    <x v="6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1"/>
    <x v="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1"/>
    <x v="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1"/>
    <x v="6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1"/>
    <x v="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1"/>
    <x v="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1"/>
    <x v="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1"/>
    <x v="6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1"/>
    <x v="6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1"/>
    <x v="6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1"/>
    <x v="6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1"/>
    <x v="6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1"/>
    <x v="6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1"/>
    <x v="6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1"/>
    <x v="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1"/>
    <x v="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1"/>
    <x v="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1"/>
    <x v="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1"/>
    <x v="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1"/>
    <x v="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1"/>
    <x v="6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1"/>
    <x v="6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1"/>
    <x v="6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1"/>
    <x v="6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1"/>
    <x v="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1"/>
    <x v="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1"/>
    <x v="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1"/>
    <x v="6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1"/>
    <x v="6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1"/>
    <x v="6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1"/>
    <x v="6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1"/>
    <x v="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1"/>
    <x v="6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1"/>
    <x v="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1"/>
    <x v="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1"/>
    <x v="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1"/>
    <x v="6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1"/>
    <x v="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1"/>
    <x v="6"/>
    <x v="353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1"/>
    <x v="6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1"/>
    <x v="6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1"/>
    <x v="6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1"/>
    <x v="6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1"/>
    <x v="6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1"/>
    <x v="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1"/>
    <x v="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1"/>
    <x v="6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1"/>
    <x v="6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1"/>
    <x v="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1"/>
    <x v="6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1"/>
    <x v="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1"/>
    <x v="6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1"/>
    <x v="6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1"/>
    <x v="6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1"/>
    <x v="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1"/>
    <x v="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1"/>
    <x v="6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1"/>
    <x v="6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1"/>
    <x v="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1"/>
    <x v="6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1"/>
    <x v="6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1"/>
    <x v="6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1"/>
    <x v="6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1"/>
    <x v="6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1"/>
    <x v="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1"/>
    <x v="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1"/>
    <x v="6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1"/>
    <x v="6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1"/>
    <x v="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1"/>
    <x v="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1"/>
    <x v="6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1"/>
    <x v="6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1"/>
    <x v="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1"/>
    <x v="6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1"/>
    <x v="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1"/>
    <x v="6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1"/>
    <x v="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1"/>
    <x v="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1"/>
    <x v="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1"/>
    <x v="6"/>
    <x v="3571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1"/>
    <x v="6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1"/>
    <x v="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1"/>
    <x v="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1"/>
    <x v="6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1"/>
    <x v="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1"/>
    <x v="6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1"/>
    <x v="6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1"/>
    <x v="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1"/>
    <x v="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1"/>
    <x v="6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1"/>
    <x v="6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1"/>
    <x v="6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1"/>
    <x v="6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1"/>
    <x v="6"/>
    <x v="3585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1"/>
    <x v="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1"/>
    <x v="6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1"/>
    <x v="6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1"/>
    <x v="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1"/>
    <x v="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1"/>
    <x v="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1"/>
    <x v="6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1"/>
    <x v="6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1"/>
    <x v="6"/>
    <x v="3594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1"/>
    <x v="6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1"/>
    <x v="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1"/>
    <x v="6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1"/>
    <x v="6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1"/>
    <x v="6"/>
    <x v="3599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1"/>
    <x v="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1"/>
    <x v="6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1"/>
    <x v="6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1"/>
    <x v="6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1"/>
    <x v="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1"/>
    <x v="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1"/>
    <x v="6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1"/>
    <x v="6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1"/>
    <x v="6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1"/>
    <x v="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1"/>
    <x v="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1"/>
    <x v="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1"/>
    <x v="6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1"/>
    <x v="6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1"/>
    <x v="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1"/>
    <x v="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1"/>
    <x v="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1"/>
    <x v="6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1"/>
    <x v="6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1"/>
    <x v="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1"/>
    <x v="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1"/>
    <x v="6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1"/>
    <x v="6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1"/>
    <x v="6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1"/>
    <x v="6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1"/>
    <x v="6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1"/>
    <x v="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1"/>
    <x v="6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1"/>
    <x v="4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1"/>
    <x v="4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1"/>
    <x v="4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1"/>
    <x v="4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1"/>
    <x v="40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1"/>
    <x v="4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1"/>
    <x v="40"/>
    <x v="3634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1"/>
    <x v="40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1"/>
    <x v="4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1"/>
    <x v="40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1"/>
    <x v="40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1"/>
    <x v="4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1"/>
    <x v="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1"/>
    <x v="4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1"/>
    <x v="4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1"/>
    <x v="4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1"/>
    <x v="4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1"/>
    <x v="40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1"/>
    <x v="4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1"/>
    <x v="40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1"/>
    <x v="6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1"/>
    <x v="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1"/>
    <x v="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1"/>
    <x v="6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1"/>
    <x v="6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1"/>
    <x v="6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1"/>
    <x v="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1"/>
    <x v="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1"/>
    <x v="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1"/>
    <x v="6"/>
    <x v="3657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1"/>
    <x v="6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1"/>
    <x v="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1"/>
    <x v="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1"/>
    <x v="6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1"/>
    <x v="6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1"/>
    <x v="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1"/>
    <x v="6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1"/>
    <x v="6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1"/>
    <x v="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1"/>
    <x v="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1"/>
    <x v="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1"/>
    <x v="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1"/>
    <x v="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1"/>
    <x v="6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1"/>
    <x v="6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1"/>
    <x v="6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1"/>
    <x v="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1"/>
    <x v="6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1"/>
    <x v="6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1"/>
    <x v="6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1"/>
    <x v="6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1"/>
    <x v="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1"/>
    <x v="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1"/>
    <x v="6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1"/>
    <x v="6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1"/>
    <x v="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1"/>
    <x v="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1"/>
    <x v="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1"/>
    <x v="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1"/>
    <x v="6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1"/>
    <x v="6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1"/>
    <x v="6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1"/>
    <x v="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1"/>
    <x v="6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1"/>
    <x v="6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1"/>
    <x v="6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1"/>
    <x v="6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1"/>
    <x v="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1"/>
    <x v="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1"/>
    <x v="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1"/>
    <x v="6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1"/>
    <x v="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1"/>
    <x v="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1"/>
    <x v="6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1"/>
    <x v="6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1"/>
    <x v="6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1"/>
    <x v="6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1"/>
    <x v="6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1"/>
    <x v="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1"/>
    <x v="6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1"/>
    <x v="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1"/>
    <x v="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1"/>
    <x v="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1"/>
    <x v="6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1"/>
    <x v="6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1"/>
    <x v="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1"/>
    <x v="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1"/>
    <x v="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1"/>
    <x v="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1"/>
    <x v="6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1"/>
    <x v="6"/>
    <x v="3718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1"/>
    <x v="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1"/>
    <x v="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1"/>
    <x v="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1"/>
    <x v="6"/>
    <x v="3722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1"/>
    <x v="6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1"/>
    <x v="6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1"/>
    <x v="6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1"/>
    <x v="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1"/>
    <x v="6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1"/>
    <x v="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1"/>
    <x v="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1"/>
    <x v="6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1"/>
    <x v="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1"/>
    <x v="6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1"/>
    <x v="6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1"/>
    <x v="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1"/>
    <x v="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1"/>
    <x v="6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1"/>
    <x v="6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1"/>
    <x v="6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1"/>
    <x v="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1"/>
    <x v="6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1"/>
    <x v="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1"/>
    <x v="6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1"/>
    <x v="6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1"/>
    <x v="6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1"/>
    <x v="6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1"/>
    <x v="6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1"/>
    <x v="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1"/>
    <x v="4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1"/>
    <x v="4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1"/>
    <x v="4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1"/>
    <x v="40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1"/>
    <x v="4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1"/>
    <x v="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1"/>
    <x v="4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1"/>
    <x v="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1"/>
    <x v="40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1"/>
    <x v="40"/>
    <x v="3757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1"/>
    <x v="4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1"/>
    <x v="4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1"/>
    <x v="4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1"/>
    <x v="4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1"/>
    <x v="40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1"/>
    <x v="4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1"/>
    <x v="4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1"/>
    <x v="4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1"/>
    <x v="40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1"/>
    <x v="4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1"/>
    <x v="4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1"/>
    <x v="4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1"/>
    <x v="4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1"/>
    <x v="4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1"/>
    <x v="4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1"/>
    <x v="4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1"/>
    <x v="4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1"/>
    <x v="4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1"/>
    <x v="4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1"/>
    <x v="4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1"/>
    <x v="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1"/>
    <x v="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1"/>
    <x v="4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1"/>
    <x v="40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1"/>
    <x v="4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1"/>
    <x v="4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1"/>
    <x v="4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1"/>
    <x v="4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1"/>
    <x v="4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1"/>
    <x v="4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1"/>
    <x v="4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1"/>
    <x v="4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1"/>
    <x v="40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1"/>
    <x v="40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1"/>
    <x v="4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1"/>
    <x v="40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1"/>
    <x v="40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1"/>
    <x v="4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1"/>
    <x v="4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1"/>
    <x v="4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1"/>
    <x v="40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1"/>
    <x v="40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1"/>
    <x v="4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1"/>
    <x v="40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1"/>
    <x v="40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1"/>
    <x v="40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1"/>
    <x v="4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1"/>
    <x v="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1"/>
    <x v="4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1"/>
    <x v="4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1"/>
    <x v="6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1"/>
    <x v="6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1"/>
    <x v="6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1"/>
    <x v="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1"/>
    <x v="6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1"/>
    <x v="6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1"/>
    <x v="6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1"/>
    <x v="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1"/>
    <x v="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1"/>
    <x v="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1"/>
    <x v="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1"/>
    <x v="6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1"/>
    <x v="6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1"/>
    <x v="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1"/>
    <x v="6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1"/>
    <x v="6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1"/>
    <x v="6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1"/>
    <x v="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1"/>
    <x v="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1"/>
    <x v="6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1"/>
    <x v="6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1"/>
    <x v="6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1"/>
    <x v="6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1"/>
    <x v="6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1"/>
    <x v="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1"/>
    <x v="6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1"/>
    <x v="6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1"/>
    <x v="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1"/>
    <x v="6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1"/>
    <x v="6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1"/>
    <x v="6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1"/>
    <x v="6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1"/>
    <x v="6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1"/>
    <x v="6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1"/>
    <x v="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1"/>
    <x v="6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1"/>
    <x v="6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1"/>
    <x v="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1"/>
    <x v="6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1"/>
    <x v="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1"/>
    <x v="6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1"/>
    <x v="6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1"/>
    <x v="6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1"/>
    <x v="6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1"/>
    <x v="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1"/>
    <x v="6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1"/>
    <x v="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1"/>
    <x v="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1"/>
    <x v="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1"/>
    <x v="6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1"/>
    <x v="6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1"/>
    <x v="6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1"/>
    <x v="6"/>
    <x v="386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1"/>
    <x v="6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1"/>
    <x v="6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1"/>
    <x v="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1"/>
    <x v="6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1"/>
    <x v="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1"/>
    <x v="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1"/>
    <x v="6"/>
    <x v="3867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1"/>
    <x v="40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1"/>
    <x v="4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1"/>
    <x v="40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1"/>
    <x v="4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1"/>
    <x v="4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1"/>
    <x v="4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1"/>
    <x v="4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1"/>
    <x v="4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1"/>
    <x v="4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1"/>
    <x v="40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1"/>
    <x v="4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1"/>
    <x v="4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1"/>
    <x v="4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1"/>
    <x v="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1"/>
    <x v="4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1"/>
    <x v="4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1"/>
    <x v="4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1"/>
    <x v="40"/>
    <x v="3885"/>
  </r>
  <r>
    <n v="3886"/>
    <s v="a (Canceled)"/>
    <n v="1"/>
    <n v="10000"/>
    <n v="0"/>
    <x v="1"/>
    <x v="2"/>
    <s v="AUD"/>
    <n v="1418275702"/>
    <x v="3886"/>
    <b v="0"/>
    <n v="0"/>
    <b v="0"/>
    <x v="1"/>
    <x v="4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1"/>
    <x v="4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1"/>
    <x v="6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1"/>
    <x v="6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1"/>
    <x v="6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1"/>
    <x v="6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1"/>
    <x v="6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1"/>
    <x v="6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1"/>
    <x v="6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1"/>
    <x v="6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1"/>
    <x v="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1"/>
    <x v="6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1"/>
    <x v="6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1"/>
    <x v="6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1"/>
    <x v="6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1"/>
    <x v="6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1"/>
    <x v="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1"/>
    <x v="6"/>
    <x v="3903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1"/>
    <x v="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1"/>
    <x v="6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1"/>
    <x v="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1"/>
    <x v="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1"/>
    <x v="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1"/>
    <x v="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1"/>
    <x v="6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1"/>
    <x v="6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1"/>
    <x v="6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1"/>
    <x v="6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1"/>
    <x v="6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1"/>
    <x v="6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1"/>
    <x v="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1"/>
    <x v="6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1"/>
    <x v="6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1"/>
    <x v="6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1"/>
    <x v="6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1"/>
    <x v="6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1"/>
    <x v="6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1"/>
    <x v="6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1"/>
    <x v="6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1"/>
    <x v="6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1"/>
    <x v="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1"/>
    <x v="6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1"/>
    <x v="6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1"/>
    <x v="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1"/>
    <x v="6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1"/>
    <x v="6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1"/>
    <x v="6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1"/>
    <x v="6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1"/>
    <x v="6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1"/>
    <x v="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1"/>
    <x v="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1"/>
    <x v="6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1"/>
    <x v="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1"/>
    <x v="6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1"/>
    <x v="6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1"/>
    <x v="6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1"/>
    <x v="6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1"/>
    <x v="6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1"/>
    <x v="6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1"/>
    <x v="6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1"/>
    <x v="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1"/>
    <x v="6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1"/>
    <x v="6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1"/>
    <x v="6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1"/>
    <x v="6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1"/>
    <x v="6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1"/>
    <x v="6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1"/>
    <x v="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1"/>
    <x v="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1"/>
    <x v="6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1"/>
    <x v="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1"/>
    <x v="6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1"/>
    <x v="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1"/>
    <x v="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1"/>
    <x v="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1"/>
    <x v="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1"/>
    <x v="6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1"/>
    <x v="6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1"/>
    <x v="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1"/>
    <x v="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1"/>
    <x v="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1"/>
    <x v="6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1"/>
    <x v="6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1"/>
    <x v="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1"/>
    <x v="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1"/>
    <x v="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1"/>
    <x v="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1"/>
    <x v="6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1"/>
    <x v="6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1"/>
    <x v="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1"/>
    <x v="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1"/>
    <x v="6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1"/>
    <x v="6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1"/>
    <x v="6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1"/>
    <x v="6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1"/>
    <x v="6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1"/>
    <x v="6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1"/>
    <x v="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1"/>
    <x v="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1"/>
    <x v="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1"/>
    <x v="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1"/>
    <x v="6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1"/>
    <x v="6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1"/>
    <x v="6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1"/>
    <x v="6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1"/>
    <x v="6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1"/>
    <x v="6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1"/>
    <x v="6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1"/>
    <x v="6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1"/>
    <x v="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1"/>
    <x v="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1"/>
    <x v="6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1"/>
    <x v="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1"/>
    <x v="6"/>
    <x v="399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1"/>
    <x v="6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1"/>
    <x v="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1"/>
    <x v="6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1"/>
    <x v="6"/>
    <x v="4003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1"/>
    <x v="6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1"/>
    <x v="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1"/>
    <x v="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1"/>
    <x v="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1"/>
    <x v="6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1"/>
    <x v="6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1"/>
    <x v="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1"/>
    <x v="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1"/>
    <x v="6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1"/>
    <x v="6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1"/>
    <x v="6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1"/>
    <x v="6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1"/>
    <x v="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1"/>
    <x v="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1"/>
    <x v="6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1"/>
    <x v="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1"/>
    <x v="6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1"/>
    <x v="6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1"/>
    <x v="6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1"/>
    <x v="6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1"/>
    <x v="6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1"/>
    <x v="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1"/>
    <x v="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1"/>
    <x v="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1"/>
    <x v="6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1"/>
    <x v="6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1"/>
    <x v="6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1"/>
    <x v="6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1"/>
    <x v="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1"/>
    <x v="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1"/>
    <x v="6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1"/>
    <x v="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1"/>
    <x v="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1"/>
    <x v="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1"/>
    <x v="6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1"/>
    <x v="6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1"/>
    <x v="6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1"/>
    <x v="6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1"/>
    <x v="6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1"/>
    <x v="6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1"/>
    <x v="6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1"/>
    <x v="6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1"/>
    <x v="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1"/>
    <x v="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1"/>
    <x v="6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1"/>
    <x v="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1"/>
    <x v="6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1"/>
    <x v="6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1"/>
    <x v="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1"/>
    <x v="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1"/>
    <x v="6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1"/>
    <x v="6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1"/>
    <x v="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1"/>
    <x v="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1"/>
    <x v="6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1"/>
    <x v="6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1"/>
    <x v="6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1"/>
    <x v="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1"/>
    <x v="6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1"/>
    <x v="6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1"/>
    <x v="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1"/>
    <x v="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1"/>
    <x v="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1"/>
    <x v="6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1"/>
    <x v="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1"/>
    <x v="6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1"/>
    <x v="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1"/>
    <x v="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1"/>
    <x v="6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1"/>
    <x v="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1"/>
    <x v="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1"/>
    <x v="6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1"/>
    <x v="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1"/>
    <x v="6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1"/>
    <x v="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1"/>
    <x v="6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1"/>
    <x v="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1"/>
    <x v="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1"/>
    <x v="6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1"/>
    <x v="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1"/>
    <x v="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1"/>
    <x v="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1"/>
    <x v="6"/>
    <x v="408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1"/>
    <x v="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1"/>
    <x v="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1"/>
    <x v="6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1"/>
    <x v="6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1"/>
    <x v="6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1"/>
    <x v="6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1"/>
    <x v="6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1"/>
    <x v="6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1"/>
    <x v="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1"/>
    <x v="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1"/>
    <x v="6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1"/>
    <x v="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1"/>
    <x v="6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1"/>
    <x v="6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1"/>
    <x v="6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1"/>
    <x v="6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1"/>
    <x v="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1"/>
    <x v="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1"/>
    <x v="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1"/>
    <x v="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1"/>
    <x v="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1"/>
    <x v="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1"/>
    <x v="6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1"/>
    <x v="6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1"/>
    <x v="6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1"/>
    <x v="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1"/>
    <x v="6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x v="0"/>
    <n v="1.37"/>
    <n v="64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x v="0"/>
    <n v="1.43"/>
    <n v="185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x v="0"/>
    <n v="1.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x v="0"/>
    <n v="1.04"/>
    <n v="69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x v="0"/>
    <n v="1.23"/>
    <n v="191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x v="0"/>
    <n v="1.1000000000000001"/>
    <n v="93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x v="0"/>
    <n v="1.06"/>
    <n v="147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x v="0"/>
    <n v="1.01"/>
    <n v="16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x v="0"/>
    <n v="1"/>
    <n v="29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x v="0"/>
    <n v="1.26"/>
    <n v="31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x v="0"/>
    <n v="1.01"/>
    <n v="159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x v="0"/>
    <n v="1.21"/>
    <n v="8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x v="0"/>
    <n v="1.65"/>
    <n v="6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x v="0"/>
    <n v="1.6"/>
    <n v="11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x v="0"/>
    <n v="1.01"/>
    <n v="148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x v="0"/>
    <n v="1.07"/>
    <n v="22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x v="0"/>
    <n v="1"/>
    <n v="172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x v="0"/>
    <n v="1.01"/>
    <n v="42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x v="0"/>
    <n v="1.06"/>
    <n v="93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x v="0"/>
    <n v="1.45"/>
    <n v="56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x v="0"/>
    <n v="1"/>
    <n v="8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x v="0"/>
    <n v="1.0900000000000001"/>
    <n v="20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x v="0"/>
    <n v="1.17"/>
    <n v="51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x v="0"/>
    <n v="1.19"/>
    <n v="103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x v="0"/>
    <n v="1.0900000000000001"/>
    <n v="66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x v="0"/>
    <n v="1.33"/>
    <n v="57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x v="0"/>
    <n v="1.55"/>
    <n v="102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x v="0"/>
    <n v="1.1200000000000001"/>
    <n v="149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x v="0"/>
    <n v="1"/>
    <n v="17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x v="0"/>
    <n v="1.23"/>
    <n v="32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x v="0"/>
    <n v="1.01"/>
    <n v="76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x v="0"/>
    <n v="1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x v="0"/>
    <n v="1"/>
    <n v="32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x v="0"/>
    <n v="1.02"/>
    <n v="84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x v="0"/>
    <n v="1.3"/>
    <n v="5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x v="0"/>
    <n v="1.67"/>
    <n v="59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x v="0"/>
    <n v="1.42"/>
    <n v="194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x v="0"/>
    <n v="1.83"/>
    <n v="16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x v="0"/>
    <n v="1.1000000000000001"/>
    <n v="42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x v="0"/>
    <n v="1.31"/>
    <n v="151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x v="0"/>
    <n v="1.01"/>
    <n v="127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x v="0"/>
    <n v="1"/>
    <n v="105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x v="0"/>
    <n v="1.42"/>
    <n v="118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x v="0"/>
    <n v="3.09"/>
    <n v="117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x v="0"/>
    <n v="1"/>
    <n v="133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x v="0"/>
    <n v="1.2"/>
    <n v="98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x v="0"/>
    <n v="1.04"/>
    <n v="19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x v="0"/>
    <n v="1.08"/>
    <n v="7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x v="0"/>
    <n v="1.08"/>
    <n v="57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x v="0"/>
    <n v="1"/>
    <n v="138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x v="0"/>
    <n v="1"/>
    <n v="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x v="0"/>
    <n v="1.28"/>
    <n v="118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x v="0"/>
    <n v="1.1599999999999999"/>
    <n v="223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x v="0"/>
    <n v="1.1000000000000001"/>
    <n v="28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x v="0"/>
    <n v="1.01"/>
    <n v="194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x v="0"/>
    <n v="1.29"/>
    <n v="129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x v="0"/>
    <n v="1.07"/>
    <n v="49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x v="0"/>
    <n v="1.02"/>
    <n v="222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x v="0"/>
    <n v="1.03"/>
    <n v="137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x v="0"/>
    <n v="1"/>
    <n v="607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0"/>
    <x v="1"/>
    <n v="1.03"/>
    <n v="43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0"/>
    <x v="1"/>
    <n v="1.48"/>
    <n v="322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0"/>
    <x v="1"/>
    <n v="1.55"/>
    <n v="97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0"/>
    <x v="1"/>
    <n v="1.1399999999999999"/>
    <n v="35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0"/>
    <x v="1"/>
    <n v="1.73"/>
    <n v="87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0"/>
    <x v="1"/>
    <n v="1.08"/>
    <n v="132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0"/>
    <x v="1"/>
    <n v="1.19"/>
    <n v="9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0"/>
    <x v="1"/>
    <n v="1.1599999999999999"/>
    <n v="116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0"/>
    <x v="1"/>
    <n v="1.27"/>
    <n v="2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0"/>
    <x v="1"/>
    <n v="1.1100000000000001"/>
    <n v="62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0"/>
    <x v="1"/>
    <n v="1.27"/>
    <n v="3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0"/>
    <x v="1"/>
    <n v="1.24"/>
    <n v="70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0"/>
    <x v="1"/>
    <n v="1.08"/>
    <n v="58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0"/>
    <x v="1"/>
    <n v="1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0"/>
    <x v="1"/>
    <n v="1.1299999999999999"/>
    <n v="19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0"/>
    <x v="1"/>
    <n v="1.1499999999999999"/>
    <n v="86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0"/>
    <x v="1"/>
    <n v="1.53"/>
    <n v="3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0"/>
    <x v="1"/>
    <n v="3.93"/>
    <n v="60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0"/>
    <x v="1"/>
    <n v="27.02"/>
    <n v="39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0"/>
    <x v="1"/>
    <n v="1.27"/>
    <n v="40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0"/>
    <x v="1"/>
    <n v="1.07"/>
    <n v="274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0"/>
    <x v="1"/>
    <n v="1.98"/>
    <n v="53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0"/>
    <x v="1"/>
    <n v="1"/>
    <n v="40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0"/>
    <x v="1"/>
    <n v="1.03"/>
    <n v="16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0"/>
    <x v="1"/>
    <n v="1"/>
    <n v="7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0"/>
    <x v="1"/>
    <n v="1.26"/>
    <n v="72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0"/>
    <x v="1"/>
    <n v="1.06"/>
    <n v="3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0"/>
    <x v="1"/>
    <n v="1.05"/>
    <n v="105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0"/>
    <x v="1"/>
    <n v="1.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0"/>
    <x v="1"/>
    <n v="1.1499999999999999"/>
    <n v="123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0"/>
    <x v="1"/>
    <n v="1"/>
    <n v="3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0"/>
    <x v="1"/>
    <n v="1.2"/>
    <n v="78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0"/>
    <x v="1"/>
    <n v="1.05"/>
    <n v="122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0"/>
    <x v="1"/>
    <n v="1.1100000000000001"/>
    <n v="74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0"/>
    <x v="1"/>
    <n v="1.04"/>
    <n v="22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0"/>
    <x v="1"/>
    <n v="1.31"/>
    <n v="22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0"/>
    <x v="1"/>
    <n v="1.1499999999999999"/>
    <n v="5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0"/>
    <x v="1"/>
    <n v="1.06"/>
    <n v="53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0"/>
    <x v="1"/>
    <n v="1.06"/>
    <n v="57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0"/>
    <x v="1"/>
    <n v="1.06"/>
    <n v="4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0"/>
    <x v="1"/>
    <n v="1"/>
    <n v="192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0"/>
    <x v="1"/>
    <n v="1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0"/>
    <x v="1"/>
    <n v="1.28"/>
    <n v="118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0"/>
    <x v="1"/>
    <n v="1.05"/>
    <n v="28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0"/>
    <x v="1"/>
    <n v="1.2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0"/>
    <x v="1"/>
    <n v="1.07"/>
    <n v="39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0"/>
    <x v="1"/>
    <n v="1.01"/>
    <n v="186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0"/>
    <x v="1"/>
    <n v="1.02"/>
    <n v="11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0"/>
    <x v="1"/>
    <n v="2.4700000000000002"/>
    <n v="79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0"/>
    <x v="1"/>
    <n v="2.2000000000000002"/>
    <n v="47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0"/>
    <x v="1"/>
    <n v="1.31"/>
    <n v="65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0"/>
    <x v="1"/>
    <n v="1.55"/>
    <n v="102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0"/>
    <x v="1"/>
    <n v="1.04"/>
    <n v="64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0"/>
    <x v="1"/>
    <n v="1.41"/>
    <n v="90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0"/>
    <x v="1"/>
    <n v="1.03"/>
    <n v="89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0"/>
    <x v="1"/>
    <n v="1.4"/>
    <n v="29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0"/>
    <x v="1"/>
    <n v="1.1399999999999999"/>
    <n v="70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0"/>
    <x v="1"/>
    <n v="1"/>
    <n v="167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0"/>
    <x v="1"/>
    <n v="1.1299999999999999"/>
    <n v="145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0"/>
    <x v="1"/>
    <n v="1.05"/>
    <n v="92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0"/>
    <x v="2"/>
    <n v="0"/>
    <n v="25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0"/>
    <x v="2"/>
    <n v="0.14000000000000001"/>
    <n v="1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0"/>
    <x v="2"/>
    <n v="0.06"/>
    <n v="107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0"/>
    <x v="2"/>
    <n v="0.02"/>
    <n v="48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0"/>
    <x v="2"/>
    <n v="0.02"/>
    <n v="311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0"/>
    <x v="2"/>
    <n v="0"/>
    <n v="0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0"/>
    <x v="2"/>
    <n v="0.1"/>
    <n v="95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0"/>
    <x v="2"/>
    <n v="0.13"/>
    <n v="81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0"/>
    <x v="2"/>
    <n v="0.03"/>
    <n v="81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0"/>
    <x v="2"/>
    <n v="1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0"/>
    <x v="2"/>
    <n v="0.11"/>
    <n v="46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0"/>
    <x v="2"/>
    <n v="0.28000000000000003"/>
    <n v="56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0"/>
    <x v="2"/>
    <n v="0.08"/>
    <n v="38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0"/>
    <x v="2"/>
    <n v="0.01"/>
    <n v="38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0"/>
    <x v="2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0"/>
    <x v="2"/>
    <n v="0.01"/>
    <n v="15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0"/>
    <x v="2"/>
    <n v="0.23"/>
    <n v="449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0"/>
    <x v="2"/>
    <n v="0.01"/>
    <n v="36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0"/>
    <x v="2"/>
    <n v="0.03"/>
    <n v="1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0"/>
    <x v="2"/>
    <n v="0"/>
    <n v="20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0"/>
    <x v="2"/>
    <n v="0.0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0"/>
    <x v="3"/>
    <n v="0.16"/>
    <n v="44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0"/>
    <x v="3"/>
    <n v="0.01"/>
    <n v="91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0"/>
    <x v="3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0"/>
    <x v="3"/>
    <n v="0.6"/>
    <n v="3000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0"/>
    <x v="3"/>
    <n v="0"/>
    <n v="6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0"/>
    <x v="3"/>
    <n v="0.04"/>
    <n v="108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0"/>
    <x v="3"/>
    <n v="0.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0"/>
    <x v="3"/>
    <n v="0.03"/>
    <n v="3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0"/>
    <x v="3"/>
    <n v="0.06"/>
    <n v="50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0"/>
    <x v="3"/>
    <n v="0.4"/>
    <n v="26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0"/>
    <x v="3"/>
    <n v="0.2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0"/>
    <x v="3"/>
    <n v="0.33"/>
    <n v="31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0"/>
    <x v="3"/>
    <n v="0.21"/>
    <n v="181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0"/>
    <x v="3"/>
    <n v="0"/>
    <n v="0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0"/>
    <x v="3"/>
    <n v="0.36"/>
    <n v="374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0"/>
    <x v="3"/>
    <n v="0.03"/>
    <n v="26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0"/>
    <x v="3"/>
    <n v="0.0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0"/>
    <x v="3"/>
    <n v="0.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0"/>
    <x v="3"/>
    <n v="0"/>
    <n v="69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0"/>
    <x v="3"/>
    <n v="0.05"/>
    <n v="8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0"/>
    <x v="3"/>
    <n v="0"/>
    <n v="6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0"/>
    <x v="3"/>
    <n v="0.42"/>
    <n v="77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0"/>
    <x v="3"/>
    <n v="0.1"/>
    <n v="3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0"/>
    <x v="3"/>
    <n v="0.01"/>
    <n v="47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0"/>
    <x v="3"/>
    <n v="0.26"/>
    <n v="87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0"/>
    <x v="3"/>
    <n v="0.57999999999999996"/>
    <n v="54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0"/>
    <x v="3"/>
    <n v="0.3"/>
    <n v="9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0"/>
    <x v="3"/>
    <n v="0.51"/>
    <n v="11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0"/>
    <x v="3"/>
    <n v="0.16"/>
    <n v="76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0"/>
    <x v="3"/>
    <n v="0.15"/>
    <n v="164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0"/>
    <x v="3"/>
    <n v="0.25"/>
    <n v="9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0"/>
    <x v="3"/>
    <n v="0.45"/>
    <n v="186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0"/>
    <x v="3"/>
    <n v="0.56000000000000005"/>
    <n v="332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x v="0"/>
    <x v="3"/>
    <n v="0.12"/>
    <n v="314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0"/>
    <x v="3"/>
    <n v="0.02"/>
    <n v="100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0"/>
    <x v="3"/>
    <n v="0.18"/>
    <n v="116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0"/>
    <x v="3"/>
    <n v="0.01"/>
    <n v="120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0"/>
    <x v="3"/>
    <n v="0.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0"/>
    <x v="3"/>
    <n v="0.0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0"/>
    <x v="3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0"/>
    <x v="3"/>
    <n v="0.03"/>
    <n v="16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0"/>
    <x v="3"/>
    <n v="0.4"/>
    <n v="80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0"/>
    <x v="3"/>
    <n v="0"/>
    <n v="0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0"/>
    <x v="3"/>
    <n v="0.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0"/>
    <x v="4"/>
    <n v="1.08"/>
    <n v="118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0"/>
    <x v="4"/>
    <n v="1.1299999999999999"/>
    <n v="109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0"/>
    <x v="4"/>
    <n v="1.1299999999999999"/>
    <n v="73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0"/>
    <x v="4"/>
    <n v="1.03"/>
    <n v="78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0"/>
    <x v="4"/>
    <n v="1.1399999999999999"/>
    <n v="47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0"/>
    <x v="4"/>
    <n v="1.04"/>
    <n v="5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0"/>
    <x v="4"/>
    <n v="3.05"/>
    <n v="68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0"/>
    <x v="4"/>
    <n v="1.34"/>
    <n v="108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0"/>
    <x v="4"/>
    <n v="1.01"/>
    <n v="590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0"/>
    <x v="4"/>
    <n v="1.1299999999999999"/>
    <n v="48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0"/>
    <x v="4"/>
    <n v="1.06"/>
    <n v="72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0"/>
    <x v="4"/>
    <n v="1.26"/>
    <n v="57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0"/>
    <x v="4"/>
    <n v="1.85"/>
    <n v="85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0"/>
    <x v="4"/>
    <n v="1.01"/>
    <n v="21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0"/>
    <x v="4"/>
    <n v="1.17"/>
    <n v="89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0"/>
    <x v="4"/>
    <n v="1.07"/>
    <n v="45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0"/>
    <x v="4"/>
    <n v="1.39"/>
    <n v="66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0"/>
    <x v="4"/>
    <n v="1.07"/>
    <n v="6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0"/>
    <x v="4"/>
    <n v="1.91"/>
    <n v="83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0"/>
    <x v="4"/>
    <n v="1.32"/>
    <n v="1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0"/>
    <x v="4"/>
    <n v="1.06"/>
    <n v="121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0"/>
    <x v="4"/>
    <n v="1.07"/>
    <n v="98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0"/>
    <x v="4"/>
    <n v="2.4"/>
    <n v="41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0"/>
    <x v="4"/>
    <n v="1.18"/>
    <n v="31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0"/>
    <x v="4"/>
    <n v="1.18"/>
    <n v="6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0"/>
    <x v="4"/>
    <n v="1.1100000000000001"/>
    <n v="96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0"/>
    <x v="4"/>
    <n v="1.46"/>
    <n v="40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0"/>
    <x v="4"/>
    <n v="1.32"/>
    <n v="79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0"/>
    <x v="4"/>
    <n v="1.1100000000000001"/>
    <n v="50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0"/>
    <x v="4"/>
    <n v="1.47"/>
    <n v="92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0"/>
    <x v="4"/>
    <n v="1.53"/>
    <n v="58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0"/>
    <x v="4"/>
    <n v="1.05"/>
    <n v="109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0"/>
    <x v="4"/>
    <n v="1.77"/>
    <n v="82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0"/>
    <x v="4"/>
    <n v="1.08"/>
    <n v="46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0"/>
    <x v="4"/>
    <n v="1.56"/>
    <n v="55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0"/>
    <x v="4"/>
    <n v="1.08"/>
    <n v="65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0"/>
    <x v="4"/>
    <n v="1.48"/>
    <n v="95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0"/>
    <x v="4"/>
    <n v="1.1000000000000001"/>
    <n v="75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0"/>
    <x v="4"/>
    <n v="1.5"/>
    <n v="98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0"/>
    <x v="4"/>
    <n v="1.57"/>
    <n v="88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0"/>
    <x v="4"/>
    <n v="1.56"/>
    <n v="5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0"/>
    <x v="4"/>
    <n v="1.21"/>
    <n v="8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0"/>
    <x v="4"/>
    <n v="1.01"/>
    <n v="25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0"/>
    <x v="4"/>
    <n v="1.1399999999999999"/>
    <n v="102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0"/>
    <x v="4"/>
    <n v="1.05"/>
    <n v="55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0"/>
    <x v="4"/>
    <n v="2.29"/>
    <n v="57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0"/>
    <x v="4"/>
    <n v="1.0900000000000001"/>
    <n v="121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0"/>
    <x v="4"/>
    <n v="1.76"/>
    <n v="91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0"/>
    <x v="4"/>
    <n v="1.03"/>
    <n v="11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0"/>
    <x v="4"/>
    <n v="1.05"/>
    <n v="68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0"/>
    <x v="4"/>
    <n v="1.07"/>
    <n v="29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0"/>
    <x v="4"/>
    <n v="1.2"/>
    <n v="47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0"/>
    <x v="4"/>
    <n v="1.02"/>
    <n v="15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0"/>
    <x v="4"/>
    <n v="1.01"/>
    <n v="201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0"/>
    <x v="4"/>
    <n v="1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0"/>
    <x v="4"/>
    <n v="1.33"/>
    <n v="100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0"/>
    <x v="4"/>
    <n v="1.19"/>
    <n v="230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0"/>
    <x v="4"/>
    <n v="1.01"/>
    <n v="142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0"/>
    <x v="4"/>
    <n v="1.0900000000000001"/>
    <n v="56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0"/>
    <x v="4"/>
    <n v="1.79"/>
    <n v="73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0"/>
    <x v="4"/>
    <n v="1.02"/>
    <n v="85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0"/>
    <x v="4"/>
    <n v="1.19"/>
    <n v="61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0"/>
    <x v="4"/>
    <n v="1"/>
    <n v="93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0"/>
    <x v="4"/>
    <n v="1.37"/>
    <n v="50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0"/>
    <x v="4"/>
    <n v="2.3199999999999998"/>
    <n v="106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0"/>
    <x v="4"/>
    <n v="1.3"/>
    <n v="52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0"/>
    <x v="4"/>
    <n v="2.93"/>
    <n v="37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0"/>
    <x v="4"/>
    <n v="1.1100000000000001"/>
    <n v="43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0"/>
    <x v="4"/>
    <n v="1.06"/>
    <n v="63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0"/>
    <x v="4"/>
    <n v="1.19"/>
    <n v="90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0"/>
    <x v="4"/>
    <n v="1.04"/>
    <n v="29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0"/>
    <x v="4"/>
    <n v="1.04"/>
    <n v="139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0"/>
    <x v="4"/>
    <n v="1.1200000000000001"/>
    <n v="61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0"/>
    <x v="4"/>
    <n v="1.05"/>
    <n v="80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0"/>
    <x v="4"/>
    <n v="3.85"/>
    <n v="32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0"/>
    <x v="4"/>
    <n v="1.01"/>
    <n v="201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0"/>
    <x v="4"/>
    <n v="1.1399999999999999"/>
    <n v="108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0"/>
    <x v="4"/>
    <n v="1.01"/>
    <n v="96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0"/>
    <x v="4"/>
    <n v="2.83"/>
    <n v="50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0"/>
    <x v="4"/>
    <n v="1.1299999999999999"/>
    <n v="110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0"/>
    <x v="4"/>
    <n v="1.07"/>
    <n v="135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0"/>
    <x v="4"/>
    <n v="1.03"/>
    <n v="107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0"/>
    <x v="4"/>
    <n v="1.08"/>
    <n v="145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0"/>
    <x v="4"/>
    <n v="1.23"/>
    <n v="115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0"/>
    <x v="4"/>
    <n v="1.02"/>
    <n v="105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0"/>
    <x v="4"/>
    <n v="1.04"/>
    <n v="71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0"/>
    <x v="4"/>
    <n v="1.1299999999999999"/>
    <n v="147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0"/>
    <x v="4"/>
    <n v="1.36"/>
    <n v="160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0"/>
    <x v="4"/>
    <n v="1.04"/>
    <n v="156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0"/>
    <x v="4"/>
    <n v="1.06"/>
    <n v="63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0"/>
    <x v="4"/>
    <n v="1.02"/>
    <n v="105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0"/>
    <x v="4"/>
    <n v="1.07"/>
    <n v="97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0"/>
    <x v="4"/>
    <n v="1.1299999999999999"/>
    <n v="20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0"/>
    <x v="4"/>
    <n v="1.25"/>
    <n v="188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0"/>
    <x v="4"/>
    <n v="1.01"/>
    <n v="147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0"/>
    <x v="4"/>
    <n v="1.03"/>
    <n v="10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0"/>
    <x v="4"/>
    <n v="1.17"/>
    <n v="59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0"/>
    <x v="4"/>
    <n v="1.01"/>
    <n v="98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0"/>
    <x v="4"/>
    <n v="1.1000000000000001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0"/>
    <x v="4"/>
    <n v="1.08"/>
    <n v="73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0"/>
    <x v="4"/>
    <n v="1.25"/>
    <n v="146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0"/>
    <x v="4"/>
    <n v="1.07"/>
    <n v="68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0"/>
    <x v="4"/>
    <n v="1"/>
    <n v="170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0"/>
    <x v="4"/>
    <n v="1.02"/>
    <n v="58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0"/>
    <x v="4"/>
    <n v="1.02"/>
    <n v="120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0"/>
    <x v="4"/>
    <n v="1.23"/>
    <n v="100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0"/>
    <x v="4"/>
    <n v="1.7"/>
    <n v="91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0"/>
    <x v="4"/>
    <n v="1.1200000000000001"/>
    <n v="118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0"/>
    <x v="4"/>
    <n v="1.03"/>
    <n v="87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0"/>
    <x v="4"/>
    <n v="1.07"/>
    <n v="72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0"/>
    <x v="4"/>
    <n v="1.1499999999999999"/>
    <n v="130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0"/>
    <x v="4"/>
    <n v="1.27"/>
    <n v="45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0"/>
    <x v="4"/>
    <n v="1.17"/>
    <n v="41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0"/>
    <x v="4"/>
    <n v="1.0900000000000001"/>
    <n v="10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0"/>
    <x v="4"/>
    <n v="1.04"/>
    <n v="125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0"/>
    <x v="4"/>
    <n v="1.1599999999999999"/>
    <n v="247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0"/>
    <x v="4"/>
    <n v="1.03"/>
    <n v="79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0"/>
    <x v="4"/>
    <n v="1.74"/>
    <n v="86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0"/>
    <x v="4"/>
    <n v="1.03"/>
    <n v="193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0"/>
    <x v="4"/>
    <n v="1.05"/>
    <n v="8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0"/>
    <x v="4"/>
    <n v="1.01"/>
    <n v="140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0"/>
    <x v="4"/>
    <n v="1.1100000000000001"/>
    <n v="110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0"/>
    <x v="4"/>
    <n v="1.24"/>
    <n v="140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0"/>
    <x v="4"/>
    <n v="1.01"/>
    <n v="348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0"/>
    <x v="4"/>
    <n v="1.1000000000000001"/>
    <n v="68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0"/>
    <x v="4"/>
    <n v="1.04"/>
    <n v="240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0"/>
    <x v="4"/>
    <n v="1.01"/>
    <n v="287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0"/>
    <x v="4"/>
    <n v="1.03"/>
    <n v="87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0"/>
    <x v="4"/>
    <n v="1.04"/>
    <n v="82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0"/>
    <x v="4"/>
    <n v="1.1000000000000001"/>
    <n v="43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0"/>
    <x v="4"/>
    <n v="1.22"/>
    <n v="709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0"/>
    <x v="4"/>
    <n v="1.1399999999999999"/>
    <n v="161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0"/>
    <x v="4"/>
    <n v="1.25"/>
    <n v="42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0"/>
    <x v="4"/>
    <n v="1.07"/>
    <n v="90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0"/>
    <x v="4"/>
    <n v="1.31"/>
    <n v="4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0"/>
    <x v="4"/>
    <n v="1.2"/>
    <n v="43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0"/>
    <x v="4"/>
    <n v="1.06"/>
    <n v="5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0"/>
    <x v="4"/>
    <n v="1.1399999999999999"/>
    <n v="103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0"/>
    <x v="4"/>
    <n v="1.1200000000000001"/>
    <n v="40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0"/>
    <x v="4"/>
    <n v="1.1599999999999999"/>
    <n v="117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0"/>
    <x v="4"/>
    <n v="1.42"/>
    <n v="116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0"/>
    <x v="4"/>
    <n v="1.05"/>
    <n v="10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0"/>
    <x v="4"/>
    <n v="2.56"/>
    <n v="70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0"/>
    <x v="4"/>
    <n v="2.0699999999999998"/>
    <n v="43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0"/>
    <x v="4"/>
    <n v="1.1200000000000001"/>
    <n v="59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0"/>
    <x v="4"/>
    <n v="1.06"/>
    <n v="112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0"/>
    <x v="4"/>
    <n v="1"/>
    <n v="46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0"/>
    <x v="4"/>
    <n v="2.14"/>
    <n v="145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0"/>
    <x v="4"/>
    <n v="1.26"/>
    <n v="89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0"/>
    <x v="4"/>
    <n v="1.82"/>
    <n v="82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0"/>
    <x v="4"/>
    <n v="1"/>
    <n v="71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0"/>
    <x v="4"/>
    <n v="1.01"/>
    <n v="10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0"/>
    <x v="4"/>
    <n v="1.01"/>
    <n v="91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0"/>
    <x v="4"/>
    <n v="1.1000000000000001"/>
    <n v="157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0"/>
    <x v="4"/>
    <n v="1.1200000000000001"/>
    <n v="105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0"/>
    <x v="4"/>
    <n v="1.08"/>
    <n v="59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0"/>
    <x v="4"/>
    <n v="1.07"/>
    <n v="82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0"/>
    <x v="4"/>
    <n v="1.04"/>
    <n v="5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0"/>
    <x v="4"/>
    <n v="1.25"/>
    <n v="140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0"/>
    <x v="4"/>
    <n v="1.07"/>
    <n v="22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0"/>
    <x v="4"/>
    <n v="1.1200000000000001"/>
    <n v="181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0"/>
    <x v="4"/>
    <n v="1.04"/>
    <n v="711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0"/>
    <x v="4"/>
    <n v="1.42"/>
    <n v="66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0"/>
    <x v="4"/>
    <n v="1.05"/>
    <n v="75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0"/>
    <x v="4"/>
    <n v="1.03"/>
    <n v="133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0"/>
    <x v="4"/>
    <n v="1.08"/>
    <n v="55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0"/>
    <x v="4"/>
    <n v="1.08"/>
    <n v="86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0"/>
    <x v="4"/>
    <n v="1.02"/>
    <n v="9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0"/>
    <x v="4"/>
    <n v="1.01"/>
    <n v="160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0"/>
    <x v="4"/>
    <n v="1.37"/>
    <n v="4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0"/>
    <x v="4"/>
    <n v="1.28"/>
    <n v="183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0"/>
    <x v="4"/>
    <n v="1.01"/>
    <n v="126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0"/>
    <x v="4"/>
    <n v="1.27"/>
    <n v="58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0"/>
    <x v="4"/>
    <n v="1.05"/>
    <n v="79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0"/>
    <x v="4"/>
    <n v="1.03"/>
    <n v="91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0"/>
    <x v="4"/>
    <n v="1.02"/>
    <n v="68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0"/>
    <x v="4"/>
    <n v="1.2"/>
    <n v="48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0"/>
    <x v="4"/>
    <n v="1"/>
    <n v="20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0"/>
    <x v="4"/>
    <n v="1.01"/>
    <n v="217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0"/>
    <x v="4"/>
    <n v="1"/>
    <n v="110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0"/>
    <x v="5"/>
    <n v="0"/>
    <n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0"/>
    <x v="5"/>
    <n v="0.02"/>
    <n v="50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0"/>
    <x v="5"/>
    <n v="0.01"/>
    <n v="36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0"/>
    <x v="5"/>
    <n v="0.01"/>
    <n v="12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0"/>
    <x v="5"/>
    <n v="7.0000000000000007E-2"/>
    <n v="41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0"/>
    <x v="5"/>
    <n v="0.01"/>
    <n v="17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0"/>
    <x v="5"/>
    <n v="0.0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0"/>
    <x v="5"/>
    <n v="0.02"/>
    <n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0"/>
    <x v="5"/>
    <n v="0.14000000000000001"/>
    <n v="52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0"/>
    <x v="5"/>
    <n v="0.1"/>
    <n v="71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0"/>
    <x v="5"/>
    <n v="0.05"/>
    <n v="63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0"/>
    <x v="5"/>
    <n v="0.09"/>
    <n v="171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0"/>
    <x v="5"/>
    <n v="0"/>
    <n v="0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0"/>
    <x v="5"/>
    <n v="0.39"/>
    <n v="394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0"/>
    <x v="5"/>
    <n v="0.0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0"/>
    <x v="5"/>
    <n v="7.0000000000000007E-2"/>
    <n v="4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0"/>
    <x v="5"/>
    <n v="0.03"/>
    <n v="21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0"/>
    <x v="5"/>
    <n v="0.0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0"/>
    <x v="5"/>
    <n v="0.01"/>
    <n v="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0"/>
    <x v="5"/>
    <n v="0"/>
    <n v="0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0"/>
    <x v="5"/>
    <n v="0.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0"/>
    <x v="5"/>
    <n v="0.01"/>
    <n v="16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0"/>
    <x v="5"/>
    <n v="0"/>
    <n v="23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0"/>
    <x v="5"/>
    <n v="0.01"/>
    <n v="20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0"/>
    <x v="5"/>
    <n v="0.08"/>
    <n v="17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0"/>
    <x v="5"/>
    <n v="0"/>
    <n v="2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0"/>
    <x v="5"/>
    <n v="0"/>
    <n v="13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0"/>
    <x v="5"/>
    <n v="0.02"/>
    <n v="114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0"/>
    <x v="5"/>
    <n v="0.27"/>
    <n v="17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0"/>
    <x v="5"/>
    <n v="0.01"/>
    <n v="1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0"/>
    <x v="5"/>
    <n v="0.22"/>
    <n v="111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0"/>
    <x v="5"/>
    <n v="0.01"/>
    <n v="26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0"/>
    <x v="5"/>
    <n v="0.12"/>
    <n v="38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0"/>
    <x v="5"/>
    <n v="0.18"/>
    <n v="28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0"/>
    <x v="5"/>
    <n v="0.03"/>
    <n v="62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0"/>
    <x v="5"/>
    <n v="0"/>
    <n v="0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0"/>
    <x v="5"/>
    <n v="0.02"/>
    <n v="40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0"/>
    <x v="5"/>
    <n v="0.33"/>
    <n v="89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0"/>
    <x v="5"/>
    <n v="0.19"/>
    <n v="5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0"/>
    <x v="5"/>
    <n v="0.06"/>
    <n v="87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0"/>
    <x v="5"/>
    <n v="0.5"/>
    <n v="51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0"/>
    <x v="5"/>
    <n v="0"/>
    <n v="14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0"/>
    <x v="5"/>
    <n v="0.22"/>
    <n v="67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0"/>
    <x v="5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0"/>
    <x v="5"/>
    <n v="0"/>
    <n v="72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0"/>
    <x v="5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0"/>
    <x v="5"/>
    <n v="0"/>
    <n v="10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0"/>
    <x v="5"/>
    <n v="0"/>
    <n v="1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0"/>
    <x v="5"/>
    <n v="0.0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0"/>
    <x v="5"/>
    <n v="0.05"/>
    <n v="136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0"/>
    <x v="5"/>
    <n v="0.1"/>
    <n v="73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0"/>
    <x v="5"/>
    <n v="0.03"/>
    <n v="54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0"/>
    <x v="5"/>
    <n v="0.01"/>
    <n v="58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0"/>
    <x v="5"/>
    <n v="0.02"/>
    <n v="13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0"/>
    <x v="5"/>
    <n v="0.0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0"/>
    <x v="5"/>
    <n v="0"/>
    <n v="4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0"/>
    <x v="5"/>
    <n v="0.0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0"/>
    <x v="5"/>
    <n v="0.01"/>
    <n v="133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0"/>
    <x v="5"/>
    <n v="0.0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0"/>
    <x v="5"/>
    <n v="0"/>
    <n v="6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0"/>
    <x v="5"/>
    <n v="0.14000000000000001"/>
    <n v="102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0"/>
    <x v="5"/>
    <n v="0.03"/>
    <n v="17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0"/>
    <x v="5"/>
    <n v="0.25"/>
    <n v="72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0"/>
    <x v="5"/>
    <n v="0.01"/>
    <n v="68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0"/>
    <x v="5"/>
    <n v="0.23"/>
    <n v="39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1"/>
    <x v="6"/>
    <n v="1.02"/>
    <n v="150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1"/>
    <x v="6"/>
    <n v="1.05"/>
    <n v="93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1"/>
    <x v="6"/>
    <n v="1.1499999999999999"/>
    <n v="111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1"/>
    <x v="6"/>
    <n v="1.21"/>
    <n v="72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1"/>
    <x v="6"/>
    <n v="1.0900000000000001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1"/>
    <x v="6"/>
    <n v="1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1"/>
    <x v="6"/>
    <n v="1.1399999999999999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1"/>
    <x v="6"/>
    <n v="1.01"/>
    <n v="63.83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1"/>
    <x v="6"/>
    <n v="1.1599999999999999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1"/>
    <x v="6"/>
    <n v="1.3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1"/>
    <x v="6"/>
    <n v="1.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1"/>
    <x v="6"/>
    <n v="1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1"/>
    <x v="6"/>
    <n v="1.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1"/>
    <x v="6"/>
    <n v="1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1"/>
    <x v="6"/>
    <n v="1.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1"/>
    <x v="6"/>
    <n v="1.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1"/>
    <x v="6"/>
    <n v="1.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1"/>
    <x v="6"/>
    <n v="1.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1"/>
    <x v="6"/>
    <n v="3.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1"/>
    <x v="6"/>
    <n v="1.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2"/>
    <x v="7"/>
    <n v="0.0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2"/>
    <x v="7"/>
    <n v="0.0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2"/>
    <x v="7"/>
    <n v="0.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2"/>
    <x v="7"/>
    <n v="0.0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2"/>
    <x v="7"/>
    <n v="0.0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2"/>
    <x v="7"/>
    <n v="0.0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2"/>
    <x v="7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2"/>
    <x v="7"/>
    <n v="0.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2"/>
    <x v="7"/>
    <n v="0"/>
    <n v="0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2"/>
    <x v="7"/>
    <n v="0.0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2"/>
    <x v="7"/>
    <n v="0.0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2"/>
    <x v="7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2"/>
    <x v="7"/>
    <n v="0.01"/>
    <n v="49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2"/>
    <x v="7"/>
    <n v="0.01"/>
    <n v="20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2"/>
    <x v="7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2"/>
    <x v="7"/>
    <n v="0.0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2"/>
    <x v="7"/>
    <n v="0"/>
    <n v="10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2"/>
    <x v="7"/>
    <n v="0.0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2"/>
    <x v="7"/>
    <n v="0.01"/>
    <n v="5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2"/>
    <x v="7"/>
    <n v="0.0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2"/>
    <x v="7"/>
    <n v="0.0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2"/>
    <x v="7"/>
    <n v="0.03"/>
    <n v="150.5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2"/>
    <x v="7"/>
    <n v="0.0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2"/>
    <x v="7"/>
    <n v="0.0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2"/>
    <x v="7"/>
    <n v="0.23"/>
    <n v="16.43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2"/>
    <x v="7"/>
    <n v="0.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2"/>
    <x v="7"/>
    <n v="0.0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2"/>
    <x v="7"/>
    <n v="0.0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2"/>
    <x v="7"/>
    <n v="0.0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2"/>
    <x v="7"/>
    <n v="0.0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2"/>
    <x v="7"/>
    <n v="0.0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2"/>
    <x v="7"/>
    <n v="0.01"/>
    <n v="5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2"/>
    <x v="7"/>
    <n v="0"/>
    <n v="0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2"/>
    <x v="7"/>
    <n v="0.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2"/>
    <x v="7"/>
    <n v="0.0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2"/>
    <x v="7"/>
    <n v="0.0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2"/>
    <x v="7"/>
    <n v="0.0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2"/>
    <x v="7"/>
    <n v="0.0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2"/>
    <x v="7"/>
    <n v="0.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2"/>
    <x v="7"/>
    <n v="0.0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2"/>
    <x v="7"/>
    <n v="0.12"/>
    <n v="49.8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2"/>
    <x v="7"/>
    <n v="0"/>
    <n v="0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2"/>
    <x v="8"/>
    <n v="1.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2"/>
    <x v="8"/>
    <n v="1.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2"/>
    <x v="8"/>
    <n v="14.6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2"/>
    <x v="8"/>
    <n v="1.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2"/>
    <x v="8"/>
    <n v="3"/>
    <n v="73.489999999999995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2"/>
    <x v="8"/>
    <n v="2.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2"/>
    <x v="8"/>
    <n v="1.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2"/>
    <x v="8"/>
    <n v="1.07"/>
    <n v="125.94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2"/>
    <x v="8"/>
    <n v="1.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2"/>
    <x v="8"/>
    <n v="1.4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2"/>
    <x v="8"/>
    <n v="1.1200000000000001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2"/>
    <x v="8"/>
    <n v="1.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2"/>
    <x v="8"/>
    <n v="1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2"/>
    <x v="8"/>
    <n v="1.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2"/>
    <x v="8"/>
    <n v="2.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2"/>
    <x v="8"/>
    <n v="1.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2"/>
    <x v="8"/>
    <n v="2.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2"/>
    <x v="8"/>
    <n v="1.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2"/>
    <x v="8"/>
    <n v="1.04"/>
    <n v="109.34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2"/>
    <x v="8"/>
    <n v="1.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2"/>
    <x v="8"/>
    <n v="0.0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2"/>
    <x v="8"/>
    <n v="0.0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2"/>
    <x v="8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2"/>
    <x v="8"/>
    <n v="0.0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2"/>
    <x v="8"/>
    <n v="0.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2"/>
    <x v="8"/>
    <n v="0.1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2"/>
    <x v="8"/>
    <n v="0.0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2"/>
    <x v="8"/>
    <n v="0.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2"/>
    <x v="8"/>
    <n v="0.28999999999999998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2"/>
    <x v="8"/>
    <n v="0.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2"/>
    <x v="8"/>
    <n v="0.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2"/>
    <x v="8"/>
    <n v="0.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2"/>
    <x v="8"/>
    <n v="0.0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2"/>
    <x v="8"/>
    <n v="0.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2"/>
    <x v="8"/>
    <n v="0.0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2"/>
    <x v="8"/>
    <n v="0.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2"/>
    <x v="8"/>
    <n v="0.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2"/>
    <x v="8"/>
    <n v="0.01"/>
    <n v="99.33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2"/>
    <x v="8"/>
    <n v="7.0000000000000007E-2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2"/>
    <x v="8"/>
    <n v="0.28000000000000003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2"/>
    <x v="8"/>
    <n v="0.0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2"/>
    <x v="8"/>
    <n v="0.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2"/>
    <x v="8"/>
    <n v="0.57999999999999996"/>
    <n v="343.15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2"/>
    <x v="8"/>
    <n v="0.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2"/>
    <x v="8"/>
    <n v="0.0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2"/>
    <x v="8"/>
    <n v="7.0000000000000007E-2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2"/>
    <x v="8"/>
    <n v="0.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2"/>
    <x v="8"/>
    <n v="0.01"/>
    <n v="90.86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2"/>
    <x v="8"/>
    <n v="0.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2"/>
    <x v="8"/>
    <n v="0.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2"/>
    <x v="8"/>
    <n v="0.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2"/>
    <x v="8"/>
    <n v="0.0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2"/>
    <x v="8"/>
    <n v="0.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2"/>
    <x v="8"/>
    <n v="0.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2"/>
    <x v="8"/>
    <n v="0.0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2"/>
    <x v="8"/>
    <n v="0.01"/>
    <n v="120.25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2"/>
    <x v="8"/>
    <n v="0.0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2"/>
    <x v="8"/>
    <n v="0.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2"/>
    <x v="8"/>
    <n v="0.22"/>
    <n v="23.95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2"/>
    <x v="8"/>
    <n v="0.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2"/>
    <x v="8"/>
    <n v="0.0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2"/>
    <x v="8"/>
    <n v="0.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2"/>
    <x v="8"/>
    <n v="0.0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2"/>
    <x v="8"/>
    <n v="0.1"/>
    <n v="44.69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2"/>
    <x v="8"/>
    <n v="0.0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2"/>
    <x v="8"/>
    <n v="0.0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3"/>
    <x v="9"/>
    <n v="1.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3"/>
    <x v="9"/>
    <n v="1.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3"/>
    <x v="9"/>
    <n v="1.32"/>
    <n v="215.73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3"/>
    <x v="9"/>
    <n v="1.0900000000000001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3"/>
    <x v="9"/>
    <n v="1.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3"/>
    <x v="9"/>
    <n v="1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3"/>
    <x v="9"/>
    <n v="1.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3"/>
    <x v="9"/>
    <n v="1.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3"/>
    <x v="9"/>
    <n v="1.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3"/>
    <x v="9"/>
    <n v="1.31"/>
    <n v="43.55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3"/>
    <x v="9"/>
    <n v="1.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3"/>
    <x v="9"/>
    <n v="1.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3"/>
    <x v="9"/>
    <n v="1.6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3"/>
    <x v="9"/>
    <n v="1.2"/>
    <n v="17.82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3"/>
    <x v="9"/>
    <n v="1.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3"/>
    <x v="9"/>
    <n v="1.1399999999999999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3"/>
    <x v="9"/>
    <n v="3.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3"/>
    <x v="9"/>
    <n v="1.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3"/>
    <x v="9"/>
    <n v="1.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3"/>
    <x v="9"/>
    <n v="1.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3"/>
    <x v="9"/>
    <n v="1.07"/>
    <n v="169.58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3"/>
    <x v="9"/>
    <n v="1.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3"/>
    <x v="9"/>
    <n v="1.110000000000000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3"/>
    <x v="9"/>
    <n v="1.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3"/>
    <x v="9"/>
    <n v="1.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3"/>
    <x v="9"/>
    <n v="1.79"/>
    <n v="53.73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3"/>
    <x v="9"/>
    <n v="1.110000000000000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3"/>
    <x v="9"/>
    <n v="1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3"/>
    <x v="9"/>
    <n v="1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3"/>
    <x v="9"/>
    <n v="1.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3"/>
    <x v="9"/>
    <n v="1.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3"/>
    <x v="9"/>
    <n v="1.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3"/>
    <x v="9"/>
    <n v="1.1200000000000001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3"/>
    <x v="9"/>
    <n v="1.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3"/>
    <x v="9"/>
    <n v="1.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3"/>
    <x v="9"/>
    <n v="1.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3"/>
    <x v="9"/>
    <n v="1.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3"/>
    <x v="9"/>
    <n v="2.38"/>
    <n v="33.06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3"/>
    <x v="9"/>
    <n v="1.02"/>
    <n v="134.21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3"/>
    <x v="9"/>
    <n v="1.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3"/>
    <x v="10"/>
    <n v="0.0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3"/>
    <x v="10"/>
    <n v="0.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3"/>
    <x v="10"/>
    <n v="0.0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3"/>
    <x v="10"/>
    <n v="0.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3"/>
    <x v="10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3"/>
    <x v="10"/>
    <n v="0.0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3"/>
    <x v="10"/>
    <n v="0.0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3"/>
    <x v="10"/>
    <n v="0.7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3"/>
    <x v="10"/>
    <n v="0.0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3"/>
    <x v="10"/>
    <n v="0.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3"/>
    <x v="10"/>
    <n v="0.0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3"/>
    <x v="10"/>
    <n v="0.0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4"/>
    <x v="11"/>
    <n v="1.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4"/>
    <x v="11"/>
    <n v="1.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4"/>
    <x v="11"/>
    <n v="1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4"/>
    <x v="11"/>
    <n v="1.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4"/>
    <x v="11"/>
    <n v="1.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4"/>
    <x v="11"/>
    <n v="1.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4"/>
    <x v="11"/>
    <n v="1.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4"/>
    <x v="11"/>
    <n v="1.1399999999999999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4"/>
    <x v="11"/>
    <n v="2.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4"/>
    <x v="11"/>
    <n v="1.0900000000000001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4"/>
    <x v="11"/>
    <n v="1.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4"/>
    <x v="11"/>
    <n v="1.04"/>
    <n v="60.86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4"/>
    <x v="11"/>
    <n v="1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4"/>
    <x v="11"/>
    <n v="1.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4"/>
    <x v="11"/>
    <n v="1.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4"/>
    <x v="11"/>
    <n v="1.1200000000000001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4"/>
    <x v="11"/>
    <n v="1.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4"/>
    <x v="11"/>
    <n v="1.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4"/>
    <x v="11"/>
    <n v="1.1499999999999999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4"/>
    <x v="11"/>
    <n v="1"/>
    <n v="178.6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4"/>
    <x v="11"/>
    <n v="1.52"/>
    <n v="40.75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4"/>
    <x v="11"/>
    <n v="1.1200000000000001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4"/>
    <x v="11"/>
    <n v="1.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4"/>
    <x v="11"/>
    <n v="1.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4"/>
    <x v="11"/>
    <n v="1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4"/>
    <x v="11"/>
    <n v="1.05"/>
    <n v="58.33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4"/>
    <x v="11"/>
    <n v="1.04"/>
    <n v="117.68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4"/>
    <x v="11"/>
    <n v="1.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4"/>
    <x v="11"/>
    <n v="1"/>
    <n v="104.65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4"/>
    <x v="11"/>
    <n v="1.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4"/>
    <x v="11"/>
    <n v="1.05"/>
    <n v="58.33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4"/>
    <x v="11"/>
    <n v="1.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4"/>
    <x v="11"/>
    <n v="1.52"/>
    <n v="27.6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4"/>
    <x v="11"/>
    <n v="1.6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4"/>
    <x v="11"/>
    <n v="1.27"/>
    <n v="45.46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4"/>
    <x v="11"/>
    <n v="1.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4"/>
    <x v="11"/>
    <n v="1.1499999999999999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4"/>
    <x v="11"/>
    <n v="1.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4"/>
    <x v="11"/>
    <n v="1.56"/>
    <n v="28.68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4"/>
    <x v="11"/>
    <n v="1.0900000000000001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4"/>
    <x v="11"/>
    <n v="1.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4"/>
    <x v="11"/>
    <n v="1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4"/>
    <x v="11"/>
    <n v="1.19"/>
    <n v="51.8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4"/>
    <x v="11"/>
    <n v="1.8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4"/>
    <x v="11"/>
    <n v="1.34"/>
    <n v="39.82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4"/>
    <x v="11"/>
    <n v="1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4"/>
    <x v="11"/>
    <n v="1.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4"/>
    <x v="11"/>
    <n v="1.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4"/>
    <x v="11"/>
    <n v="1.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4"/>
    <x v="11"/>
    <n v="1.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4"/>
    <x v="11"/>
    <n v="1.08"/>
    <n v="60.66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4"/>
    <x v="11"/>
    <n v="2.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4"/>
    <x v="11"/>
    <n v="1.01"/>
    <n v="97.99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4"/>
    <x v="11"/>
    <n v="1.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4"/>
    <x v="11"/>
    <n v="1.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4"/>
    <x v="11"/>
    <n v="1.17"/>
    <n v="58.63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4"/>
    <x v="11"/>
    <n v="1.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4"/>
    <x v="11"/>
    <n v="1.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4"/>
    <x v="11"/>
    <n v="1.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4"/>
    <x v="11"/>
    <n v="1.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4"/>
    <x v="12"/>
    <n v="1.2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4"/>
    <x v="12"/>
    <n v="1.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4"/>
    <x v="12"/>
    <n v="1.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4"/>
    <x v="12"/>
    <n v="2.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4"/>
    <x v="12"/>
    <n v="1.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4"/>
    <x v="12"/>
    <n v="1.2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4"/>
    <x v="12"/>
    <n v="1.22"/>
    <n v="28.55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4"/>
    <x v="12"/>
    <n v="1"/>
    <n v="10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4"/>
    <x v="12"/>
    <n v="1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4"/>
    <x v="12"/>
    <n v="1.2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4"/>
    <x v="12"/>
    <n v="1.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4"/>
    <x v="12"/>
    <n v="1.3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4"/>
    <x v="12"/>
    <n v="1.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4"/>
    <x v="12"/>
    <n v="1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4"/>
    <x v="12"/>
    <n v="1.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4"/>
    <x v="12"/>
    <n v="1.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4"/>
    <x v="12"/>
    <n v="2.1800000000000002"/>
    <n v="19.46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4"/>
    <x v="12"/>
    <n v="1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4"/>
    <x v="12"/>
    <n v="1.44"/>
    <n v="22.74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4"/>
    <x v="12"/>
    <n v="1.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4"/>
    <x v="13"/>
    <n v="0.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4"/>
    <x v="13"/>
    <n v="0.0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4"/>
    <x v="13"/>
    <n v="0.0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4"/>
    <x v="13"/>
    <n v="0.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4"/>
    <x v="13"/>
    <n v="0.0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4"/>
    <x v="13"/>
    <n v="0.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4"/>
    <x v="13"/>
    <n v="0.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4"/>
    <x v="13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4"/>
    <x v="13"/>
    <n v="0.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4"/>
    <x v="13"/>
    <n v="0.0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4"/>
    <x v="13"/>
    <n v="0.01"/>
    <n v="32.5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4"/>
    <x v="13"/>
    <n v="0.0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4"/>
    <x v="13"/>
    <n v="0.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4"/>
    <x v="13"/>
    <n v="0"/>
    <n v="0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4"/>
    <x v="13"/>
    <n v="0.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4"/>
    <x v="13"/>
    <n v="0.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4"/>
    <x v="13"/>
    <n v="0.0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4"/>
    <x v="13"/>
    <n v="0.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4"/>
    <x v="14"/>
    <n v="0.0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4"/>
    <x v="14"/>
    <n v="0.0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4"/>
    <x v="14"/>
    <n v="0.2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4"/>
    <x v="14"/>
    <n v="0.4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4"/>
    <x v="14"/>
    <n v="0.0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4"/>
    <x v="14"/>
    <n v="0.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4"/>
    <x v="14"/>
    <n v="0.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4"/>
    <x v="14"/>
    <n v="7.0000000000000007E-2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4"/>
    <x v="14"/>
    <n v="0.0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4"/>
    <x v="14"/>
    <n v="0.0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4"/>
    <x v="14"/>
    <n v="0.0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4"/>
    <x v="14"/>
    <n v="0.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4"/>
    <x v="14"/>
    <n v="0.1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4"/>
    <x v="14"/>
    <n v="0.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4"/>
    <x v="14"/>
    <n v="0.0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4"/>
    <x v="14"/>
    <n v="0.4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4"/>
    <x v="14"/>
    <n v="0.03"/>
    <n v="35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4"/>
    <x v="14"/>
    <n v="0.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4"/>
    <x v="13"/>
    <n v="0.0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4"/>
    <x v="13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4"/>
    <x v="13"/>
    <n v="0.03"/>
    <n v="32.67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4"/>
    <x v="13"/>
    <n v="0.0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4"/>
    <x v="13"/>
    <n v="0.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4"/>
    <x v="13"/>
    <n v="0.0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4"/>
    <x v="13"/>
    <n v="7.0000000000000007E-2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4"/>
    <x v="13"/>
    <n v="0.0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4"/>
    <x v="13"/>
    <n v="0.0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4"/>
    <x v="13"/>
    <n v="0.05"/>
    <n v="19.600000000000001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4"/>
    <x v="13"/>
    <n v="0.0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4"/>
    <x v="13"/>
    <n v="0.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4"/>
    <x v="13"/>
    <n v="0.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4"/>
    <x v="13"/>
    <n v="0.0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4"/>
    <x v="13"/>
    <n v="0.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4"/>
    <x v="13"/>
    <n v="0.0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4"/>
    <x v="13"/>
    <n v="0.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4"/>
    <x v="13"/>
    <n v="0.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4"/>
    <x v="13"/>
    <n v="7.0000000000000007E-2"/>
    <n v="18.71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4"/>
    <x v="13"/>
    <n v="0.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4"/>
    <x v="13"/>
    <n v="0.0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4"/>
    <x v="13"/>
    <n v="0.3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4"/>
    <x v="13"/>
    <n v="0.0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4"/>
    <x v="13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4"/>
    <x v="13"/>
    <n v="0.0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4"/>
    <x v="13"/>
    <n v="0.0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2"/>
    <x v="8"/>
    <n v="0.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2"/>
    <x v="8"/>
    <n v="0.0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2"/>
    <x v="8"/>
    <n v="0.09"/>
    <n v="41.75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2"/>
    <x v="8"/>
    <n v="0.1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2"/>
    <x v="8"/>
    <n v="0.13"/>
    <n v="69.41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2"/>
    <x v="8"/>
    <n v="0.02"/>
    <n v="155.25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2"/>
    <x v="8"/>
    <n v="0.0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2"/>
    <x v="8"/>
    <n v="0.12"/>
    <n v="60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2"/>
    <x v="8"/>
    <n v="0.01"/>
    <n v="39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2"/>
    <x v="8"/>
    <n v="0.28000000000000003"/>
    <n v="58.42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2"/>
    <x v="8"/>
    <n v="0.38"/>
    <n v="158.63999999999999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2"/>
    <x v="8"/>
    <n v="0.4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2"/>
    <x v="8"/>
    <n v="0.0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2"/>
    <x v="8"/>
    <n v="0.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2"/>
    <x v="8"/>
    <n v="0.0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2"/>
    <x v="8"/>
    <n v="0.02"/>
    <n v="50.65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2"/>
    <x v="8"/>
    <n v="0.0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2"/>
    <x v="8"/>
    <n v="0.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2"/>
    <x v="8"/>
    <n v="0.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2"/>
    <x v="8"/>
    <n v="0.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2"/>
    <x v="8"/>
    <n v="0.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2"/>
    <x v="8"/>
    <n v="0.28000000000000003"/>
    <n v="19.23999999999999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2"/>
    <x v="8"/>
    <n v="0.0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2"/>
    <x v="8"/>
    <n v="0.0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2"/>
    <x v="8"/>
    <n v="0.0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2"/>
    <x v="8"/>
    <n v="0.15"/>
    <n v="59.2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2"/>
    <x v="8"/>
    <n v="0.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2"/>
    <x v="8"/>
    <n v="0.01"/>
    <n v="26.5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2"/>
    <x v="8"/>
    <n v="0.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2"/>
    <x v="8"/>
    <n v="0.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2"/>
    <x v="8"/>
    <n v="0.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2"/>
    <x v="8"/>
    <n v="0.0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2"/>
    <x v="8"/>
    <n v="0.0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2"/>
    <x v="8"/>
    <n v="0.0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2"/>
    <x v="8"/>
    <n v="0.0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2"/>
    <x v="8"/>
    <n v="0.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2"/>
    <x v="8"/>
    <n v="0.56000000000000005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2"/>
    <x v="8"/>
    <n v="0.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2"/>
    <x v="8"/>
    <n v="0.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2"/>
    <x v="8"/>
    <n v="0.3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2"/>
    <x v="8"/>
    <n v="0.0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2"/>
    <x v="8"/>
    <n v="0.0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2"/>
    <x v="8"/>
    <n v="0.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2"/>
    <x v="8"/>
    <n v="0.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2"/>
    <x v="8"/>
    <n v="0"/>
    <n v="0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2"/>
    <x v="8"/>
    <n v="0.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2"/>
    <x v="8"/>
    <n v="0.04"/>
    <n v="30.29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2"/>
    <x v="8"/>
    <n v="0.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2"/>
    <x v="8"/>
    <n v="0.0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2"/>
    <x v="8"/>
    <n v="7.0000000000000007E-2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2"/>
    <x v="8"/>
    <n v="0.02"/>
    <n v="13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2"/>
    <x v="8"/>
    <n v="0.0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2"/>
    <x v="8"/>
    <n v="0.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2"/>
    <x v="8"/>
    <n v="0.0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2"/>
    <x v="8"/>
    <n v="0.0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2"/>
    <x v="8"/>
    <n v="1.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2"/>
    <x v="8"/>
    <n v="0.3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2"/>
    <x v="8"/>
    <n v="0.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2"/>
    <x v="8"/>
    <n v="0.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2"/>
    <x v="8"/>
    <n v="0.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2"/>
    <x v="8"/>
    <n v="0.0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2"/>
    <x v="8"/>
    <n v="0.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2"/>
    <x v="8"/>
    <n v="0.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2"/>
    <x v="8"/>
    <n v="215.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2"/>
    <x v="8"/>
    <n v="0.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2"/>
    <x v="8"/>
    <n v="0.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2"/>
    <x v="8"/>
    <n v="0.0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2"/>
    <x v="8"/>
    <n v="0.0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2"/>
    <x v="8"/>
    <n v="0.23"/>
    <n v="161.12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2"/>
    <x v="8"/>
    <n v="0.0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2"/>
    <x v="8"/>
    <n v="0.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4"/>
    <x v="15"/>
    <n v="2.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4"/>
    <x v="15"/>
    <n v="3.52"/>
    <n v="22.08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4"/>
    <x v="15"/>
    <n v="1.1499999999999999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4"/>
    <x v="15"/>
    <n v="2.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4"/>
    <x v="15"/>
    <n v="1.19"/>
    <n v="388.98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4"/>
    <x v="15"/>
    <n v="1.1000000000000001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4"/>
    <x v="15"/>
    <n v="1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4"/>
    <x v="15"/>
    <n v="1.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4"/>
    <x v="15"/>
    <n v="1.17"/>
    <n v="45.99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4"/>
    <x v="15"/>
    <n v="1.1200000000000001"/>
    <n v="79.26000000000000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4"/>
    <x v="15"/>
    <n v="3.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4"/>
    <x v="15"/>
    <n v="1.07"/>
    <n v="108.48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4"/>
    <x v="15"/>
    <n v="1.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4"/>
    <x v="15"/>
    <n v="1.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4"/>
    <x v="15"/>
    <n v="1.3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4"/>
    <x v="15"/>
    <n v="1.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4"/>
    <x v="15"/>
    <n v="1.1200000000000001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4"/>
    <x v="15"/>
    <n v="1.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4"/>
    <x v="15"/>
    <n v="1.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4"/>
    <x v="15"/>
    <n v="1.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5"/>
    <x v="16"/>
    <n v="0.0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5"/>
    <x v="16"/>
    <n v="0.0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5"/>
    <x v="16"/>
    <n v="0.0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5"/>
    <x v="16"/>
    <n v="0.01"/>
    <n v="53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5"/>
    <x v="16"/>
    <n v="0.0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5"/>
    <x v="16"/>
    <n v="0"/>
    <n v="0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5"/>
    <x v="16"/>
    <n v="0.01"/>
    <n v="50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5"/>
    <x v="16"/>
    <n v="0"/>
    <n v="0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5"/>
    <x v="16"/>
    <n v="0.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6"/>
    <x v="17"/>
    <n v="0.0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6"/>
    <x v="17"/>
    <n v="0.0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6"/>
    <x v="17"/>
    <n v="0.0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6"/>
    <x v="17"/>
    <n v="0.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6"/>
    <x v="17"/>
    <n v="0.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6"/>
    <x v="17"/>
    <n v="0.0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6"/>
    <x v="17"/>
    <n v="0.0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6"/>
    <x v="17"/>
    <n v="0.06"/>
    <n v="113.5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6"/>
    <x v="17"/>
    <n v="0.0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6"/>
    <x v="17"/>
    <n v="0.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6"/>
    <x v="17"/>
    <n v="0.28999999999999998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6"/>
    <x v="17"/>
    <n v="0.0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6"/>
    <x v="17"/>
    <n v="0.0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6"/>
    <x v="17"/>
    <n v="0.0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6"/>
    <x v="17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6"/>
    <x v="17"/>
    <n v="0.0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6"/>
    <x v="17"/>
    <n v="0.01"/>
    <n v="410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6"/>
    <x v="17"/>
    <n v="0.03"/>
    <n v="114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6"/>
    <x v="17"/>
    <n v="0.14000000000000001"/>
    <n v="43.42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6"/>
    <x v="17"/>
    <n v="0.0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6"/>
    <x v="17"/>
    <n v="0.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6"/>
    <x v="17"/>
    <n v="0.0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6"/>
    <x v="17"/>
    <n v="0.14000000000000001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6"/>
    <x v="17"/>
    <n v="0.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6"/>
    <x v="17"/>
    <n v="0.0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6"/>
    <x v="17"/>
    <n v="0.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6"/>
    <x v="17"/>
    <n v="7.0000000000000007E-2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6"/>
    <x v="17"/>
    <n v="0.0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6"/>
    <x v="17"/>
    <n v="0.03"/>
    <n v="10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6"/>
    <x v="17"/>
    <n v="0.0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6"/>
    <x v="17"/>
    <n v="0.0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6"/>
    <x v="17"/>
    <n v="0.0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6"/>
    <x v="17"/>
    <n v="0.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6"/>
    <x v="17"/>
    <n v="0.0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6"/>
    <x v="17"/>
    <n v="0.0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6"/>
    <x v="17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6"/>
    <x v="17"/>
    <n v="0.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6"/>
    <x v="17"/>
    <n v="0.0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6"/>
    <x v="17"/>
    <n v="0.0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6"/>
    <x v="17"/>
    <n v="0.0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6"/>
    <x v="18"/>
    <n v="0.0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6"/>
    <x v="18"/>
    <n v="0.02"/>
    <n v="25.43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6"/>
    <x v="18"/>
    <n v="0.14000000000000001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6"/>
    <x v="18"/>
    <n v="0.0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6"/>
    <x v="18"/>
    <n v="0.0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6"/>
    <x v="18"/>
    <n v="0.0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6"/>
    <x v="18"/>
    <n v="0.4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6"/>
    <x v="18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6"/>
    <x v="18"/>
    <n v="0"/>
    <n v="0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7"/>
    <x v="19"/>
    <n v="0.0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7"/>
    <x v="19"/>
    <n v="0.1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7"/>
    <x v="19"/>
    <n v="0"/>
    <n v="0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7"/>
    <x v="19"/>
    <n v="0.06"/>
    <n v="60.73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7"/>
    <x v="19"/>
    <n v="0.0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7"/>
    <x v="19"/>
    <n v="7.0000000000000007E-2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7"/>
    <x v="19"/>
    <n v="0.0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7"/>
    <x v="19"/>
    <n v="0.0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7"/>
    <x v="19"/>
    <n v="0.0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7"/>
    <x v="19"/>
    <n v="0.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7"/>
    <x v="19"/>
    <n v="0.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7"/>
    <x v="19"/>
    <n v="0.0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7"/>
    <x v="19"/>
    <n v="0.0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7"/>
    <x v="19"/>
    <n v="0.0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7"/>
    <x v="19"/>
    <n v="0.0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7"/>
    <x v="19"/>
    <n v="0.0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7"/>
    <x v="19"/>
    <n v="0.12"/>
    <n v="69.12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7"/>
    <x v="19"/>
    <n v="0.0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7"/>
    <x v="19"/>
    <n v="0.0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8"/>
    <x v="20"/>
    <n v="1.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8"/>
    <x v="20"/>
    <n v="1.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8"/>
    <x v="20"/>
    <n v="1.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8"/>
    <x v="20"/>
    <n v="1.04"/>
    <n v="130.16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8"/>
    <x v="20"/>
    <n v="1.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8"/>
    <x v="20"/>
    <n v="1.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8"/>
    <x v="20"/>
    <n v="1.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8"/>
    <x v="20"/>
    <n v="1.0900000000000001"/>
    <n v="89.24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8"/>
    <x v="20"/>
    <n v="2.9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8"/>
    <x v="20"/>
    <n v="1.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8"/>
    <x v="20"/>
    <n v="3.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8"/>
    <x v="20"/>
    <n v="1.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8"/>
    <x v="20"/>
    <n v="2.7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8"/>
    <x v="20"/>
    <n v="2.5299999999999998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8"/>
    <x v="20"/>
    <n v="2.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8"/>
    <x v="20"/>
    <n v="1.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8"/>
    <x v="20"/>
    <n v="1.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8"/>
    <x v="20"/>
    <n v="1.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8"/>
    <x v="20"/>
    <n v="1.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8"/>
    <x v="20"/>
    <n v="1.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8"/>
    <x v="20"/>
    <n v="1.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8"/>
    <x v="20"/>
    <n v="1.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8"/>
    <x v="20"/>
    <n v="1.1499999999999999"/>
    <n v="32.340000000000003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8"/>
    <x v="20"/>
    <n v="1.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8"/>
    <x v="20"/>
    <n v="1.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8"/>
    <x v="20"/>
    <n v="1.06"/>
    <n v="138.26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8"/>
    <x v="20"/>
    <n v="2.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8"/>
    <x v="20"/>
    <n v="1.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8"/>
    <x v="20"/>
    <n v="1.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8"/>
    <x v="20"/>
    <n v="1.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8"/>
    <x v="20"/>
    <n v="1.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8"/>
    <x v="20"/>
    <n v="7.86"/>
    <n v="71.59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8"/>
    <x v="20"/>
    <n v="1.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8"/>
    <x v="20"/>
    <n v="1.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8"/>
    <x v="20"/>
    <n v="1.72"/>
    <n v="174.21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8"/>
    <x v="20"/>
    <n v="1.59"/>
    <n v="102.86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8"/>
    <x v="20"/>
    <n v="1.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8"/>
    <x v="20"/>
    <n v="1.1100000000000001"/>
    <n v="23.8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8"/>
    <x v="20"/>
    <n v="2.8"/>
    <n v="81.27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8"/>
    <x v="20"/>
    <n v="1.1200000000000001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4"/>
    <x v="21"/>
    <n v="7.0000000000000007E-2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4"/>
    <x v="21"/>
    <n v="0.0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4"/>
    <x v="21"/>
    <n v="0.0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4"/>
    <x v="21"/>
    <n v="0.28999999999999998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4"/>
    <x v="21"/>
    <n v="0.0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4"/>
    <x v="21"/>
    <n v="0.0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4"/>
    <x v="21"/>
    <n v="0.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4"/>
    <x v="21"/>
    <n v="0.03"/>
    <n v="35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4"/>
    <x v="21"/>
    <n v="0.18"/>
    <n v="59.33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4"/>
    <x v="21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4"/>
    <x v="21"/>
    <n v="0.0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4"/>
    <x v="21"/>
    <n v="0.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4"/>
    <x v="21"/>
    <n v="0.0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4"/>
    <x v="21"/>
    <n v="0.14000000000000001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4"/>
    <x v="11"/>
    <n v="1.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4"/>
    <x v="11"/>
    <n v="1.2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4"/>
    <x v="11"/>
    <n v="1.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4"/>
    <x v="11"/>
    <n v="1.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4"/>
    <x v="11"/>
    <n v="1.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4"/>
    <x v="11"/>
    <n v="1.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4"/>
    <x v="11"/>
    <n v="2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4"/>
    <x v="11"/>
    <n v="1.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4"/>
    <x v="11"/>
    <n v="1.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4"/>
    <x v="11"/>
    <n v="3038.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4"/>
    <x v="11"/>
    <n v="1.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4"/>
    <x v="11"/>
    <n v="2.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4"/>
    <x v="11"/>
    <n v="1.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4"/>
    <x v="11"/>
    <n v="2.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4"/>
    <x v="11"/>
    <n v="2.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4"/>
    <x v="11"/>
    <n v="1.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4"/>
    <x v="11"/>
    <n v="1.1399999999999999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4"/>
    <x v="11"/>
    <n v="1.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4"/>
    <x v="11"/>
    <n v="1.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4"/>
    <x v="11"/>
    <n v="1.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4"/>
    <x v="11"/>
    <n v="1.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4"/>
    <x v="11"/>
    <n v="1.19"/>
    <n v="63.18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4"/>
    <x v="11"/>
    <n v="1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4"/>
    <x v="11"/>
    <n v="1.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4"/>
    <x v="11"/>
    <n v="1.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4"/>
    <x v="11"/>
    <n v="1.0900000000000001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4"/>
    <x v="11"/>
    <n v="1.1499999999999999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4"/>
    <x v="11"/>
    <n v="1.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4"/>
    <x v="11"/>
    <n v="1.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4"/>
    <x v="11"/>
    <n v="1.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4"/>
    <x v="11"/>
    <n v="1.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4"/>
    <x v="11"/>
    <n v="1.62"/>
    <n v="62.52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4"/>
    <x v="11"/>
    <n v="1.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4"/>
    <x v="11"/>
    <n v="1.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4"/>
    <x v="11"/>
    <n v="1.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4"/>
    <x v="11"/>
    <n v="1.110000000000000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4"/>
    <x v="11"/>
    <n v="1.110000000000000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4"/>
    <x v="11"/>
    <n v="1.110000000000000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4"/>
    <x v="11"/>
    <n v="1.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4"/>
    <x v="11"/>
    <n v="2.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1"/>
    <x v="6"/>
    <n v="1.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1"/>
    <x v="6"/>
    <n v="1.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1"/>
    <x v="6"/>
    <n v="1.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1"/>
    <x v="6"/>
    <n v="2.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1"/>
    <x v="6"/>
    <n v="1"/>
    <n v="65.87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1"/>
    <x v="6"/>
    <n v="1.25"/>
    <n v="36.08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1"/>
    <x v="6"/>
    <n v="1.0900000000000001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1"/>
    <x v="6"/>
    <n v="1.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1"/>
    <x v="6"/>
    <n v="1.1000000000000001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1"/>
    <x v="6"/>
    <n v="1.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1"/>
    <x v="6"/>
    <n v="1.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1"/>
    <x v="6"/>
    <n v="1.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1"/>
    <x v="6"/>
    <n v="1.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1"/>
    <x v="6"/>
    <n v="1.1000000000000001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1"/>
    <x v="6"/>
    <n v="1.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1"/>
    <x v="6"/>
    <n v="1.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1"/>
    <x v="6"/>
    <n v="1.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1"/>
    <x v="6"/>
    <n v="1.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1"/>
    <x v="6"/>
    <n v="1"/>
    <n v="50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1"/>
    <x v="6"/>
    <n v="1.3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2"/>
    <x v="8"/>
    <n v="0.4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2"/>
    <x v="8"/>
    <n v="0.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2"/>
    <x v="8"/>
    <n v="0.65"/>
    <n v="201.6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2"/>
    <x v="8"/>
    <n v="0.12"/>
    <n v="127.93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2"/>
    <x v="8"/>
    <n v="0.11"/>
    <n v="29.89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2"/>
    <x v="8"/>
    <n v="1.1200000000000001"/>
    <n v="367.97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2"/>
    <x v="8"/>
    <n v="0.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2"/>
    <x v="8"/>
    <n v="0.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2"/>
    <x v="8"/>
    <n v="0.0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2"/>
    <x v="8"/>
    <n v="0.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2"/>
    <x v="8"/>
    <n v="0.0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2"/>
    <x v="8"/>
    <n v="0.4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2"/>
    <x v="8"/>
    <n v="0.0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2"/>
    <x v="8"/>
    <n v="0.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2"/>
    <x v="8"/>
    <n v="0.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2"/>
    <x v="8"/>
    <n v="0.0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2"/>
    <x v="8"/>
    <n v="0.0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2"/>
    <x v="8"/>
    <n v="0.0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2"/>
    <x v="8"/>
    <n v="0.1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2"/>
    <x v="8"/>
    <n v="0.0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2"/>
    <x v="8"/>
    <n v="0.0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2"/>
    <x v="8"/>
    <n v="0.0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2"/>
    <x v="8"/>
    <n v="0.0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2"/>
    <x v="8"/>
    <n v="0.0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2"/>
    <x v="8"/>
    <n v="0.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2"/>
    <x v="8"/>
    <n v="0.0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2"/>
    <x v="8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2"/>
    <x v="8"/>
    <n v="0.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2"/>
    <x v="8"/>
    <n v="0.2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2"/>
    <x v="8"/>
    <n v="0.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2"/>
    <x v="8"/>
    <n v="0.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2"/>
    <x v="8"/>
    <n v="0.03"/>
    <n v="66.069999999999993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2"/>
    <x v="8"/>
    <n v="7.0000000000000007E-2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2"/>
    <x v="8"/>
    <n v="0.7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2"/>
    <x v="8"/>
    <n v="1.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3"/>
    <x v="9"/>
    <n v="3.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3"/>
    <x v="9"/>
    <n v="1.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3"/>
    <x v="9"/>
    <n v="1.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3"/>
    <x v="9"/>
    <n v="1.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3"/>
    <x v="9"/>
    <n v="1.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3"/>
    <x v="9"/>
    <n v="2.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3"/>
    <x v="9"/>
    <n v="1.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3"/>
    <x v="9"/>
    <n v="1.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3"/>
    <x v="9"/>
    <n v="1.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3"/>
    <x v="9"/>
    <n v="1.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3"/>
    <x v="9"/>
    <n v="1.3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3"/>
    <x v="9"/>
    <n v="1.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3"/>
    <x v="9"/>
    <n v="1.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3"/>
    <x v="9"/>
    <n v="1.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3"/>
    <x v="9"/>
    <n v="1.1200000000000001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3"/>
    <x v="9"/>
    <n v="1.1599999999999999"/>
    <n v="40.21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3"/>
    <x v="9"/>
    <n v="1.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3"/>
    <x v="9"/>
    <n v="1.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3"/>
    <x v="9"/>
    <n v="1.0900000000000001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3"/>
    <x v="9"/>
    <n v="1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4"/>
    <x v="11"/>
    <n v="1.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4"/>
    <x v="11"/>
    <n v="1"/>
    <n v="81.739999999999995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4"/>
    <x v="11"/>
    <n v="1.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4"/>
    <x v="11"/>
    <n v="1.1399999999999999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4"/>
    <x v="11"/>
    <n v="1.110000000000000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4"/>
    <x v="11"/>
    <n v="1.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4"/>
    <x v="11"/>
    <n v="1.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4"/>
    <x v="11"/>
    <n v="1.07"/>
    <n v="107.07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4"/>
    <x v="11"/>
    <n v="1.24"/>
    <n v="38.75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4"/>
    <x v="11"/>
    <n v="1.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4"/>
    <x v="11"/>
    <n v="1.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4"/>
    <x v="11"/>
    <n v="1.71"/>
    <n v="62.87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4"/>
    <x v="11"/>
    <n v="2.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4"/>
    <x v="11"/>
    <n v="1.1599999999999999"/>
    <n v="48.7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4"/>
    <x v="11"/>
    <n v="2.0299999999999998"/>
    <n v="30.58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4"/>
    <x v="11"/>
    <n v="1.1200000000000001"/>
    <n v="73.9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4"/>
    <x v="11"/>
    <n v="4.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4"/>
    <x v="11"/>
    <n v="1.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4"/>
    <x v="11"/>
    <n v="1.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4"/>
    <x v="11"/>
    <n v="2.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4"/>
    <x v="11"/>
    <n v="1.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4"/>
    <x v="11"/>
    <n v="1.1000000000000001"/>
    <n v="65.9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4"/>
    <x v="11"/>
    <n v="2.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4"/>
    <x v="11"/>
    <n v="1.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4"/>
    <x v="11"/>
    <n v="1.35"/>
    <n v="60.18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4"/>
    <x v="11"/>
    <n v="1.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4"/>
    <x v="11"/>
    <n v="1.0900000000000001"/>
    <n v="160.79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4"/>
    <x v="11"/>
    <n v="1.1000000000000001"/>
    <n v="42.38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4"/>
    <x v="11"/>
    <n v="1.1399999999999999"/>
    <n v="27.32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4"/>
    <x v="11"/>
    <n v="1.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4"/>
    <x v="11"/>
    <n v="1.22"/>
    <n v="53.88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4"/>
    <x v="11"/>
    <n v="1.1200000000000001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4"/>
    <x v="11"/>
    <n v="1.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4"/>
    <x v="11"/>
    <n v="1.1399999999999999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4"/>
    <x v="11"/>
    <n v="1.1000000000000001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4"/>
    <x v="11"/>
    <n v="1.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4"/>
    <x v="11"/>
    <n v="1.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4"/>
    <x v="11"/>
    <n v="4.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4"/>
    <x v="11"/>
    <n v="1.0900000000000001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4"/>
    <x v="11"/>
    <n v="1.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3"/>
    <x v="22"/>
    <n v="0.02"/>
    <n v="48.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3"/>
    <x v="22"/>
    <n v="0"/>
    <n v="6.18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3"/>
    <x v="22"/>
    <n v="0.0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3"/>
    <x v="22"/>
    <n v="7.0000000000000007E-2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3"/>
    <x v="22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3"/>
    <x v="22"/>
    <n v="0.0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3"/>
    <x v="22"/>
    <n v="0.0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3"/>
    <x v="22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3"/>
    <x v="22"/>
    <n v="0.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3"/>
    <x v="22"/>
    <n v="0.0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3"/>
    <x v="22"/>
    <n v="7.0000000000000007E-2"/>
    <n v="44.5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3"/>
    <x v="22"/>
    <n v="0.0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3"/>
    <x v="22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3"/>
    <x v="22"/>
    <n v="0.2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3"/>
    <x v="22"/>
    <n v="0.0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3"/>
    <x v="22"/>
    <n v="0.05"/>
    <n v="15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3"/>
    <x v="22"/>
    <n v="0.0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3"/>
    <x v="22"/>
    <n v="0.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3"/>
    <x v="22"/>
    <n v="7.0000000000000007E-2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3"/>
    <x v="22"/>
    <n v="0.1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3"/>
    <x v="22"/>
    <n v="0.0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3"/>
    <x v="22"/>
    <n v="0.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3"/>
    <x v="22"/>
    <n v="0.0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3"/>
    <x v="22"/>
    <n v="7.0000000000000007E-2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3"/>
    <x v="22"/>
    <n v="0.0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3"/>
    <x v="22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3"/>
    <x v="22"/>
    <n v="0"/>
    <n v="0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3"/>
    <x v="22"/>
    <n v="0.0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3"/>
    <x v="22"/>
    <n v="0.11"/>
    <n v="225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3"/>
    <x v="22"/>
    <n v="0.03"/>
    <n v="48.33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3"/>
    <x v="23"/>
    <n v="1.01"/>
    <n v="44.67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3"/>
    <x v="23"/>
    <n v="1.0900000000000001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3"/>
    <x v="23"/>
    <n v="1.48"/>
    <n v="35.44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3"/>
    <x v="23"/>
    <n v="1.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3"/>
    <x v="23"/>
    <n v="4.559999999999999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3"/>
    <x v="23"/>
    <n v="1.08"/>
    <n v="69.599999999999994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3"/>
    <x v="23"/>
    <n v="1.1499999999999999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3"/>
    <x v="23"/>
    <n v="1.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3"/>
    <x v="23"/>
    <n v="1.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3"/>
    <x v="23"/>
    <n v="1.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3"/>
    <x v="23"/>
    <n v="1.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3"/>
    <x v="23"/>
    <n v="1.39"/>
    <n v="103.2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3"/>
    <x v="23"/>
    <n v="1.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3"/>
    <x v="23"/>
    <n v="1.1200000000000001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3"/>
    <x v="23"/>
    <n v="1.89"/>
    <n v="64.17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3"/>
    <x v="23"/>
    <n v="6.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3"/>
    <x v="23"/>
    <n v="1.110000000000000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3"/>
    <x v="23"/>
    <n v="11.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3"/>
    <x v="23"/>
    <n v="1.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3"/>
    <x v="23"/>
    <n v="1.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3"/>
    <x v="10"/>
    <n v="0.0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3"/>
    <x v="10"/>
    <n v="0.01"/>
    <n v="25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3"/>
    <x v="10"/>
    <n v="0.0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3"/>
    <x v="10"/>
    <n v="0.0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3"/>
    <x v="10"/>
    <n v="0.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3"/>
    <x v="10"/>
    <n v="0.0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3"/>
    <x v="10"/>
    <n v="0.01"/>
    <n v="15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3"/>
    <x v="10"/>
    <n v="0.0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3"/>
    <x v="10"/>
    <n v="0.0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3"/>
    <x v="10"/>
    <n v="0.25"/>
    <n v="46.73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8"/>
    <x v="20"/>
    <n v="1.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8"/>
    <x v="20"/>
    <n v="1.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8"/>
    <x v="20"/>
    <n v="1.08"/>
    <n v="56.98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8"/>
    <x v="20"/>
    <n v="2.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8"/>
    <x v="20"/>
    <n v="1.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8"/>
    <x v="20"/>
    <n v="1.110000000000000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8"/>
    <x v="20"/>
    <n v="2.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8"/>
    <x v="20"/>
    <n v="1.110000000000000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8"/>
    <x v="20"/>
    <n v="1.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8"/>
    <x v="20"/>
    <n v="1.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8"/>
    <x v="20"/>
    <n v="1.1200000000000001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8"/>
    <x v="20"/>
    <n v="5.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8"/>
    <x v="20"/>
    <n v="1.5"/>
    <n v="55.82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8"/>
    <x v="20"/>
    <n v="1.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8"/>
    <x v="20"/>
    <n v="1.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8"/>
    <x v="20"/>
    <n v="1.0900000000000001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8"/>
    <x v="20"/>
    <n v="1.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8"/>
    <x v="20"/>
    <n v="2.0499999999999998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8"/>
    <x v="20"/>
    <n v="1.03"/>
    <n v="64.16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8"/>
    <x v="20"/>
    <n v="1.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8"/>
    <x v="20"/>
    <n v="1.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8"/>
    <x v="20"/>
    <n v="1.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8"/>
    <x v="20"/>
    <n v="1.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8"/>
    <x v="20"/>
    <n v="2.0699999999999998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8"/>
    <x v="20"/>
    <n v="1.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8"/>
    <x v="20"/>
    <n v="1.2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8"/>
    <x v="20"/>
    <n v="1.1000000000000001"/>
    <n v="55.22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8"/>
    <x v="20"/>
    <n v="2.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8"/>
    <x v="20"/>
    <n v="1.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8"/>
    <x v="20"/>
    <n v="1.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8"/>
    <x v="20"/>
    <n v="1.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8"/>
    <x v="20"/>
    <n v="4.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8"/>
    <x v="20"/>
    <n v="1.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8"/>
    <x v="20"/>
    <n v="4.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8"/>
    <x v="20"/>
    <n v="1.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8"/>
    <x v="20"/>
    <n v="2.5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8"/>
    <x v="20"/>
    <n v="1.8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8"/>
    <x v="20"/>
    <n v="1.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8"/>
    <x v="20"/>
    <n v="1.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8"/>
    <x v="20"/>
    <n v="1.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8"/>
    <x v="24"/>
    <n v="0.0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8"/>
    <x v="24"/>
    <n v="0.28999999999999998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8"/>
    <x v="24"/>
    <n v="0.0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8"/>
    <x v="24"/>
    <n v="0.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8"/>
    <x v="24"/>
    <n v="0.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8"/>
    <x v="24"/>
    <n v="0.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8"/>
    <x v="24"/>
    <n v="0.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8"/>
    <x v="24"/>
    <n v="0.0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8"/>
    <x v="24"/>
    <n v="0.0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8"/>
    <x v="24"/>
    <n v="0.0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3"/>
    <x v="25"/>
    <n v="0.0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3"/>
    <x v="25"/>
    <n v="0.0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3"/>
    <x v="25"/>
    <n v="0.0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3"/>
    <x v="25"/>
    <n v="0.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3"/>
    <x v="25"/>
    <n v="0.0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3"/>
    <x v="25"/>
    <n v="0.14000000000000001"/>
    <n v="15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3"/>
    <x v="25"/>
    <n v="0.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3"/>
    <x v="25"/>
    <n v="0.0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3"/>
    <x v="25"/>
    <n v="0.0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3"/>
    <x v="25"/>
    <n v="0.0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3"/>
    <x v="25"/>
    <n v="0.0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3"/>
    <x v="25"/>
    <n v="0.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3"/>
    <x v="25"/>
    <n v="0.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3"/>
    <x v="25"/>
    <n v="0.0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3"/>
    <x v="25"/>
    <n v="0.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3"/>
    <x v="25"/>
    <n v="0.0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8"/>
    <x v="26"/>
    <n v="0.01"/>
    <n v="5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8"/>
    <x v="26"/>
    <n v="0.0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8"/>
    <x v="26"/>
    <n v="0.79"/>
    <n v="131.66999999999999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8"/>
    <x v="26"/>
    <n v="0"/>
    <n v="0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8"/>
    <x v="26"/>
    <n v="0.0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8"/>
    <x v="26"/>
    <n v="0.28999999999999998"/>
    <n v="44.48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8"/>
    <x v="26"/>
    <n v="0.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8"/>
    <x v="26"/>
    <n v="0.0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8"/>
    <x v="26"/>
    <n v="7.0000000000000007E-2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4"/>
    <x v="11"/>
    <n v="1.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4"/>
    <x v="11"/>
    <n v="1"/>
    <n v="46.95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4"/>
    <x v="11"/>
    <n v="1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4"/>
    <x v="11"/>
    <n v="1.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4"/>
    <x v="11"/>
    <n v="1.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4"/>
    <x v="11"/>
    <n v="1.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4"/>
    <x v="11"/>
    <n v="1.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4"/>
    <x v="11"/>
    <n v="1.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4"/>
    <x v="11"/>
    <n v="1.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4"/>
    <x v="11"/>
    <n v="2.72"/>
    <n v="48.54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4"/>
    <x v="11"/>
    <n v="1.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4"/>
    <x v="11"/>
    <n v="1.1000000000000001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4"/>
    <x v="11"/>
    <n v="1.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4"/>
    <x v="11"/>
    <n v="1.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4"/>
    <x v="11"/>
    <n v="1.1399999999999999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4"/>
    <x v="11"/>
    <n v="1.04"/>
    <n v="66.37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4"/>
    <x v="11"/>
    <n v="1.46"/>
    <n v="64.62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4"/>
    <x v="11"/>
    <n v="1.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4"/>
    <x v="11"/>
    <n v="1.33"/>
    <n v="86.96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4"/>
    <x v="11"/>
    <n v="1.1299999999999999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4"/>
    <x v="11"/>
    <n v="1.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4"/>
    <x v="11"/>
    <n v="1.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4"/>
    <x v="11"/>
    <n v="1.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4"/>
    <x v="11"/>
    <n v="1.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4"/>
    <x v="11"/>
    <n v="1.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4"/>
    <x v="11"/>
    <n v="1.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4"/>
    <x v="11"/>
    <n v="1.17"/>
    <n v="61.58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4"/>
    <x v="11"/>
    <n v="1.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4"/>
    <x v="11"/>
    <n v="1.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4"/>
    <x v="11"/>
    <n v="2.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4"/>
    <x v="11"/>
    <n v="1.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4"/>
    <x v="11"/>
    <n v="1.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4"/>
    <x v="11"/>
    <n v="1"/>
    <n v="172.4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4"/>
    <x v="11"/>
    <n v="1.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4"/>
    <x v="11"/>
    <n v="1.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4"/>
    <x v="11"/>
    <n v="1.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4"/>
    <x v="11"/>
    <n v="1.04"/>
    <n v="34.6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4"/>
    <x v="11"/>
    <n v="1.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4"/>
    <x v="11"/>
    <n v="1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4"/>
    <x v="11"/>
    <n v="1.7"/>
    <n v="39.97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4"/>
    <x v="27"/>
    <n v="1.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4"/>
    <x v="27"/>
    <n v="1"/>
    <n v="42.86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4"/>
    <x v="27"/>
    <n v="1.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4"/>
    <x v="27"/>
    <n v="1.1000000000000001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4"/>
    <x v="27"/>
    <n v="1.110000000000000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4"/>
    <x v="27"/>
    <n v="1.1000000000000001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4"/>
    <x v="27"/>
    <n v="1.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4"/>
    <x v="27"/>
    <n v="1.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4"/>
    <x v="27"/>
    <n v="1.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4"/>
    <x v="27"/>
    <n v="1.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4"/>
    <x v="27"/>
    <n v="1.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4"/>
    <x v="27"/>
    <n v="1.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4"/>
    <x v="27"/>
    <n v="1.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4"/>
    <x v="27"/>
    <n v="1.2"/>
    <n v="38.79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4"/>
    <x v="27"/>
    <n v="1.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4"/>
    <x v="27"/>
    <n v="1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4"/>
    <x v="27"/>
    <n v="1.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4"/>
    <x v="27"/>
    <n v="1.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4"/>
    <x v="27"/>
    <n v="1.1299999999999999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4"/>
    <x v="27"/>
    <n v="12.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4"/>
    <x v="27"/>
    <n v="1.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4"/>
    <x v="27"/>
    <n v="1.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4"/>
    <x v="27"/>
    <n v="1.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4"/>
    <x v="27"/>
    <n v="1.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4"/>
    <x v="27"/>
    <n v="1.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4"/>
    <x v="27"/>
    <n v="1.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4"/>
    <x v="27"/>
    <n v="1.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4"/>
    <x v="27"/>
    <n v="1.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4"/>
    <x v="27"/>
    <n v="1.4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4"/>
    <x v="27"/>
    <n v="1.03"/>
    <n v="44.61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4"/>
    <x v="27"/>
    <n v="1.01"/>
    <n v="26.15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4"/>
    <x v="27"/>
    <n v="1.1299999999999999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4"/>
    <x v="27"/>
    <n v="1.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4"/>
    <x v="27"/>
    <n v="2.02"/>
    <n v="89.25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4"/>
    <x v="27"/>
    <n v="1.37"/>
    <n v="40.42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4"/>
    <x v="27"/>
    <n v="1.1499999999999999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4"/>
    <x v="27"/>
    <n v="1.1200000000000001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4"/>
    <x v="27"/>
    <n v="1.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4"/>
    <x v="27"/>
    <n v="1.75"/>
    <n v="62.5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4"/>
    <x v="27"/>
    <n v="1.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4"/>
    <x v="28"/>
    <n v="1.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4"/>
    <x v="28"/>
    <n v="0.22"/>
    <n v="76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4"/>
    <x v="28"/>
    <n v="1.0900000000000001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4"/>
    <x v="28"/>
    <n v="1.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4"/>
    <x v="28"/>
    <n v="0.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4"/>
    <x v="28"/>
    <n v="0.44"/>
    <n v="253.14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4"/>
    <x v="28"/>
    <n v="1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4"/>
    <x v="28"/>
    <n v="0.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4"/>
    <x v="28"/>
    <n v="0.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4"/>
    <x v="28"/>
    <n v="0.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4"/>
    <x v="28"/>
    <n v="0.0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4"/>
    <x v="28"/>
    <n v="0.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4"/>
    <x v="28"/>
    <n v="0.2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4"/>
    <x v="28"/>
    <n v="0.0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4"/>
    <x v="28"/>
    <n v="0.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4"/>
    <x v="28"/>
    <n v="0"/>
    <n v="5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4"/>
    <x v="28"/>
    <n v="0.01"/>
    <n v="25.5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4"/>
    <x v="28"/>
    <n v="0.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4"/>
    <x v="28"/>
    <n v="0.1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4"/>
    <x v="28"/>
    <n v="0.05"/>
    <n v="21.25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4"/>
    <x v="28"/>
    <n v="0.0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4"/>
    <x v="28"/>
    <n v="0.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4"/>
    <x v="28"/>
    <n v="0.0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4"/>
    <x v="28"/>
    <n v="0.0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4"/>
    <x v="28"/>
    <n v="0.08"/>
    <n v="50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4"/>
    <x v="28"/>
    <n v="0.43"/>
    <n v="34.020000000000003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4"/>
    <x v="28"/>
    <n v="0.0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4"/>
    <x v="28"/>
    <n v="0.0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4"/>
    <x v="28"/>
    <n v="7.0000000000000007E-2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4"/>
    <x v="28"/>
    <n v="0.0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4"/>
    <x v="28"/>
    <n v="0.1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4"/>
    <x v="28"/>
    <n v="0.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4"/>
    <x v="28"/>
    <n v="0.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4"/>
    <x v="28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4"/>
    <x v="28"/>
    <n v="0.11"/>
    <n v="55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4"/>
    <x v="28"/>
    <n v="0.0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4"/>
    <x v="28"/>
    <n v="0.21"/>
    <n v="56.67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8"/>
    <x v="20"/>
    <n v="1.110000000000000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8"/>
    <x v="20"/>
    <n v="1.0900000000000001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8"/>
    <x v="20"/>
    <n v="1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8"/>
    <x v="20"/>
    <n v="1.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8"/>
    <x v="20"/>
    <n v="1.1399999999999999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8"/>
    <x v="20"/>
    <n v="1.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8"/>
    <x v="20"/>
    <n v="1.05"/>
    <n v="59.41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8"/>
    <x v="20"/>
    <n v="1.3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8"/>
    <x v="20"/>
    <n v="1.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8"/>
    <x v="20"/>
    <n v="2.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8"/>
    <x v="20"/>
    <n v="1.03"/>
    <n v="168.69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8"/>
    <x v="20"/>
    <n v="2.6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8"/>
    <x v="20"/>
    <n v="1.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8"/>
    <x v="20"/>
    <n v="1.110000000000000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8"/>
    <x v="20"/>
    <n v="1.2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8"/>
    <x v="20"/>
    <n v="1.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8"/>
    <x v="20"/>
    <n v="1.1599999999999999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8"/>
    <x v="20"/>
    <n v="1.1499999999999999"/>
    <n v="42.48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8"/>
    <x v="20"/>
    <n v="1.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8"/>
    <x v="20"/>
    <n v="1.65"/>
    <n v="81.099999999999994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8"/>
    <x v="20"/>
    <n v="1.55"/>
    <n v="51.67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8"/>
    <x v="20"/>
    <n v="8.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8"/>
    <x v="20"/>
    <n v="1.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8"/>
    <x v="20"/>
    <n v="0.2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8"/>
    <x v="20"/>
    <n v="0.59"/>
    <n v="72.17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8"/>
    <x v="20"/>
    <n v="0.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8"/>
    <x v="20"/>
    <n v="0.0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8"/>
    <x v="20"/>
    <n v="0.0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8"/>
    <x v="20"/>
    <n v="0.56999999999999995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8"/>
    <x v="20"/>
    <n v="0.21"/>
    <n v="35.799999999999997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8"/>
    <x v="20"/>
    <n v="0.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8"/>
    <x v="20"/>
    <n v="0.0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8"/>
    <x v="20"/>
    <n v="0.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8"/>
    <x v="20"/>
    <n v="0.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8"/>
    <x v="20"/>
    <n v="7.0000000000000007E-2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8"/>
    <x v="20"/>
    <n v="0.14000000000000001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8"/>
    <x v="20"/>
    <n v="0.0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8"/>
    <x v="20"/>
    <n v="0.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8"/>
    <x v="20"/>
    <n v="0.4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8"/>
    <x v="20"/>
    <n v="0.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8"/>
    <x v="20"/>
    <n v="0.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8"/>
    <x v="20"/>
    <n v="0.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8"/>
    <x v="20"/>
    <n v="0.4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8"/>
    <x v="20"/>
    <n v="0.2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8"/>
    <x v="20"/>
    <n v="0.48"/>
    <n v="31.21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8"/>
    <x v="20"/>
    <n v="0.15"/>
    <n v="63.88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8"/>
    <x v="20"/>
    <n v="0.0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8"/>
    <x v="20"/>
    <n v="0.0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8"/>
    <x v="20"/>
    <n v="0.05"/>
    <n v="109.07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8"/>
    <x v="20"/>
    <n v="0.0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8"/>
    <x v="20"/>
    <n v="0.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8"/>
    <x v="20"/>
    <n v="0.0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8"/>
    <x v="20"/>
    <n v="0.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8"/>
    <x v="20"/>
    <n v="0.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8"/>
    <x v="20"/>
    <n v="0.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8"/>
    <x v="20"/>
    <n v="0.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8"/>
    <x v="20"/>
    <n v="0.14000000000000001"/>
    <n v="58.97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8"/>
    <x v="20"/>
    <n v="0.0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8"/>
    <x v="20"/>
    <n v="0.2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8"/>
    <x v="20"/>
    <n v="0.14000000000000001"/>
    <n v="63.65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8"/>
    <x v="20"/>
    <n v="0.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8"/>
    <x v="20"/>
    <n v="0.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8"/>
    <x v="20"/>
    <n v="0.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8"/>
    <x v="20"/>
    <n v="0.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8"/>
    <x v="20"/>
    <n v="0.03"/>
    <n v="73.88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8"/>
    <x v="20"/>
    <n v="0.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8"/>
    <x v="20"/>
    <n v="0.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8"/>
    <x v="20"/>
    <n v="0.11"/>
    <n v="42.22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8"/>
    <x v="20"/>
    <n v="0.03"/>
    <n v="7.5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8"/>
    <x v="20"/>
    <n v="0.13"/>
    <n v="37.61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8"/>
    <x v="20"/>
    <n v="0.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8"/>
    <x v="20"/>
    <n v="0.02"/>
    <n v="84.83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8"/>
    <x v="20"/>
    <n v="0.52"/>
    <n v="94.19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8"/>
    <x v="20"/>
    <n v="0.0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8"/>
    <x v="20"/>
    <n v="7.0000000000000007E-2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4"/>
    <x v="11"/>
    <n v="1.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4"/>
    <x v="11"/>
    <n v="1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4"/>
    <x v="11"/>
    <n v="1.1599999999999999"/>
    <n v="24.58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4"/>
    <x v="11"/>
    <n v="1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4"/>
    <x v="11"/>
    <n v="1.05"/>
    <n v="42.02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4"/>
    <x v="11"/>
    <n v="1.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4"/>
    <x v="11"/>
    <n v="1.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4"/>
    <x v="11"/>
    <n v="1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4"/>
    <x v="11"/>
    <n v="1.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4"/>
    <x v="11"/>
    <n v="1.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4"/>
    <x v="11"/>
    <n v="1.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4"/>
    <x v="11"/>
    <n v="1.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4"/>
    <x v="11"/>
    <n v="2.63"/>
    <n v="42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4"/>
    <x v="11"/>
    <n v="1.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4"/>
    <x v="11"/>
    <n v="1.04"/>
    <n v="47.27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4"/>
    <x v="11"/>
    <n v="2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4"/>
    <x v="11"/>
    <n v="3.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4"/>
    <x v="11"/>
    <n v="1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4"/>
    <x v="11"/>
    <n v="2.0499999999999998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4"/>
    <x v="11"/>
    <n v="1.0900000000000001"/>
    <n v="75.38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4"/>
    <x v="11"/>
    <n v="1.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4"/>
    <x v="11"/>
    <n v="1.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4"/>
    <x v="11"/>
    <n v="1.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4"/>
    <x v="11"/>
    <n v="1.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4"/>
    <x v="11"/>
    <n v="1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4"/>
    <x v="11"/>
    <n v="1.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4"/>
    <x v="11"/>
    <n v="1.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4"/>
    <x v="11"/>
    <n v="1.07"/>
    <n v="134.2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4"/>
    <x v="11"/>
    <n v="1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4"/>
    <x v="11"/>
    <n v="1.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4"/>
    <x v="11"/>
    <n v="1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4"/>
    <x v="11"/>
    <n v="1.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4"/>
    <x v="11"/>
    <n v="1.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4"/>
    <x v="11"/>
    <n v="1.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4"/>
    <x v="11"/>
    <n v="1.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4"/>
    <x v="11"/>
    <n v="1.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4"/>
    <x v="11"/>
    <n v="1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4"/>
    <x v="11"/>
    <n v="1.0900000000000001"/>
    <n v="40.549999999999997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4"/>
    <x v="11"/>
    <n v="1.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4"/>
    <x v="11"/>
    <n v="1.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6"/>
    <x v="18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6"/>
    <x v="18"/>
    <n v="0.08"/>
    <n v="90.94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6"/>
    <x v="18"/>
    <n v="0.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6"/>
    <x v="18"/>
    <n v="0.0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6"/>
    <x v="18"/>
    <n v="0.0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6"/>
    <x v="18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6"/>
    <x v="18"/>
    <n v="0.1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6"/>
    <x v="18"/>
    <n v="0.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6"/>
    <x v="18"/>
    <n v="0.0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6"/>
    <x v="18"/>
    <n v="0.0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6"/>
    <x v="18"/>
    <n v="0.2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4"/>
    <x v="14"/>
    <n v="1.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4"/>
    <x v="14"/>
    <n v="1.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4"/>
    <x v="14"/>
    <n v="1.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4"/>
    <x v="14"/>
    <n v="1.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4"/>
    <x v="14"/>
    <n v="1.1599999999999999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4"/>
    <x v="14"/>
    <n v="1.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4"/>
    <x v="14"/>
    <n v="1.110000000000000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4"/>
    <x v="14"/>
    <n v="1.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4"/>
    <x v="14"/>
    <n v="1.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4"/>
    <x v="14"/>
    <n v="1.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4"/>
    <x v="14"/>
    <n v="1.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4"/>
    <x v="14"/>
    <n v="1.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4"/>
    <x v="14"/>
    <n v="1.04"/>
    <n v="57.78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4"/>
    <x v="14"/>
    <n v="1.1499999999999999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4"/>
    <x v="14"/>
    <n v="1.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4"/>
    <x v="14"/>
    <n v="1.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4"/>
    <x v="14"/>
    <n v="1.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4"/>
    <x v="14"/>
    <n v="1.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4"/>
    <x v="14"/>
    <n v="1.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4"/>
    <x v="14"/>
    <n v="1.0900000000000001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"/>
    <x v="29"/>
    <n v="0.0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"/>
    <x v="29"/>
    <n v="0.0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"/>
    <x v="29"/>
    <n v="0.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"/>
    <x v="29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"/>
    <x v="29"/>
    <n v="0.43"/>
    <n v="215.96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"/>
    <x v="29"/>
    <n v="0.0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"/>
    <x v="29"/>
    <n v="0.14000000000000001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"/>
    <x v="29"/>
    <n v="0.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"/>
    <x v="29"/>
    <n v="0.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"/>
    <x v="29"/>
    <n v="0.0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"/>
    <x v="29"/>
    <n v="0.0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"/>
    <x v="29"/>
    <n v="0.02"/>
    <n v="2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"/>
    <x v="29"/>
    <n v="0.01"/>
    <n v="17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"/>
    <x v="29"/>
    <n v="0.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"/>
    <x v="29"/>
    <n v="0.0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"/>
    <x v="29"/>
    <n v="0.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"/>
    <x v="29"/>
    <n v="0.43"/>
    <n v="40.98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4"/>
    <x v="14"/>
    <n v="1.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4"/>
    <x v="14"/>
    <n v="1.1599999999999999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4"/>
    <x v="14"/>
    <n v="2.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4"/>
    <x v="14"/>
    <n v="1.1399999999999999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4"/>
    <x v="14"/>
    <n v="1.1000000000000001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4"/>
    <x v="14"/>
    <n v="1.95"/>
    <n v="27.39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4"/>
    <x v="14"/>
    <n v="1.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4"/>
    <x v="14"/>
    <n v="1.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4"/>
    <x v="14"/>
    <n v="1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4"/>
    <x v="14"/>
    <n v="1.27"/>
    <n v="48.85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4"/>
    <x v="14"/>
    <n v="1.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4"/>
    <x v="14"/>
    <n v="1.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4"/>
    <x v="14"/>
    <n v="1.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4"/>
    <x v="14"/>
    <n v="1.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4"/>
    <x v="14"/>
    <n v="1.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4"/>
    <x v="14"/>
    <n v="1.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4"/>
    <x v="14"/>
    <n v="1.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4"/>
    <x v="14"/>
    <n v="1.1599999999999999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4"/>
    <x v="14"/>
    <n v="1.110000000000000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4"/>
    <x v="14"/>
    <n v="1.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2"/>
    <x v="30"/>
    <n v="1.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2"/>
    <x v="30"/>
    <n v="1.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2"/>
    <x v="30"/>
    <n v="17.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2"/>
    <x v="30"/>
    <n v="7.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2"/>
    <x v="30"/>
    <n v="3.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2"/>
    <x v="30"/>
    <n v="1.5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2"/>
    <x v="30"/>
    <n v="1.01"/>
    <n v="35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2"/>
    <x v="30"/>
    <n v="8"/>
    <n v="188.51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2"/>
    <x v="30"/>
    <n v="1.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2"/>
    <x v="30"/>
    <n v="2.0099999999999998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2"/>
    <x v="30"/>
    <n v="2.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2"/>
    <x v="30"/>
    <n v="1.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2"/>
    <x v="30"/>
    <n v="2.2599999999999998"/>
    <n v="230.56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2"/>
    <x v="30"/>
    <n v="6.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2"/>
    <x v="30"/>
    <n v="3.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2"/>
    <x v="30"/>
    <n v="2.94"/>
    <n v="483.34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2"/>
    <x v="30"/>
    <n v="1.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2"/>
    <x v="30"/>
    <n v="14.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2"/>
    <x v="30"/>
    <n v="1.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2"/>
    <x v="30"/>
    <n v="1.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2"/>
    <x v="30"/>
    <n v="11.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2"/>
    <x v="30"/>
    <n v="1.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2"/>
    <x v="30"/>
    <n v="1.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2"/>
    <x v="30"/>
    <n v="2.6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2"/>
    <x v="30"/>
    <n v="2.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2"/>
    <x v="30"/>
    <n v="2.0699999999999998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2"/>
    <x v="30"/>
    <n v="3.7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2"/>
    <x v="30"/>
    <n v="2.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2"/>
    <x v="30"/>
    <n v="5.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2"/>
    <x v="30"/>
    <n v="11.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2"/>
    <x v="30"/>
    <n v="2.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2"/>
    <x v="30"/>
    <n v="6.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2"/>
    <x v="30"/>
    <n v="2.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2"/>
    <x v="30"/>
    <n v="3.75"/>
    <n v="186.81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2"/>
    <x v="30"/>
    <n v="2.09"/>
    <n v="131.99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2"/>
    <x v="30"/>
    <n v="3.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2"/>
    <x v="30"/>
    <n v="4.0199999999999996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2"/>
    <x v="30"/>
    <n v="10.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2"/>
    <x v="30"/>
    <n v="1.1499999999999999"/>
    <n v="282.66000000000003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2"/>
    <x v="30"/>
    <n v="3.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8"/>
    <x v="31"/>
    <n v="0.0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8"/>
    <x v="31"/>
    <n v="0.0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8"/>
    <x v="31"/>
    <n v="0.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8"/>
    <x v="31"/>
    <n v="0.0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8"/>
    <x v="31"/>
    <n v="0.42"/>
    <n v="83.43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8"/>
    <x v="31"/>
    <n v="0.0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8"/>
    <x v="31"/>
    <n v="0.17"/>
    <n v="101.8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8"/>
    <x v="31"/>
    <n v="7.0000000000000007E-2"/>
    <n v="46.67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8"/>
    <x v="31"/>
    <n v="0.0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8"/>
    <x v="31"/>
    <n v="0.26"/>
    <n v="218.33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8"/>
    <x v="31"/>
    <n v="0.0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8"/>
    <x v="31"/>
    <n v="0.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2"/>
    <x v="30"/>
    <n v="3.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2"/>
    <x v="30"/>
    <n v="2.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2"/>
    <x v="30"/>
    <n v="3.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2"/>
    <x v="30"/>
    <n v="2.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2"/>
    <x v="30"/>
    <n v="1.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2"/>
    <x v="30"/>
    <n v="2.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2"/>
    <x v="30"/>
    <n v="1.1599999999999999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2"/>
    <x v="30"/>
    <n v="1.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2"/>
    <x v="30"/>
    <n v="3.05"/>
    <n v="383.36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2"/>
    <x v="30"/>
    <n v="3.2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2"/>
    <x v="30"/>
    <n v="8.1999999999999993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2"/>
    <x v="30"/>
    <n v="2.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2"/>
    <x v="30"/>
    <n v="4.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2"/>
    <x v="30"/>
    <n v="78.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2"/>
    <x v="30"/>
    <n v="1.1299999999999999"/>
    <n v="50.22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2"/>
    <x v="30"/>
    <n v="9.2200000000000006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2"/>
    <x v="30"/>
    <n v="1.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2"/>
    <x v="30"/>
    <n v="1.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2"/>
    <x v="30"/>
    <n v="4.8499999999999996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2"/>
    <x v="30"/>
    <n v="1.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2"/>
    <x v="30"/>
    <n v="2.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2"/>
    <x v="30"/>
    <n v="1.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2"/>
    <x v="30"/>
    <n v="1.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2"/>
    <x v="30"/>
    <n v="5.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2"/>
    <x v="30"/>
    <n v="2.0099999999999998"/>
    <n v="220.74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2"/>
    <x v="30"/>
    <n v="1.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2"/>
    <x v="30"/>
    <n v="1.2"/>
    <n v="223.1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2"/>
    <x v="30"/>
    <n v="1.26"/>
    <n v="47.91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2"/>
    <x v="30"/>
    <n v="3.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2"/>
    <x v="30"/>
    <n v="2.2599999999999998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2"/>
    <x v="30"/>
    <n v="1.2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2"/>
    <x v="30"/>
    <n v="3.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2"/>
    <x v="30"/>
    <n v="1.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2"/>
    <x v="30"/>
    <n v="3.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2"/>
    <x v="30"/>
    <n v="2.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2"/>
    <x v="30"/>
    <n v="1.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2"/>
    <x v="30"/>
    <n v="3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2"/>
    <x v="30"/>
    <n v="4.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2"/>
    <x v="30"/>
    <n v="1.36"/>
    <n v="449.26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2"/>
    <x v="30"/>
    <n v="2.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2"/>
    <x v="30"/>
    <n v="1.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2"/>
    <x v="30"/>
    <n v="1.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2"/>
    <x v="30"/>
    <n v="5.059999999999999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2"/>
    <x v="30"/>
    <n v="1.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2"/>
    <x v="30"/>
    <n v="8.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2"/>
    <x v="30"/>
    <n v="1.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2"/>
    <x v="30"/>
    <n v="1.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2"/>
    <x v="30"/>
    <n v="1.48"/>
    <n v="91.83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2"/>
    <x v="30"/>
    <n v="1.2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2"/>
    <x v="30"/>
    <n v="4.7300000000000004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2"/>
    <x v="30"/>
    <n v="1.3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2"/>
    <x v="30"/>
    <n v="3.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2"/>
    <x v="30"/>
    <n v="1.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2"/>
    <x v="30"/>
    <n v="1.1399999999999999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2"/>
    <x v="30"/>
    <n v="1.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2"/>
    <x v="30"/>
    <n v="1.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2"/>
    <x v="30"/>
    <n v="2.02"/>
    <n v="45.55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2"/>
    <x v="30"/>
    <n v="1.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2"/>
    <x v="30"/>
    <n v="1.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2"/>
    <x v="30"/>
    <n v="1.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2"/>
    <x v="30"/>
    <n v="1.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2"/>
    <x v="30"/>
    <n v="1.1499999999999999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2"/>
    <x v="30"/>
    <n v="1.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2"/>
    <x v="30"/>
    <n v="1.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2"/>
    <x v="30"/>
    <n v="1.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2"/>
    <x v="30"/>
    <n v="2.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2"/>
    <x v="30"/>
    <n v="1.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2"/>
    <x v="30"/>
    <n v="1.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2"/>
    <x v="30"/>
    <n v="1.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2"/>
    <x v="30"/>
    <n v="3.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2"/>
    <x v="30"/>
    <n v="2.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2"/>
    <x v="30"/>
    <n v="1.110000000000000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2"/>
    <x v="30"/>
    <n v="1.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2"/>
    <x v="30"/>
    <n v="1.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2"/>
    <x v="30"/>
    <n v="16.78"/>
    <n v="20.47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2"/>
    <x v="30"/>
    <n v="5.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2"/>
    <x v="30"/>
    <n v="1.1599999999999999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2"/>
    <x v="30"/>
    <n v="1.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2"/>
    <x v="30"/>
    <n v="2.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2"/>
    <x v="30"/>
    <n v="5.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4"/>
    <x v="14"/>
    <n v="1.1499999999999999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4"/>
    <x v="14"/>
    <n v="1.110000000000000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4"/>
    <x v="14"/>
    <n v="1.1299999999999999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4"/>
    <x v="14"/>
    <n v="1.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4"/>
    <x v="14"/>
    <n v="1.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4"/>
    <x v="14"/>
    <n v="1.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4"/>
    <x v="14"/>
    <n v="1.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4"/>
    <x v="14"/>
    <n v="1.1599999999999999"/>
    <n v="46.2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4"/>
    <x v="14"/>
    <n v="1.2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4"/>
    <x v="14"/>
    <n v="1.1499999999999999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4"/>
    <x v="14"/>
    <n v="1.2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4"/>
    <x v="14"/>
    <n v="1.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4"/>
    <x v="14"/>
    <n v="1.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4"/>
    <x v="14"/>
    <n v="1.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4"/>
    <x v="14"/>
    <n v="1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4"/>
    <x v="14"/>
    <n v="1.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4"/>
    <x v="14"/>
    <n v="1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4"/>
    <x v="14"/>
    <n v="1"/>
    <n v="188.13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4"/>
    <x v="14"/>
    <n v="1.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4"/>
    <x v="14"/>
    <n v="1.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4"/>
    <x v="14"/>
    <n v="1.1299999999999999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4"/>
    <x v="14"/>
    <n v="1.36"/>
    <n v="35.79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4"/>
    <x v="14"/>
    <n v="1.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4"/>
    <x v="14"/>
    <n v="1.3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4"/>
    <x v="14"/>
    <n v="2.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4"/>
    <x v="14"/>
    <n v="1.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4"/>
    <x v="14"/>
    <n v="1.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4"/>
    <x v="14"/>
    <n v="1.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4"/>
    <x v="14"/>
    <n v="1.07"/>
    <n v="106.53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4"/>
    <x v="14"/>
    <n v="1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4"/>
    <x v="14"/>
    <n v="1.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4"/>
    <x v="14"/>
    <n v="1"/>
    <n v="27.27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4"/>
    <x v="14"/>
    <n v="1.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4"/>
    <x v="14"/>
    <n v="1.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4"/>
    <x v="14"/>
    <n v="2.2599999999999998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4"/>
    <x v="14"/>
    <n v="1.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4"/>
    <x v="14"/>
    <n v="1.48"/>
    <n v="50.66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4"/>
    <x v="14"/>
    <n v="1.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4"/>
    <x v="14"/>
    <n v="1.01"/>
    <n v="91.59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4"/>
    <x v="14"/>
    <n v="1.01"/>
    <n v="116.96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6"/>
    <x v="17"/>
    <n v="0.0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6"/>
    <x v="17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6"/>
    <x v="17"/>
    <n v="0.1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6"/>
    <x v="17"/>
    <n v="0.1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6"/>
    <x v="17"/>
    <n v="0.0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6"/>
    <x v="17"/>
    <n v="0.28999999999999998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6"/>
    <x v="17"/>
    <n v="0.12"/>
    <n v="19.670000000000002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6"/>
    <x v="17"/>
    <n v="0.0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6"/>
    <x v="17"/>
    <n v="0.0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6"/>
    <x v="17"/>
    <n v="0.0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6"/>
    <x v="17"/>
    <n v="0.0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6"/>
    <x v="17"/>
    <n v="0.1"/>
    <n v="21.73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6"/>
    <x v="17"/>
    <n v="0.28000000000000003"/>
    <n v="26.6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6"/>
    <x v="17"/>
    <n v="0.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6"/>
    <x v="17"/>
    <n v="0.0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6"/>
    <x v="17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6"/>
    <x v="17"/>
    <n v="0.0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6"/>
    <x v="17"/>
    <n v="0.11"/>
    <n v="45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6"/>
    <x v="17"/>
    <n v="0.0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6"/>
    <x v="17"/>
    <n v="0.3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6"/>
    <x v="17"/>
    <n v="0"/>
    <n v="1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6"/>
    <x v="17"/>
    <n v="0.0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6"/>
    <x v="17"/>
    <n v="0.0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6"/>
    <x v="17"/>
    <n v="0"/>
    <n v="0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6"/>
    <x v="17"/>
    <n v="0.0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6"/>
    <x v="17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6"/>
    <x v="17"/>
    <n v="0.01"/>
    <n v="1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6"/>
    <x v="17"/>
    <n v="0.02"/>
    <n v="23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6"/>
    <x v="17"/>
    <n v="0.03"/>
    <n v="17.989999999999998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6"/>
    <x v="17"/>
    <n v="0.28000000000000003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6"/>
    <x v="17"/>
    <n v="7.0000000000000007E-2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6"/>
    <x v="17"/>
    <n v="0.0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6"/>
    <x v="17"/>
    <n v="0.01"/>
    <n v="5.31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4"/>
    <x v="11"/>
    <n v="1.1599999999999999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4"/>
    <x v="11"/>
    <n v="1.1200000000000001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4"/>
    <x v="11"/>
    <n v="1.32"/>
    <n v="75.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4"/>
    <x v="11"/>
    <n v="1.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4"/>
    <x v="11"/>
    <n v="1.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4"/>
    <x v="11"/>
    <n v="1.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4"/>
    <x v="11"/>
    <n v="1.2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4"/>
    <x v="11"/>
    <n v="1.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4"/>
    <x v="11"/>
    <n v="1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4"/>
    <x v="11"/>
    <n v="1.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4"/>
    <x v="11"/>
    <n v="1.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4"/>
    <x v="11"/>
    <n v="1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4"/>
    <x v="11"/>
    <n v="1.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4"/>
    <x v="11"/>
    <n v="1.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4"/>
    <x v="11"/>
    <n v="2.5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4"/>
    <x v="11"/>
    <n v="1.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4"/>
    <x v="11"/>
    <n v="1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4"/>
    <x v="11"/>
    <n v="1.39"/>
    <n v="40.35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4"/>
    <x v="11"/>
    <n v="1.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4"/>
    <x v="11"/>
    <n v="1.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6"/>
    <x v="32"/>
    <n v="1.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6"/>
    <x v="32"/>
    <n v="5.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6"/>
    <x v="32"/>
    <n v="4.8899999999999997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6"/>
    <x v="32"/>
    <n v="2.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6"/>
    <x v="32"/>
    <n v="18.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6"/>
    <x v="32"/>
    <n v="1.1000000000000001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6"/>
    <x v="32"/>
    <n v="10.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6"/>
    <x v="32"/>
    <n v="4.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6"/>
    <x v="32"/>
    <n v="5.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6"/>
    <x v="32"/>
    <n v="1.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6"/>
    <x v="32"/>
    <n v="1.2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6"/>
    <x v="32"/>
    <n v="10.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6"/>
    <x v="32"/>
    <n v="4.5199999999999996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6"/>
    <x v="32"/>
    <n v="5.37"/>
    <n v="61.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6"/>
    <x v="32"/>
    <n v="1.2"/>
    <n v="48.13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6"/>
    <x v="32"/>
    <n v="1.1399999999999999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6"/>
    <x v="32"/>
    <n v="9.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6"/>
    <x v="32"/>
    <n v="1.33"/>
    <n v="81.650000000000006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6"/>
    <x v="32"/>
    <n v="1.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6"/>
    <x v="32"/>
    <n v="5.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4"/>
    <x v="15"/>
    <n v="3.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4"/>
    <x v="15"/>
    <n v="7.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4"/>
    <x v="15"/>
    <n v="1.1000000000000001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4"/>
    <x v="15"/>
    <n v="1.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4"/>
    <x v="15"/>
    <n v="1.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4"/>
    <x v="15"/>
    <n v="1.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4"/>
    <x v="15"/>
    <n v="1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4"/>
    <x v="15"/>
    <n v="1.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4"/>
    <x v="15"/>
    <n v="1.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4"/>
    <x v="15"/>
    <n v="1.110000000000000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4"/>
    <x v="15"/>
    <n v="1.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4"/>
    <x v="15"/>
    <n v="1.1399999999999999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4"/>
    <x v="15"/>
    <n v="2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4"/>
    <x v="15"/>
    <n v="2.93"/>
    <n v="73.13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4"/>
    <x v="15"/>
    <n v="1.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4"/>
    <x v="15"/>
    <n v="1.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4"/>
    <x v="15"/>
    <n v="1.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4"/>
    <x v="15"/>
    <n v="1.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4"/>
    <x v="15"/>
    <n v="1.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4"/>
    <x v="15"/>
    <n v="1.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6"/>
    <x v="32"/>
    <n v="1.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6"/>
    <x v="32"/>
    <n v="1.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6"/>
    <x v="32"/>
    <n v="1.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6"/>
    <x v="32"/>
    <n v="2.4300000000000002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6"/>
    <x v="32"/>
    <n v="9.4499999999999993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6"/>
    <x v="32"/>
    <n v="1.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6"/>
    <x v="32"/>
    <n v="1.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6"/>
    <x v="32"/>
    <n v="11.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6"/>
    <x v="32"/>
    <n v="1.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6"/>
    <x v="32"/>
    <n v="1.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6"/>
    <x v="32"/>
    <n v="12.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6"/>
    <x v="32"/>
    <n v="4.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6"/>
    <x v="32"/>
    <n v="3.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6"/>
    <x v="32"/>
    <n v="11.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6"/>
    <x v="32"/>
    <n v="1.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6"/>
    <x v="32"/>
    <n v="5.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6"/>
    <x v="32"/>
    <n v="3.53"/>
    <n v="64.63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6"/>
    <x v="32"/>
    <n v="1.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6"/>
    <x v="32"/>
    <n v="1.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6"/>
    <x v="32"/>
    <n v="2.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6"/>
    <x v="32"/>
    <n v="8.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6"/>
    <x v="32"/>
    <n v="13.6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6"/>
    <x v="32"/>
    <n v="9302.5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6"/>
    <x v="32"/>
    <n v="3.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6"/>
    <x v="32"/>
    <n v="26.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6"/>
    <x v="32"/>
    <n v="1"/>
    <n v="43.91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6"/>
    <x v="32"/>
    <n v="1.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6"/>
    <x v="32"/>
    <n v="1.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6"/>
    <x v="32"/>
    <n v="1.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6"/>
    <x v="32"/>
    <n v="9.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6"/>
    <x v="32"/>
    <n v="1.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6"/>
    <x v="32"/>
    <n v="2.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6"/>
    <x v="32"/>
    <n v="1.1299999999999999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6"/>
    <x v="32"/>
    <n v="4.5999999999999996"/>
    <n v="11.67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6"/>
    <x v="32"/>
    <n v="2.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6"/>
    <x v="32"/>
    <n v="2.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6"/>
    <x v="32"/>
    <n v="6.36"/>
    <n v="94.1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6"/>
    <x v="32"/>
    <n v="1.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6"/>
    <x v="32"/>
    <n v="18.670000000000002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6"/>
    <x v="32"/>
    <n v="3.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6"/>
    <x v="32"/>
    <n v="7.8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6"/>
    <x v="32"/>
    <n v="1.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6"/>
    <x v="32"/>
    <n v="1.1599999999999999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6"/>
    <x v="32"/>
    <n v="1.8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6"/>
    <x v="32"/>
    <n v="2.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6"/>
    <x v="32"/>
    <n v="3.2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6"/>
    <x v="32"/>
    <n v="3.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6"/>
    <x v="32"/>
    <n v="1.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6"/>
    <x v="32"/>
    <n v="18.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6"/>
    <x v="32"/>
    <n v="7.2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6"/>
    <x v="32"/>
    <n v="2.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6"/>
    <x v="32"/>
    <n v="13.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6"/>
    <x v="32"/>
    <n v="2.2000000000000002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6"/>
    <x v="32"/>
    <n v="1.2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6"/>
    <x v="32"/>
    <n v="4.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6"/>
    <x v="32"/>
    <n v="1.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6"/>
    <x v="32"/>
    <n v="1.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6"/>
    <x v="32"/>
    <n v="2.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6"/>
    <x v="32"/>
    <n v="1.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6"/>
    <x v="32"/>
    <n v="4.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4"/>
    <x v="11"/>
    <n v="1.85"/>
    <n v="50.45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4"/>
    <x v="11"/>
    <n v="1.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4"/>
    <x v="11"/>
    <n v="1.01"/>
    <n v="63.03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4"/>
    <x v="11"/>
    <n v="1.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4"/>
    <x v="11"/>
    <n v="1.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4"/>
    <x v="11"/>
    <n v="1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4"/>
    <x v="11"/>
    <n v="1.2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4"/>
    <x v="11"/>
    <n v="1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4"/>
    <x v="11"/>
    <n v="1.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4"/>
    <x v="11"/>
    <n v="1.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4"/>
    <x v="11"/>
    <n v="1.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4"/>
    <x v="11"/>
    <n v="1.07"/>
    <n v="46.63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4"/>
    <x v="11"/>
    <n v="1.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4"/>
    <x v="11"/>
    <n v="1.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4"/>
    <x v="11"/>
    <n v="1.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4"/>
    <x v="11"/>
    <n v="1.49"/>
    <n v="71.97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4"/>
    <x v="11"/>
    <n v="1.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4"/>
    <x v="11"/>
    <n v="1.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4"/>
    <x v="11"/>
    <n v="3.5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4"/>
    <x v="11"/>
    <n v="1.01"/>
    <n v="115.7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4"/>
    <x v="14"/>
    <n v="1.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4"/>
    <x v="14"/>
    <n v="1.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4"/>
    <x v="14"/>
    <n v="1.0900000000000001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4"/>
    <x v="14"/>
    <n v="1.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4"/>
    <x v="14"/>
    <n v="1.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4"/>
    <x v="14"/>
    <n v="1.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4"/>
    <x v="14"/>
    <n v="1.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4"/>
    <x v="14"/>
    <n v="1.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4"/>
    <x v="14"/>
    <n v="1.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4"/>
    <x v="14"/>
    <n v="4.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4"/>
    <x v="14"/>
    <n v="1.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4"/>
    <x v="14"/>
    <n v="1.08"/>
    <n v="40.96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4"/>
    <x v="14"/>
    <n v="1.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4"/>
    <x v="14"/>
    <n v="1.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4"/>
    <x v="14"/>
    <n v="1.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4"/>
    <x v="14"/>
    <n v="1.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4"/>
    <x v="14"/>
    <n v="1.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4"/>
    <x v="14"/>
    <n v="1.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4"/>
    <x v="14"/>
    <n v="1.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4"/>
    <x v="14"/>
    <n v="1.0900000000000001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7"/>
    <x v="33"/>
    <n v="0.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7"/>
    <x v="33"/>
    <n v="0.0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7"/>
    <x v="33"/>
    <n v="0.48"/>
    <n v="30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7"/>
    <x v="33"/>
    <n v="0.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7"/>
    <x v="33"/>
    <n v="0.0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7"/>
    <x v="33"/>
    <n v="0.0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7"/>
    <x v="33"/>
    <n v="5.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7"/>
    <x v="33"/>
    <n v="2.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7"/>
    <x v="33"/>
    <n v="1.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7"/>
    <x v="33"/>
    <n v="1.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7"/>
    <x v="33"/>
    <n v="1.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7"/>
    <x v="33"/>
    <n v="1.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7"/>
    <x v="33"/>
    <n v="2.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7"/>
    <x v="33"/>
    <n v="1.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7"/>
    <x v="33"/>
    <n v="1.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7"/>
    <x v="33"/>
    <n v="5.21"/>
    <n v="48.1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7"/>
    <x v="33"/>
    <n v="1.110000000000000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7"/>
    <x v="33"/>
    <n v="1.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7"/>
    <x v="33"/>
    <n v="2.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7"/>
    <x v="33"/>
    <n v="1.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2"/>
    <x v="7"/>
    <n v="0.0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2"/>
    <x v="7"/>
    <n v="0.0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2"/>
    <x v="7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2"/>
    <x v="7"/>
    <n v="0"/>
    <n v="0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2"/>
    <x v="7"/>
    <n v="0.0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2"/>
    <x v="7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2"/>
    <x v="7"/>
    <n v="0.01"/>
    <n v="27.5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2"/>
    <x v="7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2"/>
    <x v="7"/>
    <n v="0.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2"/>
    <x v="7"/>
    <n v="0.28999999999999998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2"/>
    <x v="7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2"/>
    <x v="7"/>
    <n v="0.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2"/>
    <x v="7"/>
    <n v="0.0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2"/>
    <x v="7"/>
    <n v="0.03"/>
    <n v="30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2"/>
    <x v="7"/>
    <n v="0.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2"/>
    <x v="7"/>
    <n v="0.0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2"/>
    <x v="7"/>
    <n v="0.0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2"/>
    <x v="7"/>
    <n v="0.0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2"/>
    <x v="7"/>
    <n v="0.0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2"/>
    <x v="7"/>
    <n v="0.0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2"/>
    <x v="7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2"/>
    <x v="7"/>
    <n v="0.0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2"/>
    <x v="7"/>
    <n v="0.0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2"/>
    <x v="7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2"/>
    <x v="7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2"/>
    <x v="7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7"/>
    <x v="19"/>
    <n v="0.01"/>
    <n v="22.33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7"/>
    <x v="19"/>
    <n v="0.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7"/>
    <x v="19"/>
    <n v="0"/>
    <n v="0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7"/>
    <x v="19"/>
    <n v="0.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7"/>
    <x v="19"/>
    <n v="0.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7"/>
    <x v="19"/>
    <n v="0.25"/>
    <n v="168.3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7"/>
    <x v="19"/>
    <n v="0.0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7"/>
    <x v="19"/>
    <n v="0.0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7"/>
    <x v="19"/>
    <n v="0.0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7"/>
    <x v="19"/>
    <n v="0.0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7"/>
    <x v="19"/>
    <n v="0.0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7"/>
    <x v="19"/>
    <n v="0"/>
    <n v="0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7"/>
    <x v="19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7"/>
    <x v="19"/>
    <n v="0.15"/>
    <n v="69.47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7"/>
    <x v="19"/>
    <n v="0.0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7"/>
    <x v="19"/>
    <n v="0.0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7"/>
    <x v="19"/>
    <n v="0.01"/>
    <n v="10.5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7"/>
    <x v="19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7"/>
    <x v="33"/>
    <n v="1.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7"/>
    <x v="33"/>
    <n v="1.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7"/>
    <x v="33"/>
    <n v="2.0299999999999998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7"/>
    <x v="33"/>
    <n v="1.0900000000000001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7"/>
    <x v="33"/>
    <n v="1.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7"/>
    <x v="33"/>
    <n v="1.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7"/>
    <x v="33"/>
    <n v="4.2699999999999996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7"/>
    <x v="33"/>
    <n v="1.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7"/>
    <x v="33"/>
    <n v="1.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7"/>
    <x v="33"/>
    <n v="1.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7"/>
    <x v="33"/>
    <n v="1.1499999999999999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7"/>
    <x v="33"/>
    <n v="1.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7"/>
    <x v="33"/>
    <n v="1.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7"/>
    <x v="33"/>
    <n v="1.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7"/>
    <x v="33"/>
    <n v="1.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7"/>
    <x v="33"/>
    <n v="1.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7"/>
    <x v="33"/>
    <n v="1.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7"/>
    <x v="33"/>
    <n v="1.1000000000000001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7"/>
    <x v="33"/>
    <n v="1.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7"/>
    <x v="33"/>
    <n v="1.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4"/>
    <x v="14"/>
    <n v="1.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4"/>
    <x v="14"/>
    <n v="1.1100000000000001"/>
    <n v="28.88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4"/>
    <x v="14"/>
    <n v="1.1599999999999999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4"/>
    <x v="14"/>
    <n v="1.110000000000000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4"/>
    <x v="14"/>
    <n v="1.8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4"/>
    <x v="14"/>
    <n v="1"/>
    <n v="48.08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4"/>
    <x v="14"/>
    <n v="1.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4"/>
    <x v="14"/>
    <n v="1.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4"/>
    <x v="14"/>
    <n v="1.1399999999999999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4"/>
    <x v="14"/>
    <n v="1.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4"/>
    <x v="14"/>
    <n v="1.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4"/>
    <x v="14"/>
    <n v="1.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4"/>
    <x v="14"/>
    <n v="1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4"/>
    <x v="14"/>
    <n v="1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4"/>
    <x v="14"/>
    <n v="1.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4"/>
    <x v="14"/>
    <n v="1.05"/>
    <n v="61.1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4"/>
    <x v="14"/>
    <n v="1.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4"/>
    <x v="14"/>
    <n v="1.28"/>
    <n v="129.11000000000001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4"/>
    <x v="14"/>
    <n v="1.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4"/>
    <x v="14"/>
    <n v="1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4"/>
    <x v="14"/>
    <n v="1.1299999999999999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4"/>
    <x v="14"/>
    <n v="1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4"/>
    <x v="14"/>
    <n v="1.1399999999999999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4"/>
    <x v="14"/>
    <n v="1.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4"/>
    <x v="14"/>
    <n v="1.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4"/>
    <x v="14"/>
    <n v="2.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4"/>
    <x v="14"/>
    <n v="1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4"/>
    <x v="14"/>
    <n v="1.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4"/>
    <x v="14"/>
    <n v="1.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4"/>
    <x v="14"/>
    <n v="1.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4"/>
    <x v="14"/>
    <n v="1.03"/>
    <n v="51.6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4"/>
    <x v="14"/>
    <n v="1.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4"/>
    <x v="14"/>
    <n v="1.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4"/>
    <x v="14"/>
    <n v="1.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4"/>
    <x v="14"/>
    <n v="1.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4"/>
    <x v="14"/>
    <n v="1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4"/>
    <x v="14"/>
    <n v="1.1299999999999999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4"/>
    <x v="14"/>
    <n v="1.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4"/>
    <x v="14"/>
    <n v="2.0299999999999998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4"/>
    <x v="14"/>
    <n v="1.1299999999999999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7"/>
    <x v="34"/>
    <n v="0.0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7"/>
    <x v="34"/>
    <n v="0.01"/>
    <n v="15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7"/>
    <x v="34"/>
    <n v="0.0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7"/>
    <x v="34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7"/>
    <x v="34"/>
    <n v="0.0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7"/>
    <x v="34"/>
    <n v="0.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7"/>
    <x v="34"/>
    <n v="0.1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4"/>
    <x v="35"/>
    <n v="1.0900000000000001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4"/>
    <x v="35"/>
    <n v="1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4"/>
    <x v="35"/>
    <n v="1.56"/>
    <n v="54.1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4"/>
    <x v="35"/>
    <n v="1.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4"/>
    <x v="35"/>
    <n v="1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4"/>
    <x v="35"/>
    <n v="1.1299999999999999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4"/>
    <x v="35"/>
    <n v="1.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4"/>
    <x v="35"/>
    <n v="1.07"/>
    <n v="52.96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4"/>
    <x v="35"/>
    <n v="1.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4"/>
    <x v="35"/>
    <n v="1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4"/>
    <x v="35"/>
    <n v="1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4"/>
    <x v="35"/>
    <n v="1.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4"/>
    <x v="35"/>
    <n v="1.110000000000000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4"/>
    <x v="35"/>
    <n v="1.05"/>
    <n v="150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4"/>
    <x v="35"/>
    <n v="1.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4"/>
    <x v="35"/>
    <n v="1.1599999999999999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4"/>
    <x v="35"/>
    <n v="1.1000000000000001"/>
    <n v="100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4"/>
    <x v="35"/>
    <n v="1.1299999999999999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4"/>
    <x v="35"/>
    <n v="1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4"/>
    <x v="35"/>
    <n v="1.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4"/>
    <x v="35"/>
    <n v="1.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4"/>
    <x v="35"/>
    <n v="1.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4"/>
    <x v="35"/>
    <n v="1.56"/>
    <n v="30.08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4"/>
    <x v="35"/>
    <n v="1.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4"/>
    <x v="35"/>
    <n v="1.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4"/>
    <x v="35"/>
    <n v="1.1200000000000001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4"/>
    <x v="35"/>
    <n v="1.2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4"/>
    <x v="35"/>
    <n v="1.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4"/>
    <x v="35"/>
    <n v="1.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4"/>
    <x v="35"/>
    <n v="1.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4"/>
    <x v="35"/>
    <n v="1.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4"/>
    <x v="35"/>
    <n v="1.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4"/>
    <x v="35"/>
    <n v="1.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4"/>
    <x v="35"/>
    <n v="1.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4"/>
    <x v="35"/>
    <n v="1.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4"/>
    <x v="35"/>
    <n v="1.06"/>
    <n v="23.12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4"/>
    <x v="35"/>
    <n v="1.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4"/>
    <x v="35"/>
    <n v="1.0900000000000001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4"/>
    <x v="35"/>
    <n v="1.110000000000000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4"/>
    <x v="35"/>
    <n v="1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7"/>
    <x v="19"/>
    <n v="0.01"/>
    <n v="25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7"/>
    <x v="19"/>
    <n v="0.0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7"/>
    <x v="19"/>
    <n v="0.0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7"/>
    <x v="19"/>
    <n v="0.0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7"/>
    <x v="19"/>
    <n v="0.0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7"/>
    <x v="19"/>
    <n v="0"/>
    <n v="0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7"/>
    <x v="19"/>
    <n v="0.0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7"/>
    <x v="19"/>
    <n v="0.11"/>
    <n v="48.18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7"/>
    <x v="19"/>
    <n v="0.01"/>
    <n v="1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7"/>
    <x v="19"/>
    <n v="0.0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7"/>
    <x v="19"/>
    <n v="0.0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7"/>
    <x v="19"/>
    <n v="0.0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7"/>
    <x v="19"/>
    <n v="0.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7"/>
    <x v="19"/>
    <n v="0.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7"/>
    <x v="19"/>
    <n v="0.0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7"/>
    <x v="19"/>
    <n v="0.39"/>
    <n v="83.57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7"/>
    <x v="19"/>
    <n v="0.01"/>
    <n v="18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7"/>
    <x v="19"/>
    <n v="7.0000000000000007E-2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2"/>
    <x v="36"/>
    <n v="6.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2"/>
    <x v="36"/>
    <n v="3.26"/>
    <n v="80.02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2"/>
    <x v="36"/>
    <n v="1.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2"/>
    <x v="36"/>
    <n v="1.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2"/>
    <x v="36"/>
    <n v="1.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2"/>
    <x v="36"/>
    <n v="1.1000000000000001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2"/>
    <x v="36"/>
    <n v="4.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2"/>
    <x v="36"/>
    <n v="2.2400000000000002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2"/>
    <x v="36"/>
    <n v="3.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2"/>
    <x v="36"/>
    <n v="1.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2"/>
    <x v="36"/>
    <n v="27.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2"/>
    <x v="36"/>
    <n v="1.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2"/>
    <x v="36"/>
    <n v="1.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2"/>
    <x v="36"/>
    <n v="1.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2"/>
    <x v="36"/>
    <n v="1.7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2"/>
    <x v="36"/>
    <n v="1.1499999999999999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2"/>
    <x v="36"/>
    <n v="8.7799999999999994"/>
    <n v="27.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2"/>
    <x v="36"/>
    <n v="1.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2"/>
    <x v="36"/>
    <n v="1.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2"/>
    <x v="36"/>
    <n v="1.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2"/>
    <x v="36"/>
    <n v="1.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2"/>
    <x v="36"/>
    <n v="1.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2"/>
    <x v="36"/>
    <n v="1.1399999999999999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2"/>
    <x v="36"/>
    <n v="13.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2"/>
    <x v="36"/>
    <n v="9.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2"/>
    <x v="36"/>
    <n v="1.1200000000000001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2"/>
    <x v="36"/>
    <n v="6.47"/>
    <n v="21.5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2"/>
    <x v="36"/>
    <n v="1.1000000000000001"/>
    <n v="44.1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2"/>
    <x v="36"/>
    <n v="1.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2"/>
    <x v="36"/>
    <n v="1.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2"/>
    <x v="36"/>
    <n v="1.1499999999999999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2"/>
    <x v="36"/>
    <n v="1.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2"/>
    <x v="36"/>
    <n v="3.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2"/>
    <x v="36"/>
    <n v="1.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2"/>
    <x v="36"/>
    <n v="1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2"/>
    <x v="36"/>
    <n v="1.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2"/>
    <x v="36"/>
    <n v="1.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2"/>
    <x v="36"/>
    <n v="1.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2"/>
    <x v="36"/>
    <n v="1.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2"/>
    <x v="36"/>
    <n v="1.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2"/>
    <x v="36"/>
    <n v="0.0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2"/>
    <x v="36"/>
    <n v="0.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2"/>
    <x v="36"/>
    <n v="0.0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2"/>
    <x v="36"/>
    <n v="0.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2"/>
    <x v="36"/>
    <n v="0.0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2"/>
    <x v="36"/>
    <n v="0.0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2"/>
    <x v="36"/>
    <n v="0.01"/>
    <n v="17.670000000000002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2"/>
    <x v="36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2"/>
    <x v="36"/>
    <n v="0.0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2"/>
    <x v="36"/>
    <n v="0.0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2"/>
    <x v="36"/>
    <n v="0.0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2"/>
    <x v="36"/>
    <n v="0.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2"/>
    <x v="36"/>
    <n v="0"/>
    <n v="8.5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2"/>
    <x v="36"/>
    <n v="0.21"/>
    <n v="73.37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2"/>
    <x v="36"/>
    <n v="0.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2"/>
    <x v="36"/>
    <n v="0.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2"/>
    <x v="36"/>
    <n v="0"/>
    <n v="22.75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x v="2"/>
    <x v="36"/>
    <n v="0.0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2"/>
    <x v="37"/>
    <n v="1.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2"/>
    <x v="37"/>
    <n v="1.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2"/>
    <x v="37"/>
    <n v="1.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2"/>
    <x v="37"/>
    <n v="1.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2"/>
    <x v="37"/>
    <n v="1.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2"/>
    <x v="37"/>
    <n v="1.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2"/>
    <x v="37"/>
    <n v="1.1100000000000001"/>
    <n v="92.22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2"/>
    <x v="37"/>
    <n v="1.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2"/>
    <x v="37"/>
    <n v="1.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2"/>
    <x v="37"/>
    <n v="0.0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2"/>
    <x v="37"/>
    <n v="0.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2"/>
    <x v="37"/>
    <n v="0.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2"/>
    <x v="37"/>
    <n v="0.28000000000000003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2"/>
    <x v="37"/>
    <n v="0.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2"/>
    <x v="37"/>
    <n v="0.0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2"/>
    <x v="37"/>
    <n v="0.5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2"/>
    <x v="37"/>
    <n v="0.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2"/>
    <x v="37"/>
    <n v="0"/>
    <n v="44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2"/>
    <x v="37"/>
    <n v="0.0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7"/>
    <x v="19"/>
    <n v="0.0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7"/>
    <x v="19"/>
    <n v="0.28000000000000003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7"/>
    <x v="19"/>
    <n v="0.0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7"/>
    <x v="19"/>
    <n v="0"/>
    <n v="0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7"/>
    <x v="19"/>
    <n v="0.11"/>
    <n v="72.760000000000005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7"/>
    <x v="19"/>
    <n v="0.0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7"/>
    <x v="19"/>
    <n v="0.0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7"/>
    <x v="19"/>
    <n v="0.0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7"/>
    <x v="19"/>
    <n v="0.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7"/>
    <x v="19"/>
    <n v="0.0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1"/>
    <x v="38"/>
    <n v="0.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1"/>
    <x v="38"/>
    <n v="0.34"/>
    <n v="132.35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1"/>
    <x v="38"/>
    <n v="1.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1"/>
    <x v="38"/>
    <n v="0.06"/>
    <n v="163.57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1"/>
    <x v="38"/>
    <n v="0.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1"/>
    <x v="38"/>
    <n v="1.1200000000000001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1"/>
    <x v="38"/>
    <n v="3.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1"/>
    <x v="38"/>
    <n v="2.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1"/>
    <x v="38"/>
    <n v="1.02"/>
    <n v="164.94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1"/>
    <x v="38"/>
    <n v="1.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1"/>
    <x v="38"/>
    <n v="1.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1"/>
    <x v="38"/>
    <n v="1.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1"/>
    <x v="38"/>
    <n v="1.02"/>
    <n v="10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1"/>
    <x v="38"/>
    <n v="1.1599999999999999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1"/>
    <x v="38"/>
    <n v="2.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1"/>
    <x v="38"/>
    <n v="1.2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1"/>
    <x v="38"/>
    <n v="1.2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1"/>
    <x v="38"/>
    <n v="1.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1"/>
    <x v="38"/>
    <n v="1.0900000000000001"/>
    <n v="94.64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1"/>
    <x v="38"/>
    <n v="1.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2"/>
    <x v="30"/>
    <n v="14.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2"/>
    <x v="30"/>
    <n v="2.5299999999999998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2"/>
    <x v="30"/>
    <n v="1.4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2"/>
    <x v="30"/>
    <n v="2.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2"/>
    <x v="30"/>
    <n v="1.45"/>
    <n v="511.65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2"/>
    <x v="30"/>
    <n v="1.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2"/>
    <x v="30"/>
    <n v="4.93"/>
    <n v="69.760000000000005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2"/>
    <x v="30"/>
    <n v="2.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2"/>
    <x v="30"/>
    <n v="1.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2"/>
    <x v="30"/>
    <n v="1.7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2"/>
    <x v="30"/>
    <n v="1.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2"/>
    <x v="30"/>
    <n v="1.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2"/>
    <x v="30"/>
    <n v="1.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2"/>
    <x v="30"/>
    <n v="22603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2"/>
    <x v="30"/>
    <n v="9.7799999999999994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2"/>
    <x v="30"/>
    <n v="1.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2"/>
    <x v="30"/>
    <n v="2.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2"/>
    <x v="30"/>
    <n v="1.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2"/>
    <x v="30"/>
    <n v="3.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2"/>
    <x v="30"/>
    <n v="1.03"/>
    <n v="18.239999999999998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"/>
    <x v="39"/>
    <n v="0.28999999999999998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"/>
    <x v="39"/>
    <n v="0.0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"/>
    <x v="39"/>
    <n v="0.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"/>
    <x v="39"/>
    <n v="0.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"/>
    <x v="39"/>
    <n v="0.28000000000000003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"/>
    <x v="39"/>
    <n v="0.01"/>
    <n v="13.25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"/>
    <x v="39"/>
    <n v="0.0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"/>
    <x v="39"/>
    <n v="0.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"/>
    <x v="39"/>
    <n v="0.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"/>
    <x v="39"/>
    <n v="0.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"/>
    <x v="39"/>
    <n v="0.1"/>
    <n v="31.76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"/>
    <x v="39"/>
    <n v="0.0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"/>
    <x v="39"/>
    <n v="0.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"/>
    <x v="39"/>
    <n v="0.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"/>
    <x v="39"/>
    <n v="0.0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"/>
    <x v="39"/>
    <n v="0.01"/>
    <n v="25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"/>
    <x v="39"/>
    <n v="0.0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"/>
    <x v="39"/>
    <n v="0.02"/>
    <n v="25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"/>
    <x v="39"/>
    <n v="0.0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"/>
    <x v="39"/>
    <n v="0.14000000000000001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"/>
    <x v="39"/>
    <n v="0.1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"/>
    <x v="39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"/>
    <x v="39"/>
    <n v="0.14000000000000001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"/>
    <x v="39"/>
    <n v="0.0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"/>
    <x v="39"/>
    <n v="0.0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"/>
    <x v="39"/>
    <n v="0.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"/>
    <x v="39"/>
    <n v="0.02"/>
    <n v="53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1"/>
    <x v="6"/>
    <n v="1.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1"/>
    <x v="6"/>
    <n v="1.2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1"/>
    <x v="6"/>
    <n v="1.1499999999999999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1"/>
    <x v="6"/>
    <n v="1.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1"/>
    <x v="6"/>
    <n v="1.05"/>
    <n v="36.8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1"/>
    <x v="6"/>
    <n v="1.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1"/>
    <x v="6"/>
    <n v="1.2"/>
    <n v="31.5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1"/>
    <x v="6"/>
    <n v="1.03"/>
    <n v="102.5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1"/>
    <x v="6"/>
    <n v="1.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1"/>
    <x v="6"/>
    <n v="1.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1"/>
    <x v="6"/>
    <n v="1.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1"/>
    <x v="6"/>
    <n v="1.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1"/>
    <x v="6"/>
    <n v="1.110000000000000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1"/>
    <x v="6"/>
    <n v="1.5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1"/>
    <x v="6"/>
    <n v="1.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1"/>
    <x v="6"/>
    <n v="1.1599999999999999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1"/>
    <x v="6"/>
    <n v="1.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1"/>
    <x v="6"/>
    <n v="1.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1"/>
    <x v="6"/>
    <n v="1.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1"/>
    <x v="6"/>
    <n v="1.33"/>
    <n v="42.9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1"/>
    <x v="6"/>
    <n v="1.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1"/>
    <x v="6"/>
    <n v="1.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1"/>
    <x v="6"/>
    <n v="1.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1"/>
    <x v="6"/>
    <n v="1.1499999999999999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1"/>
    <x v="6"/>
    <n v="1.1000000000000001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1"/>
    <x v="6"/>
    <n v="1.1200000000000001"/>
    <n v="44.25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1"/>
    <x v="6"/>
    <n v="1.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1"/>
    <x v="6"/>
    <n v="1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1"/>
    <x v="6"/>
    <n v="1.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1"/>
    <x v="6"/>
    <n v="1.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1"/>
    <x v="6"/>
    <n v="1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1"/>
    <x v="6"/>
    <n v="1.1299999999999999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1"/>
    <x v="6"/>
    <n v="1.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1"/>
    <x v="6"/>
    <n v="1.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1"/>
    <x v="6"/>
    <n v="2.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1"/>
    <x v="6"/>
    <n v="1.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1"/>
    <x v="6"/>
    <n v="1.3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1"/>
    <x v="6"/>
    <n v="1.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1"/>
    <x v="6"/>
    <n v="1.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1"/>
    <x v="6"/>
    <n v="1.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1"/>
    <x v="6"/>
    <n v="1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1"/>
    <x v="6"/>
    <n v="1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1"/>
    <x v="6"/>
    <n v="1.24"/>
    <n v="8.8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1"/>
    <x v="6"/>
    <n v="1.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1"/>
    <x v="6"/>
    <n v="1.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1"/>
    <x v="6"/>
    <n v="1.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1"/>
    <x v="6"/>
    <n v="1.2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1"/>
    <x v="6"/>
    <n v="1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1"/>
    <x v="6"/>
    <n v="1.07"/>
    <n v="35.04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1"/>
    <x v="6"/>
    <n v="1"/>
    <n v="272.73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1"/>
    <x v="6"/>
    <n v="1.110000000000000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1"/>
    <x v="6"/>
    <n v="1.1499999999999999"/>
    <n v="30.19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1"/>
    <x v="6"/>
    <n v="1.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1"/>
    <x v="6"/>
    <n v="1.7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1"/>
    <x v="6"/>
    <n v="1.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1"/>
    <x v="6"/>
    <n v="1.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1"/>
    <x v="6"/>
    <n v="1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1"/>
    <x v="6"/>
    <n v="1.2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1"/>
    <x v="6"/>
    <n v="1.110000000000000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1"/>
    <x v="6"/>
    <n v="1.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1"/>
    <x v="6"/>
    <n v="0.0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1"/>
    <x v="6"/>
    <n v="0.0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1"/>
    <x v="6"/>
    <n v="0.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1"/>
    <x v="6"/>
    <n v="0.0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1"/>
    <x v="6"/>
    <n v="0.0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1"/>
    <x v="6"/>
    <n v="0.0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1"/>
    <x v="6"/>
    <n v="0.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1"/>
    <x v="6"/>
    <n v="0.5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1"/>
    <x v="6"/>
    <n v="0.0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1"/>
    <x v="6"/>
    <n v="0.2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1"/>
    <x v="6"/>
    <n v="0.0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1"/>
    <x v="6"/>
    <n v="7.0000000000000007E-2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1"/>
    <x v="6"/>
    <n v="0.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1"/>
    <x v="6"/>
    <n v="0"/>
    <n v="20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1"/>
    <x v="6"/>
    <n v="0.0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1"/>
    <x v="6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1"/>
    <x v="6"/>
    <n v="0.0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1"/>
    <x v="6"/>
    <n v="0.2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1"/>
    <x v="6"/>
    <n v="0.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1"/>
    <x v="6"/>
    <n v="0.0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1"/>
    <x v="6"/>
    <n v="0.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1"/>
    <x v="6"/>
    <n v="0.05"/>
    <n v="35.92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1"/>
    <x v="6"/>
    <n v="0.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1"/>
    <x v="6"/>
    <n v="0.0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1"/>
    <x v="6"/>
    <n v="0.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1"/>
    <x v="6"/>
    <n v="0.0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1"/>
    <x v="6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1"/>
    <x v="6"/>
    <n v="0.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1"/>
    <x v="6"/>
    <n v="0.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1"/>
    <x v="6"/>
    <n v="0.19"/>
    <n v="381.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1"/>
    <x v="6"/>
    <n v="0.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1"/>
    <x v="6"/>
    <n v="0.0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1"/>
    <x v="6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1"/>
    <x v="6"/>
    <n v="0.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1"/>
    <x v="6"/>
    <n v="0.0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1"/>
    <x v="6"/>
    <n v="0.0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1"/>
    <x v="6"/>
    <n v="0.09"/>
    <n v="29.41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1"/>
    <x v="6"/>
    <n v="0.01"/>
    <n v="12.5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1"/>
    <x v="6"/>
    <n v="0.0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1"/>
    <x v="6"/>
    <n v="0.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1"/>
    <x v="6"/>
    <n v="0.0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1"/>
    <x v="6"/>
    <n v="0.0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1"/>
    <x v="6"/>
    <n v="0.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1"/>
    <x v="6"/>
    <n v="0.0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1"/>
    <x v="6"/>
    <n v="0.0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1"/>
    <x v="6"/>
    <n v="0.0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1"/>
    <x v="6"/>
    <n v="0.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1"/>
    <x v="6"/>
    <n v="0.0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1"/>
    <x v="6"/>
    <n v="0.0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1"/>
    <x v="6"/>
    <n v="0.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1"/>
    <x v="6"/>
    <n v="0.14000000000000001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1"/>
    <x v="6"/>
    <n v="0.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1"/>
    <x v="6"/>
    <n v="0.0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1"/>
    <x v="6"/>
    <n v="0.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1"/>
    <x v="6"/>
    <n v="0.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1"/>
    <x v="6"/>
    <n v="0.0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1"/>
    <x v="6"/>
    <n v="0.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1"/>
    <x v="40"/>
    <n v="1.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1"/>
    <x v="40"/>
    <n v="1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1"/>
    <x v="40"/>
    <n v="1"/>
    <n v="3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1"/>
    <x v="40"/>
    <n v="1.03"/>
    <n v="175.51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1"/>
    <x v="40"/>
    <n v="1.02"/>
    <n v="231.66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1"/>
    <x v="40"/>
    <n v="1.25"/>
    <n v="75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1"/>
    <x v="40"/>
    <n v="1.31"/>
    <n v="112.14"/>
    <x v="2927"/>
    <d v="2014-07-15T05:00:00"/>
    <x v="9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1"/>
    <x v="40"/>
    <n v="1"/>
    <n v="41.67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1"/>
    <x v="40"/>
    <n v="1.02"/>
    <n v="255.17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1"/>
    <x v="40"/>
    <n v="1.01"/>
    <n v="162.77000000000001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1"/>
    <x v="40"/>
    <n v="1.06"/>
    <n v="88.33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1"/>
    <x v="40"/>
    <n v="1.05"/>
    <n v="85.74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1"/>
    <x v="40"/>
    <n v="1.03"/>
    <n v="47.57"/>
    <x v="2933"/>
    <d v="2016-06-04T22:57:33"/>
    <x v="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1"/>
    <x v="40"/>
    <n v="1.08"/>
    <n v="72.97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1"/>
    <x v="40"/>
    <n v="1.01"/>
    <n v="90.54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1"/>
    <x v="40"/>
    <n v="1.28"/>
    <n v="37.65"/>
    <x v="2936"/>
    <d v="2014-10-13T04:59:00"/>
    <x v="9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1"/>
    <x v="40"/>
    <n v="1.33"/>
    <n v="36.36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1"/>
    <x v="40"/>
    <n v="1.01"/>
    <n v="126.72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1"/>
    <x v="40"/>
    <n v="1.03"/>
    <n v="329.2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1"/>
    <x v="40"/>
    <n v="1.07"/>
    <n v="81.239999999999995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1"/>
    <x v="38"/>
    <n v="0"/>
    <n v="1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1"/>
    <x v="38"/>
    <n v="0.2"/>
    <n v="202.23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1"/>
    <x v="38"/>
    <n v="0"/>
    <n v="0"/>
    <x v="2943"/>
    <d v="2015-04-13T03:06:20"/>
    <x v="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1"/>
    <x v="38"/>
    <n v="0.01"/>
    <n v="100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1"/>
    <x v="38"/>
    <n v="0"/>
    <n v="0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1"/>
    <x v="38"/>
    <n v="0"/>
    <n v="1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1"/>
    <x v="38"/>
    <n v="0.04"/>
    <n v="82.46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1"/>
    <x v="38"/>
    <n v="0"/>
    <n v="2.67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1"/>
    <x v="38"/>
    <n v="0.03"/>
    <n v="12.5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1"/>
    <x v="38"/>
    <n v="0"/>
    <n v="0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1"/>
    <x v="38"/>
    <n v="0.02"/>
    <n v="18.899999999999999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1"/>
    <x v="38"/>
    <n v="0.08"/>
    <n v="200.63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1"/>
    <x v="38"/>
    <n v="0"/>
    <n v="201.67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1"/>
    <x v="38"/>
    <n v="0"/>
    <n v="0"/>
    <x v="2954"/>
    <d v="2017-03-16T13:00:03"/>
    <x v="9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1"/>
    <x v="38"/>
    <n v="0.6"/>
    <n v="65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1"/>
    <x v="38"/>
    <n v="0.17"/>
    <n v="66.099999999999994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1"/>
    <x v="38"/>
    <n v="0.02"/>
    <n v="93.33"/>
    <x v="2957"/>
    <d v="2015-03-27T23:16:12"/>
    <x v="9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1"/>
    <x v="38"/>
    <n v="0"/>
    <n v="0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1"/>
    <x v="38"/>
    <n v="0"/>
    <n v="0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1"/>
    <x v="38"/>
    <n v="0"/>
    <n v="0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1"/>
    <x v="6"/>
    <n v="1.1000000000000001"/>
    <n v="50.75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1"/>
    <x v="6"/>
    <n v="1.22"/>
    <n v="60.9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1"/>
    <x v="6"/>
    <n v="1.07"/>
    <n v="109.03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1"/>
    <x v="6"/>
    <n v="1.01"/>
    <n v="25.69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1"/>
    <x v="6"/>
    <n v="1.0900000000000001"/>
    <n v="41.92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1"/>
    <x v="6"/>
    <n v="1.1399999999999999"/>
    <n v="88.77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1"/>
    <x v="6"/>
    <n v="1.1399999999999999"/>
    <n v="80.23"/>
    <x v="2967"/>
    <d v="2015-03-09T03:44:52"/>
    <x v="9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1"/>
    <x v="6"/>
    <n v="1.06"/>
    <n v="78.94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1"/>
    <x v="6"/>
    <n v="1.63"/>
    <n v="95.59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1"/>
    <x v="6"/>
    <n v="1.06"/>
    <n v="69.89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1"/>
    <x v="6"/>
    <n v="1"/>
    <n v="74.53"/>
    <x v="2971"/>
    <d v="2014-08-31T15:47:58"/>
    <x v="9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1"/>
    <x v="6"/>
    <n v="1.05"/>
    <n v="123.94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1"/>
    <x v="6"/>
    <n v="1.75"/>
    <n v="264.85000000000002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1"/>
    <x v="6"/>
    <n v="1.02"/>
    <n v="58.62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1"/>
    <x v="6"/>
    <n v="1"/>
    <n v="70.88"/>
    <x v="2975"/>
    <d v="2014-11-27T03:00:00"/>
    <x v="9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1"/>
    <x v="6"/>
    <n v="1.71"/>
    <n v="8.57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1"/>
    <x v="6"/>
    <n v="1.1399999999999999"/>
    <n v="113.57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1"/>
    <x v="6"/>
    <n v="1.29"/>
    <n v="60.69"/>
    <x v="2978"/>
    <d v="2014-10-20T05:59:00"/>
    <x v="9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1"/>
    <x v="6"/>
    <n v="1.01"/>
    <n v="110.22"/>
    <x v="2979"/>
    <d v="2015-01-06T06:00:00"/>
    <x v="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1"/>
    <x v="6"/>
    <n v="1.0900000000000001"/>
    <n v="136.4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1"/>
    <x v="38"/>
    <n v="1.29"/>
    <n v="53.16"/>
    <x v="2981"/>
    <d v="2015-09-23T13:25:56"/>
    <x v="9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1"/>
    <x v="38"/>
    <n v="1.02"/>
    <n v="86.49"/>
    <x v="2982"/>
    <d v="2016-02-11T16:29:03"/>
    <x v="9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1"/>
    <x v="38"/>
    <n v="1.47"/>
    <n v="155.24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1"/>
    <x v="38"/>
    <n v="1"/>
    <n v="115.0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1"/>
    <x v="38"/>
    <n v="1.22"/>
    <n v="109.59"/>
    <x v="2985"/>
    <d v="2016-10-31T04:00:00"/>
    <x v="9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1"/>
    <x v="38"/>
    <n v="1.06"/>
    <n v="45.21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1"/>
    <x v="38"/>
    <n v="1.1000000000000001"/>
    <n v="104.15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1"/>
    <x v="38"/>
    <n v="1"/>
    <n v="35.71"/>
    <x v="2988"/>
    <d v="2016-06-20T08:41:21"/>
    <x v="9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1"/>
    <x v="38"/>
    <n v="1.77"/>
    <n v="97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1"/>
    <x v="38"/>
    <n v="1"/>
    <n v="370.37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1"/>
    <x v="38"/>
    <n v="1.03"/>
    <n v="94.41"/>
    <x v="2991"/>
    <d v="2017-01-27T20:05:30"/>
    <x v="9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1"/>
    <x v="38"/>
    <n v="1.05"/>
    <n v="48.98"/>
    <x v="2992"/>
    <d v="2016-10-09T18:25:10"/>
    <x v="9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1"/>
    <x v="38"/>
    <n v="1"/>
    <n v="45.59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1"/>
    <x v="38"/>
    <n v="4.58"/>
    <n v="23.2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1"/>
    <x v="38"/>
    <n v="1.05"/>
    <n v="63.23"/>
    <x v="2995"/>
    <d v="2017-01-19T15:57:51"/>
    <x v="9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1"/>
    <x v="38"/>
    <n v="1.72"/>
    <n v="153.52000000000001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1"/>
    <x v="38"/>
    <n v="1.04"/>
    <n v="90.2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1"/>
    <x v="38"/>
    <n v="1.03"/>
    <n v="118.97"/>
    <x v="2998"/>
    <d v="2014-06-16T04:25:00"/>
    <x v="9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1"/>
    <x v="38"/>
    <n v="1.19"/>
    <n v="80.25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1"/>
    <x v="38"/>
    <n v="1"/>
    <n v="62.5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1"/>
    <x v="38"/>
    <n v="3.19"/>
    <n v="131.38"/>
    <x v="3001"/>
    <d v="2016-07-13T21:29:42"/>
    <x v="9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1"/>
    <x v="38"/>
    <n v="1.0900000000000001"/>
    <n v="73.03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1"/>
    <x v="38"/>
    <n v="1.01"/>
    <n v="178.53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1"/>
    <x v="38"/>
    <n v="1.1299999999999999"/>
    <n v="162.91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1"/>
    <x v="38"/>
    <n v="1.2"/>
    <n v="108.24"/>
    <x v="3005"/>
    <d v="2014-10-06T16:11:45"/>
    <x v="9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1"/>
    <x v="38"/>
    <n v="1.08"/>
    <n v="88.87"/>
    <x v="3006"/>
    <d v="2014-12-14T18:09:51"/>
    <x v="9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1"/>
    <x v="38"/>
    <n v="1.8"/>
    <n v="54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1"/>
    <x v="38"/>
    <n v="1.01"/>
    <n v="116.73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1"/>
    <x v="38"/>
    <n v="1.2"/>
    <n v="233.9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1"/>
    <x v="38"/>
    <n v="1.58"/>
    <n v="15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1"/>
    <x v="38"/>
    <n v="1.24"/>
    <n v="14.84"/>
    <x v="3011"/>
    <d v="2015-12-23T22:59:00"/>
    <x v="9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1"/>
    <x v="38"/>
    <n v="1.17"/>
    <n v="85.1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1"/>
    <x v="38"/>
    <n v="1.57"/>
    <n v="146.69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1"/>
    <x v="38"/>
    <n v="1.1299999999999999"/>
    <n v="50.76"/>
    <x v="3014"/>
    <d v="2014-11-05T05:00:00"/>
    <x v="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1"/>
    <x v="38"/>
    <n v="1.03"/>
    <n v="87.7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1"/>
    <x v="38"/>
    <n v="1.03"/>
    <n v="242.2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1"/>
    <x v="38"/>
    <n v="1.06"/>
    <n v="146.44999999999999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1"/>
    <x v="38"/>
    <n v="1.01"/>
    <n v="103.17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1"/>
    <x v="38"/>
    <n v="1.21"/>
    <n v="80.459999999999994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1"/>
    <x v="38"/>
    <n v="1.01"/>
    <n v="234.67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1"/>
    <x v="38"/>
    <n v="1.1599999999999999"/>
    <n v="50.69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1"/>
    <x v="38"/>
    <n v="1.01"/>
    <n v="162.71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1"/>
    <x v="38"/>
    <n v="1.03"/>
    <n v="120.17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1"/>
    <x v="38"/>
    <n v="2.46"/>
    <n v="67.7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1"/>
    <x v="38"/>
    <n v="3.02"/>
    <n v="52.1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1"/>
    <x v="38"/>
    <n v="1.43"/>
    <n v="51.6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1"/>
    <x v="38"/>
    <n v="1.31"/>
    <n v="164.3"/>
    <x v="3027"/>
    <d v="2015-03-20T15:54:11"/>
    <x v="9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1"/>
    <x v="38"/>
    <n v="1.68"/>
    <n v="84.86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1"/>
    <x v="38"/>
    <n v="1.1000000000000001"/>
    <n v="94.55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1"/>
    <x v="38"/>
    <n v="1.07"/>
    <n v="45.54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1"/>
    <x v="38"/>
    <n v="1"/>
    <n v="51.72"/>
    <x v="3031"/>
    <d v="2016-10-14T21:10:47"/>
    <x v="9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1"/>
    <x v="38"/>
    <n v="1.27"/>
    <n v="50.8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1"/>
    <x v="38"/>
    <n v="1.47"/>
    <n v="191.13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1"/>
    <x v="38"/>
    <n v="1.1299999999999999"/>
    <n v="89.31"/>
    <x v="3034"/>
    <d v="2016-11-01T03:59:00"/>
    <x v="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1"/>
    <x v="38"/>
    <n v="1.0900000000000001"/>
    <n v="88.59"/>
    <x v="3035"/>
    <d v="2013-05-04T13:26:49"/>
    <x v="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1"/>
    <x v="38"/>
    <n v="1.27"/>
    <n v="96.3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1"/>
    <x v="38"/>
    <n v="2.13"/>
    <n v="33.31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1"/>
    <x v="38"/>
    <n v="1.01"/>
    <n v="37.22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1"/>
    <x v="38"/>
    <n v="1.0900000000000001"/>
    <n v="92.13"/>
    <x v="3039"/>
    <d v="2013-12-29T07:59:00"/>
    <x v="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1"/>
    <x v="38"/>
    <n v="1.08"/>
    <n v="76.790000000000006"/>
    <x v="3040"/>
    <d v="2015-06-26T23:00:00"/>
    <x v="9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1"/>
    <x v="38"/>
    <n v="1.1000000000000001"/>
    <n v="96.53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1"/>
    <x v="38"/>
    <n v="1.28"/>
    <n v="51.89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1"/>
    <x v="38"/>
    <n v="1.1000000000000001"/>
    <n v="128.91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1"/>
    <x v="38"/>
    <n v="1.0900000000000001"/>
    <n v="84.11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1"/>
    <x v="38"/>
    <n v="1.33"/>
    <n v="82.94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1"/>
    <x v="38"/>
    <n v="1.91"/>
    <n v="259.95"/>
    <x v="3046"/>
    <d v="2014-09-10T04:52:00"/>
    <x v="9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1"/>
    <x v="38"/>
    <n v="1.49"/>
    <n v="37.25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1"/>
    <x v="38"/>
    <n v="1.66"/>
    <n v="177.02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1"/>
    <x v="38"/>
    <n v="1.07"/>
    <n v="74.069999999999993"/>
    <x v="3049"/>
    <d v="2015-06-14T00:20:55"/>
    <x v="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1"/>
    <x v="38"/>
    <n v="1.06"/>
    <n v="70.67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1"/>
    <x v="38"/>
    <n v="0.24"/>
    <n v="23.63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1"/>
    <x v="38"/>
    <n v="0"/>
    <n v="37.5"/>
    <x v="3052"/>
    <d v="2015-05-28T15:59:00"/>
    <x v="9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1"/>
    <x v="38"/>
    <n v="0"/>
    <n v="13.33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1"/>
    <x v="38"/>
    <n v="0"/>
    <n v="0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1"/>
    <x v="38"/>
    <n v="0"/>
    <n v="1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1"/>
    <x v="38"/>
    <n v="0"/>
    <n v="0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1"/>
    <x v="38"/>
    <n v="0"/>
    <n v="0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1"/>
    <x v="38"/>
    <n v="0"/>
    <n v="1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1"/>
    <x v="38"/>
    <n v="0.03"/>
    <n v="41"/>
    <x v="3059"/>
    <d v="2014-08-08T22:27:26"/>
    <x v="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1"/>
    <x v="38"/>
    <n v="0"/>
    <n v="55.83"/>
    <x v="3060"/>
    <d v="2015-09-28T06:35:34"/>
    <x v="9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1"/>
    <x v="38"/>
    <n v="0"/>
    <n v="0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1"/>
    <x v="38"/>
    <n v="0.67"/>
    <n v="99.76"/>
    <x v="3062"/>
    <d v="2015-09-30T18:00:00"/>
    <x v="9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1"/>
    <x v="38"/>
    <n v="0.2"/>
    <n v="25.52"/>
    <x v="3063"/>
    <d v="2016-10-22T22:08:58"/>
    <x v="9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1"/>
    <x v="38"/>
    <n v="0.11"/>
    <n v="117.65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1"/>
    <x v="38"/>
    <n v="0"/>
    <n v="5"/>
    <x v="3065"/>
    <d v="2014-07-30T01:19:32"/>
    <x v="9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1"/>
    <x v="38"/>
    <n v="0.12"/>
    <n v="2796.67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1"/>
    <x v="38"/>
    <n v="0.03"/>
    <n v="200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1"/>
    <x v="38"/>
    <n v="0"/>
    <n v="87.5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1"/>
    <x v="38"/>
    <n v="0.14000000000000001"/>
    <n v="20.14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1"/>
    <x v="38"/>
    <n v="0.03"/>
    <n v="20.88"/>
    <x v="3070"/>
    <d v="2016-12-07T17:36:09"/>
    <x v="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1"/>
    <x v="38"/>
    <n v="0.6"/>
    <n v="61.31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1"/>
    <x v="38"/>
    <n v="0"/>
    <n v="1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1"/>
    <x v="38"/>
    <n v="0"/>
    <n v="92.14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1"/>
    <x v="38"/>
    <n v="0"/>
    <n v="7.33"/>
    <x v="3074"/>
    <d v="2016-03-10T13:42:39"/>
    <x v="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1"/>
    <x v="38"/>
    <n v="0.09"/>
    <n v="64.8"/>
    <x v="3075"/>
    <d v="2016-08-19T02:27:20"/>
    <x v="9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1"/>
    <x v="38"/>
    <n v="0.15"/>
    <n v="30.12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1"/>
    <x v="38"/>
    <n v="0"/>
    <n v="52.5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1"/>
    <x v="38"/>
    <n v="0"/>
    <n v="23.67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1"/>
    <x v="38"/>
    <n v="0.01"/>
    <n v="415.7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1"/>
    <x v="38"/>
    <n v="0"/>
    <n v="53.71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1"/>
    <x v="38"/>
    <n v="0"/>
    <n v="420.6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1"/>
    <x v="38"/>
    <n v="0"/>
    <n v="0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1"/>
    <x v="38"/>
    <n v="0"/>
    <n v="18.670000000000002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1"/>
    <x v="38"/>
    <n v="0.12"/>
    <n v="78.33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1"/>
    <x v="38"/>
    <n v="0.02"/>
    <n v="67.7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1"/>
    <x v="38"/>
    <n v="0"/>
    <n v="16.670000000000002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1"/>
    <x v="38"/>
    <n v="0.01"/>
    <n v="62.5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1"/>
    <x v="38"/>
    <n v="0"/>
    <n v="42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1"/>
    <x v="38"/>
    <n v="0.23"/>
    <n v="130.09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1"/>
    <x v="38"/>
    <n v="0.05"/>
    <n v="1270.22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1"/>
    <x v="38"/>
    <n v="0.16"/>
    <n v="88.44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1"/>
    <x v="38"/>
    <n v="0.01"/>
    <n v="56.34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1"/>
    <x v="38"/>
    <n v="0.23"/>
    <n v="53.53"/>
    <x v="3093"/>
    <d v="2014-06-01T03:59:00"/>
    <x v="9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1"/>
    <x v="38"/>
    <n v="0"/>
    <n v="25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1"/>
    <x v="38"/>
    <n v="0"/>
    <n v="50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1"/>
    <x v="38"/>
    <n v="0.04"/>
    <n v="56.79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1"/>
    <x v="38"/>
    <n v="0.17"/>
    <n v="40.83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1"/>
    <x v="38"/>
    <n v="0.04"/>
    <n v="65.11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1"/>
    <x v="38"/>
    <n v="0.14000000000000001"/>
    <n v="55.6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1"/>
    <x v="38"/>
    <n v="0.15"/>
    <n v="140.54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1"/>
    <x v="38"/>
    <n v="0.12"/>
    <n v="25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1"/>
    <x v="38"/>
    <n v="0.39"/>
    <n v="69.53"/>
    <x v="3102"/>
    <d v="2016-08-23T08:10:18"/>
    <x v="9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1"/>
    <x v="38"/>
    <n v="0"/>
    <n v="5.5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1"/>
    <x v="38"/>
    <n v="0.3"/>
    <n v="237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1"/>
    <x v="38"/>
    <n v="0.42"/>
    <n v="79.87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1"/>
    <x v="38"/>
    <n v="0.04"/>
    <n v="10.25"/>
    <x v="3106"/>
    <d v="2015-09-16T22:00:00"/>
    <x v="9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1"/>
    <x v="38"/>
    <n v="0.2"/>
    <n v="272.58999999999997"/>
    <x v="3107"/>
    <d v="2015-05-11T19:32:31"/>
    <x v="9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1"/>
    <x v="38"/>
    <n v="0"/>
    <n v="13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1"/>
    <x v="38"/>
    <n v="0.25"/>
    <n v="58.18"/>
    <x v="3109"/>
    <d v="2014-08-28T03:00:10"/>
    <x v="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1"/>
    <x v="38"/>
    <n v="0"/>
    <n v="10"/>
    <x v="3110"/>
    <d v="2017-02-19T00:45:19"/>
    <x v="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1"/>
    <x v="38"/>
    <n v="0.27"/>
    <n v="70.11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1"/>
    <x v="38"/>
    <n v="0.05"/>
    <n v="57.89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1"/>
    <x v="38"/>
    <n v="0.04"/>
    <n v="125.27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1"/>
    <x v="38"/>
    <n v="0"/>
    <n v="0"/>
    <x v="3114"/>
    <d v="2014-09-21T15:10:50"/>
    <x v="9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1"/>
    <x v="38"/>
    <n v="0.03"/>
    <n v="300"/>
    <x v="3115"/>
    <d v="2016-06-05T10:43:47"/>
    <x v="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1"/>
    <x v="38"/>
    <n v="0.56999999999999995"/>
    <n v="43"/>
    <x v="3116"/>
    <d v="2015-04-01T12:22:05"/>
    <x v="9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1"/>
    <x v="38"/>
    <n v="0"/>
    <n v="1"/>
    <x v="3117"/>
    <d v="2016-05-27T13:12:00"/>
    <x v="9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1"/>
    <x v="38"/>
    <n v="0"/>
    <n v="775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1"/>
    <x v="38"/>
    <n v="0"/>
    <n v="5"/>
    <x v="3119"/>
    <d v="2015-03-27T00:05:32"/>
    <x v="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1"/>
    <x v="38"/>
    <n v="0"/>
    <n v="12.8"/>
    <x v="3120"/>
    <d v="2016-05-05T21:36:36"/>
    <x v="9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1"/>
    <x v="38"/>
    <n v="0.01"/>
    <n v="10"/>
    <x v="3121"/>
    <d v="2014-09-26T16:18:55"/>
    <x v="9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1"/>
    <x v="38"/>
    <n v="0.57999999999999996"/>
    <n v="5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1"/>
    <x v="38"/>
    <n v="0.68"/>
    <n v="244.8"/>
    <x v="3123"/>
    <d v="2016-07-09T23:49:58"/>
    <x v="9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1"/>
    <x v="38"/>
    <n v="0"/>
    <n v="6.5"/>
    <x v="3124"/>
    <d v="2015-02-02T18:43:21"/>
    <x v="9"/>
  </r>
  <r>
    <n v="3125"/>
    <s v="N/A (Canceled)"/>
    <s v="N/A"/>
    <x v="86"/>
    <n v="0"/>
    <x v="1"/>
    <s v="US"/>
    <s v="USD"/>
    <n v="1452142672"/>
    <n v="1449550672"/>
    <b v="0"/>
    <n v="0"/>
    <b v="0"/>
    <x v="1"/>
    <x v="38"/>
    <n v="0"/>
    <n v="0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1"/>
    <x v="38"/>
    <n v="0.04"/>
    <n v="61.1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1"/>
    <x v="38"/>
    <n v="0"/>
    <n v="0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1"/>
    <x v="6"/>
    <n v="1.0900000000000001"/>
    <n v="139.24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1"/>
    <x v="6"/>
    <n v="0.01"/>
    <n v="10"/>
    <x v="3129"/>
    <d v="2017-04-18T19:13:39"/>
    <x v="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1"/>
    <x v="6"/>
    <n v="0.04"/>
    <n v="93.75"/>
    <x v="3130"/>
    <d v="2017-04-14T04:59:00"/>
    <x v="9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1"/>
    <x v="6"/>
    <n v="0.16"/>
    <n v="53.75"/>
    <x v="3131"/>
    <d v="2017-04-08T12:54:05"/>
    <x v="9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1"/>
    <x v="6"/>
    <n v="0"/>
    <n v="10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1"/>
    <x v="6"/>
    <n v="1.08"/>
    <n v="33.75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1"/>
    <x v="6"/>
    <n v="0.23"/>
    <n v="18.75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1"/>
    <x v="6"/>
    <n v="0.21"/>
    <n v="23.14"/>
    <x v="3135"/>
    <d v="2017-04-04T03:38:41"/>
    <x v="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1"/>
    <x v="6"/>
    <n v="1.28"/>
    <n v="29.05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1"/>
    <x v="6"/>
    <n v="0.03"/>
    <n v="50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1"/>
    <x v="6"/>
    <n v="0"/>
    <n v="0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1"/>
    <x v="6"/>
    <n v="0.05"/>
    <n v="450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1"/>
    <x v="6"/>
    <n v="0.01"/>
    <n v="24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1"/>
    <x v="6"/>
    <n v="0.52"/>
    <n v="32.25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1"/>
    <x v="6"/>
    <n v="0.02"/>
    <n v="15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1"/>
    <x v="6"/>
    <n v="0"/>
    <n v="0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1"/>
    <x v="6"/>
    <n v="0.75"/>
    <n v="251.33"/>
    <x v="3144"/>
    <d v="2017-03-19T06:00:00"/>
    <x v="9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1"/>
    <x v="6"/>
    <n v="0"/>
    <n v="0"/>
    <x v="3145"/>
    <d v="2017-03-27T23:58:54"/>
    <x v="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1"/>
    <x v="6"/>
    <n v="0.11"/>
    <n v="437.5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1"/>
    <x v="6"/>
    <n v="1.18"/>
    <n v="110.35"/>
    <x v="3147"/>
    <d v="2014-11-07T00:15:55"/>
    <x v="9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1"/>
    <x v="6"/>
    <n v="1.31"/>
    <n v="41.42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1"/>
    <x v="6"/>
    <n v="1.04"/>
    <n v="52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1"/>
    <x v="6"/>
    <n v="1.01"/>
    <n v="33.99"/>
    <x v="3150"/>
    <d v="2011-01-25T04:00:00"/>
    <x v="9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1"/>
    <x v="6"/>
    <n v="1"/>
    <n v="103.35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1"/>
    <x v="6"/>
    <n v="1.06"/>
    <n v="34.79"/>
    <x v="3152"/>
    <d v="2013-11-02T20:49:27"/>
    <x v="9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1"/>
    <x v="6"/>
    <n v="3.36"/>
    <n v="41.77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1"/>
    <x v="6"/>
    <n v="1.1299999999999999"/>
    <n v="64.27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1"/>
    <x v="6"/>
    <n v="1.89"/>
    <n v="31.21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1"/>
    <x v="6"/>
    <n v="1.02"/>
    <n v="62.92"/>
    <x v="3156"/>
    <d v="2012-06-01T22:52:24"/>
    <x v="9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1"/>
    <x v="6"/>
    <n v="1.01"/>
    <n v="98.54"/>
    <x v="3157"/>
    <d v="2014-07-19T05:00:00"/>
    <x v="9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1"/>
    <x v="6"/>
    <n v="1.1399999999999999"/>
    <n v="82.61"/>
    <x v="3158"/>
    <d v="2013-07-22T20:09:12"/>
    <x v="9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1"/>
    <x v="6"/>
    <n v="1.33"/>
    <n v="38.5"/>
    <x v="3159"/>
    <d v="2012-01-18T23:00:00"/>
    <x v="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1"/>
    <x v="6"/>
    <n v="1.02"/>
    <n v="80.1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1"/>
    <x v="6"/>
    <n v="1.05"/>
    <n v="28.41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1"/>
    <x v="6"/>
    <n v="1.27"/>
    <n v="80.73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1"/>
    <x v="6"/>
    <n v="1.1100000000000001"/>
    <n v="200.69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1"/>
    <x v="6"/>
    <n v="1.07"/>
    <n v="37.590000000000003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1"/>
    <x v="6"/>
    <n v="1.63"/>
    <n v="58.1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1"/>
    <x v="6"/>
    <n v="1.6"/>
    <n v="60.3"/>
    <x v="3166"/>
    <d v="2014-11-26T07:59:00"/>
    <x v="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1"/>
    <x v="6"/>
    <n v="1.1599999999999999"/>
    <n v="63.36"/>
    <x v="3167"/>
    <d v="2014-08-02T04:13:01"/>
    <x v="9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1"/>
    <x v="6"/>
    <n v="1.24"/>
    <n v="50.9"/>
    <x v="3168"/>
    <d v="2014-06-13T22:00:00"/>
    <x v="9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1"/>
    <x v="6"/>
    <n v="1.03"/>
    <n v="100.5"/>
    <x v="3169"/>
    <d v="2013-12-13T04:59:00"/>
    <x v="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1"/>
    <x v="6"/>
    <n v="1.1200000000000001"/>
    <n v="31.62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1"/>
    <x v="6"/>
    <n v="1.0900000000000001"/>
    <n v="65.099999999999994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1"/>
    <x v="6"/>
    <n v="1.1499999999999999"/>
    <n v="79.31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1"/>
    <x v="6"/>
    <n v="1.03"/>
    <n v="139.19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1"/>
    <x v="6"/>
    <n v="1.01"/>
    <n v="131.91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1"/>
    <x v="6"/>
    <n v="1.1000000000000001"/>
    <n v="91.3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1"/>
    <x v="6"/>
    <n v="1.1499999999999999"/>
    <n v="39.67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1"/>
    <x v="6"/>
    <n v="1.17"/>
    <n v="57.55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1"/>
    <x v="6"/>
    <n v="1.72"/>
    <n v="33.03"/>
    <x v="3178"/>
    <d v="2014-07-16T14:31:15"/>
    <x v="9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1"/>
    <x v="6"/>
    <n v="1.1399999999999999"/>
    <n v="77.34"/>
    <x v="3179"/>
    <d v="2013-05-06T16:51:11"/>
    <x v="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1"/>
    <x v="6"/>
    <n v="1.2"/>
    <n v="31.93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1"/>
    <x v="6"/>
    <n v="1.0900000000000001"/>
    <n v="36.33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1"/>
    <x v="6"/>
    <n v="1.01"/>
    <n v="46.77"/>
    <x v="3182"/>
    <d v="2012-01-31T17:00:00"/>
    <x v="9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1"/>
    <x v="6"/>
    <n v="1.0900000000000001"/>
    <n v="40.07"/>
    <x v="3183"/>
    <d v="2013-08-23T19:04:29"/>
    <x v="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1"/>
    <x v="6"/>
    <n v="1.07"/>
    <n v="100.22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1"/>
    <x v="6"/>
    <n v="1"/>
    <n v="41.67"/>
    <x v="3185"/>
    <d v="2014-07-16T23:27:21"/>
    <x v="9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1"/>
    <x v="6"/>
    <n v="1.02"/>
    <n v="46.71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1"/>
    <x v="6"/>
    <n v="1.1599999999999999"/>
    <n v="71.489999999999995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1"/>
    <x v="40"/>
    <n v="0.65"/>
    <n v="14.44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1"/>
    <x v="40"/>
    <n v="0.12"/>
    <n v="356.84"/>
    <x v="3189"/>
    <d v="2015-05-24T08:18:52"/>
    <x v="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1"/>
    <x v="40"/>
    <n v="0"/>
    <n v="0"/>
    <x v="3190"/>
    <d v="2016-12-09T04:37:55"/>
    <x v="9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1"/>
    <x v="40"/>
    <n v="0.04"/>
    <n v="37.75"/>
    <x v="3191"/>
    <d v="2016-08-16T18:07:49"/>
    <x v="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1"/>
    <x v="40"/>
    <n v="0.01"/>
    <n v="12.75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1"/>
    <x v="40"/>
    <n v="0.12"/>
    <n v="24.46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1"/>
    <x v="40"/>
    <n v="0"/>
    <n v="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1"/>
    <x v="40"/>
    <n v="0.59"/>
    <n v="53.08"/>
    <x v="3195"/>
    <d v="2015-02-12T14:15:42"/>
    <x v="9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1"/>
    <x v="40"/>
    <n v="0"/>
    <n v="300"/>
    <x v="3196"/>
    <d v="2015-08-01T14:00:00"/>
    <x v="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1"/>
    <x v="40"/>
    <n v="0.11"/>
    <n v="286.25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1"/>
    <x v="40"/>
    <n v="0"/>
    <n v="36.67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1"/>
    <x v="40"/>
    <n v="0.52"/>
    <n v="49.21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1"/>
    <x v="40"/>
    <n v="0"/>
    <n v="1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1"/>
    <x v="40"/>
    <n v="0.01"/>
    <n v="12.5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1"/>
    <x v="40"/>
    <n v="0.55000000000000004"/>
    <n v="109.04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1"/>
    <x v="40"/>
    <n v="0.25"/>
    <n v="41.67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1"/>
    <x v="40"/>
    <n v="0"/>
    <n v="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1"/>
    <x v="40"/>
    <n v="0.03"/>
    <n v="22.75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1"/>
    <x v="40"/>
    <n v="0"/>
    <n v="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1"/>
    <x v="40"/>
    <n v="0.46"/>
    <n v="70.83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1"/>
    <x v="6"/>
    <n v="1.04"/>
    <n v="63.11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1"/>
    <x v="6"/>
    <n v="1.19"/>
    <n v="50.1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1"/>
    <x v="6"/>
    <n v="1.26"/>
    <n v="62.88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1"/>
    <x v="6"/>
    <n v="1.2"/>
    <n v="85.53"/>
    <x v="3211"/>
    <d v="2014-08-15T02:00:00"/>
    <x v="9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1"/>
    <x v="6"/>
    <n v="1.26"/>
    <n v="53.72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1"/>
    <x v="6"/>
    <n v="1"/>
    <n v="127.81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1"/>
    <x v="6"/>
    <n v="1.02"/>
    <n v="106.57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1"/>
    <x v="6"/>
    <n v="1"/>
    <n v="262.11"/>
    <x v="3215"/>
    <d v="2015-09-10T03:59:00"/>
    <x v="9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1"/>
    <x v="6"/>
    <n v="1"/>
    <n v="57.17"/>
    <x v="3216"/>
    <d v="2015-07-11T14:30:00"/>
    <x v="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1"/>
    <x v="6"/>
    <n v="1.1599999999999999"/>
    <n v="50.2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1"/>
    <x v="6"/>
    <n v="1.02"/>
    <n v="66.59"/>
    <x v="3218"/>
    <d v="2014-12-31T00:00:00"/>
    <x v="9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1"/>
    <x v="6"/>
    <n v="1"/>
    <n v="168.25"/>
    <x v="3219"/>
    <d v="2015-03-22T22:35:47"/>
    <x v="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1"/>
    <x v="6"/>
    <n v="1.01"/>
    <n v="256.37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1"/>
    <x v="6"/>
    <n v="1.03"/>
    <n v="36.61"/>
    <x v="3221"/>
    <d v="2015-07-05T16:43:23"/>
    <x v="9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1"/>
    <x v="6"/>
    <n v="1.25"/>
    <n v="37.14"/>
    <x v="3222"/>
    <d v="2015-10-24T21:29:00"/>
    <x v="9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1"/>
    <x v="6"/>
    <n v="1.1000000000000001"/>
    <n v="45.88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1"/>
    <x v="6"/>
    <n v="1.02"/>
    <n v="141.71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1"/>
    <x v="6"/>
    <n v="1.02"/>
    <n v="52.49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1"/>
    <x v="6"/>
    <n v="1.04"/>
    <n v="59.52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1"/>
    <x v="6"/>
    <n v="1.25"/>
    <n v="50"/>
    <x v="3227"/>
    <d v="2017-01-17T21:10:36"/>
    <x v="9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1"/>
    <x v="6"/>
    <n v="1.02"/>
    <n v="193.62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1"/>
    <x v="6"/>
    <n v="1.08"/>
    <n v="106.8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1"/>
    <x v="6"/>
    <n v="1.1000000000000001"/>
    <n v="77.22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1"/>
    <x v="6"/>
    <n v="1.61"/>
    <n v="57.5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1"/>
    <x v="6"/>
    <n v="1.31"/>
    <n v="50.46"/>
    <x v="3232"/>
    <d v="2016-05-04T03:59:00"/>
    <x v="9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1"/>
    <x v="6"/>
    <n v="1.19"/>
    <n v="97.38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1"/>
    <x v="6"/>
    <n v="1"/>
    <n v="34.92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1"/>
    <x v="6"/>
    <n v="1.03"/>
    <n v="85.53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1"/>
    <x v="6"/>
    <n v="1.01"/>
    <n v="182.91"/>
    <x v="3236"/>
    <d v="2016-12-28T22:00:33"/>
    <x v="9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1"/>
    <x v="6"/>
    <n v="1.01"/>
    <n v="131.13999999999999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1"/>
    <x v="6"/>
    <n v="1.1200000000000001"/>
    <n v="39.81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1"/>
    <x v="6"/>
    <n v="1.06"/>
    <n v="59.7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1"/>
    <x v="6"/>
    <n v="1.01"/>
    <n v="88.74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1"/>
    <x v="6"/>
    <n v="1.1499999999999999"/>
    <n v="58.69"/>
    <x v="3241"/>
    <d v="2014-10-14T06:59:00"/>
    <x v="9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1"/>
    <x v="6"/>
    <n v="1.27"/>
    <n v="69.569999999999993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1"/>
    <x v="6"/>
    <n v="1.03"/>
    <n v="115.87"/>
    <x v="3243"/>
    <d v="2015-10-09T00:00:00"/>
    <x v="9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1"/>
    <x v="6"/>
    <n v="1.03"/>
    <n v="23.87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1"/>
    <x v="6"/>
    <n v="1.04"/>
    <n v="81.13"/>
    <x v="3245"/>
    <d v="2015-06-12T02:00:00"/>
    <x v="9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1"/>
    <x v="6"/>
    <n v="1.1100000000000001"/>
    <n v="57.63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1"/>
    <x v="6"/>
    <n v="1.06"/>
    <n v="46.43"/>
    <x v="3247"/>
    <d v="2015-07-12T10:25:12"/>
    <x v="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1"/>
    <x v="6"/>
    <n v="1.01"/>
    <n v="60.48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1"/>
    <x v="6"/>
    <n v="1.05"/>
    <n v="65.58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1"/>
    <x v="6"/>
    <n v="1.02"/>
    <n v="119.19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1"/>
    <x v="6"/>
    <n v="1.1100000000000001"/>
    <n v="83.05"/>
    <x v="3251"/>
    <d v="2015-06-21T17:32:46"/>
    <x v="9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1"/>
    <x v="6"/>
    <n v="1.28"/>
    <n v="57.52"/>
    <x v="3252"/>
    <d v="2016-09-07T11:20:40"/>
    <x v="9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1"/>
    <x v="6"/>
    <n v="1.02"/>
    <n v="177.09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1"/>
    <x v="6"/>
    <n v="1.01"/>
    <n v="70.77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1"/>
    <x v="6"/>
    <n v="1.75"/>
    <n v="29.17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1"/>
    <x v="6"/>
    <n v="1.28"/>
    <n v="72.760000000000005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1"/>
    <x v="6"/>
    <n v="1.06"/>
    <n v="51.85"/>
    <x v="3257"/>
    <d v="2017-02-22T13:25:52"/>
    <x v="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1"/>
    <x v="6"/>
    <n v="1.05"/>
    <n v="98.2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1"/>
    <x v="6"/>
    <n v="1.06"/>
    <n v="251.74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1"/>
    <x v="6"/>
    <n v="1.0900000000000001"/>
    <n v="74.819999999999993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1"/>
    <x v="6"/>
    <n v="1"/>
    <n v="67.650000000000006"/>
    <x v="3261"/>
    <d v="2015-07-16T17:24:36"/>
    <x v="9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1"/>
    <x v="6"/>
    <n v="1.03"/>
    <n v="93.81"/>
    <x v="3262"/>
    <d v="2014-12-22T04:00:00"/>
    <x v="9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1"/>
    <x v="6"/>
    <n v="1.1200000000000001"/>
    <n v="41.24"/>
    <x v="3263"/>
    <d v="2015-10-30T21:00:00"/>
    <x v="9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1"/>
    <x v="6"/>
    <n v="1.03"/>
    <n v="52.55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1"/>
    <x v="6"/>
    <n v="1.64"/>
    <n v="70.290000000000006"/>
    <x v="3265"/>
    <d v="2015-12-03T17:00:00"/>
    <x v="9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1"/>
    <x v="6"/>
    <n v="1.31"/>
    <n v="48.33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1"/>
    <x v="6"/>
    <n v="1.02"/>
    <n v="53.18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1"/>
    <x v="6"/>
    <n v="1.28"/>
    <n v="60.95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1"/>
    <x v="6"/>
    <n v="1.02"/>
    <n v="11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1"/>
    <x v="6"/>
    <n v="1.02"/>
    <n v="61"/>
    <x v="3270"/>
    <d v="2015-07-12T12:47:45"/>
    <x v="9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1"/>
    <x v="6"/>
    <n v="1.3"/>
    <n v="38.24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1"/>
    <x v="6"/>
    <n v="1.54"/>
    <n v="106.5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1"/>
    <x v="6"/>
    <n v="1.07"/>
    <n v="204.57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1"/>
    <x v="6"/>
    <n v="1.01"/>
    <n v="54.91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1"/>
    <x v="6"/>
    <n v="1"/>
    <n v="150.41999999999999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1"/>
    <x v="6"/>
    <n v="1.17"/>
    <n v="52.58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1"/>
    <x v="6"/>
    <n v="1.0900000000000001"/>
    <n v="54.3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1"/>
    <x v="6"/>
    <n v="1.03"/>
    <n v="76.03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1"/>
    <x v="6"/>
    <n v="1.1399999999999999"/>
    <n v="105.21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1"/>
    <x v="6"/>
    <n v="1.03"/>
    <n v="68.67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1"/>
    <x v="6"/>
    <n v="1.22"/>
    <n v="129.36000000000001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1"/>
    <x v="6"/>
    <n v="1.03"/>
    <n v="134.2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1"/>
    <x v="6"/>
    <n v="1.05"/>
    <n v="17.829999999999998"/>
    <x v="3283"/>
    <d v="2016-02-10T21:00:00"/>
    <x v="9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1"/>
    <x v="6"/>
    <n v="1.02"/>
    <n v="203.2"/>
    <x v="3284"/>
    <d v="2016-01-29T05:59:00"/>
    <x v="9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1"/>
    <x v="6"/>
    <n v="1.1200000000000001"/>
    <n v="69.19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1"/>
    <x v="6"/>
    <n v="1.02"/>
    <n v="125.12"/>
    <x v="3286"/>
    <d v="2016-08-15T20:09:42"/>
    <x v="9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1"/>
    <x v="6"/>
    <n v="1"/>
    <n v="73.53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1"/>
    <x v="6"/>
    <n v="1"/>
    <n v="48.44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1"/>
    <x v="6"/>
    <n v="1.33"/>
    <n v="26.61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1"/>
    <x v="6"/>
    <n v="1.21"/>
    <n v="33.67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1"/>
    <x v="6"/>
    <n v="1.1399999999999999"/>
    <n v="40.71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1"/>
    <x v="6"/>
    <n v="2.86"/>
    <n v="19.27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1"/>
    <x v="6"/>
    <n v="1.7"/>
    <n v="84.29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1"/>
    <x v="6"/>
    <n v="1.18"/>
    <n v="29.58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1"/>
    <x v="6"/>
    <n v="1.03"/>
    <n v="26.67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1"/>
    <x v="6"/>
    <n v="1.44"/>
    <n v="45.98"/>
    <x v="3296"/>
    <d v="2015-11-22T22:00:00"/>
    <x v="9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1"/>
    <x v="6"/>
    <n v="1"/>
    <n v="125.09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1"/>
    <x v="6"/>
    <n v="1.02"/>
    <n v="141.29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1"/>
    <x v="6"/>
    <n v="1.1599999999999999"/>
    <n v="55.33"/>
    <x v="3299"/>
    <d v="2015-10-14T22:01:03"/>
    <x v="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1"/>
    <x v="6"/>
    <n v="1.36"/>
    <n v="46.42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1"/>
    <x v="6"/>
    <n v="1.33"/>
    <n v="57.2"/>
    <x v="3301"/>
    <d v="2016-08-01T06:59:00"/>
    <x v="9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1"/>
    <x v="6"/>
    <n v="1.03"/>
    <n v="173.7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1"/>
    <x v="6"/>
    <n v="1.1599999999999999"/>
    <n v="59.6"/>
    <x v="3303"/>
    <d v="2015-03-28T14:38:04"/>
    <x v="9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1"/>
    <x v="6"/>
    <n v="1.05"/>
    <n v="89.59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1"/>
    <x v="6"/>
    <n v="1.02"/>
    <n v="204.05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1"/>
    <x v="6"/>
    <n v="1.75"/>
    <n v="48.7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1"/>
    <x v="6"/>
    <n v="1.07"/>
    <n v="53.34"/>
    <x v="3307"/>
    <d v="2016-05-15T01:22:19"/>
    <x v="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1"/>
    <x v="6"/>
    <n v="1.22"/>
    <n v="75.09"/>
    <x v="3308"/>
    <d v="2016-04-13T21:02:45"/>
    <x v="9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1"/>
    <x v="6"/>
    <n v="1.59"/>
    <n v="18"/>
    <x v="3309"/>
    <d v="2016-10-16T15:36:18"/>
    <x v="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1"/>
    <x v="6"/>
    <n v="1"/>
    <n v="209.84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1"/>
    <x v="6"/>
    <n v="1.1000000000000001"/>
    <n v="61.02"/>
    <x v="3311"/>
    <d v="2015-10-17T07:00:10"/>
    <x v="9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1"/>
    <x v="6"/>
    <n v="1"/>
    <n v="61"/>
    <x v="3312"/>
    <d v="2016-11-11T22:00:00"/>
    <x v="9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1"/>
    <x v="6"/>
    <n v="1.1599999999999999"/>
    <n v="80.03"/>
    <x v="3313"/>
    <d v="2016-01-27T01:00:00"/>
    <x v="9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1"/>
    <x v="6"/>
    <n v="2.11"/>
    <n v="29.07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1"/>
    <x v="6"/>
    <n v="1.1000000000000001"/>
    <n v="49.44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1"/>
    <x v="6"/>
    <n v="1"/>
    <n v="93.98"/>
    <x v="3316"/>
    <d v="2014-08-08T13:54:00"/>
    <x v="9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1"/>
    <x v="6"/>
    <n v="1.06"/>
    <n v="61.94"/>
    <x v="3317"/>
    <d v="2016-06-08T00:57:04"/>
    <x v="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1"/>
    <x v="6"/>
    <n v="1.26"/>
    <n v="78.5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1"/>
    <x v="6"/>
    <n v="1.08"/>
    <n v="33.75"/>
    <x v="3319"/>
    <d v="2015-01-31T14:03:06"/>
    <x v="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1"/>
    <x v="6"/>
    <n v="1.01"/>
    <n v="66.45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1"/>
    <x v="6"/>
    <n v="1.07"/>
    <n v="35.799999999999997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1"/>
    <x v="6"/>
    <n v="1.02"/>
    <n v="145.65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1"/>
    <x v="6"/>
    <n v="1.26"/>
    <n v="25.69"/>
    <x v="3323"/>
    <d v="2016-09-25T08:46:48"/>
    <x v="9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1"/>
    <x v="6"/>
    <n v="1.02"/>
    <n v="152.5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1"/>
    <x v="6"/>
    <n v="1.1299999999999999"/>
    <n v="30"/>
    <x v="3325"/>
    <d v="2015-04-05T17:51:17"/>
    <x v="9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1"/>
    <x v="6"/>
    <n v="1.01"/>
    <n v="142.28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1"/>
    <x v="6"/>
    <n v="1.01"/>
    <n v="24.55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1"/>
    <x v="6"/>
    <n v="1.46"/>
    <n v="292.77999999999997"/>
    <x v="3328"/>
    <d v="2014-07-05T01:00:00"/>
    <x v="9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1"/>
    <x v="6"/>
    <n v="1.17"/>
    <n v="44.92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1"/>
    <x v="6"/>
    <n v="1.06"/>
    <n v="23.1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1"/>
    <x v="6"/>
    <n v="1.05"/>
    <n v="80.400000000000006"/>
    <x v="3331"/>
    <d v="2015-10-06T16:44:46"/>
    <x v="9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1"/>
    <x v="6"/>
    <n v="1"/>
    <n v="72.29000000000000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1"/>
    <x v="6"/>
    <n v="1.05"/>
    <n v="32.97"/>
    <x v="3333"/>
    <d v="2015-06-15T16:14:40"/>
    <x v="9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1"/>
    <x v="6"/>
    <n v="1.39"/>
    <n v="116.65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1"/>
    <x v="6"/>
    <n v="1"/>
    <n v="79.62"/>
    <x v="3335"/>
    <d v="2014-08-03T23:00:00"/>
    <x v="9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1"/>
    <x v="6"/>
    <n v="1"/>
    <n v="27.78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1"/>
    <x v="6"/>
    <n v="1.1000000000000001"/>
    <n v="81.03"/>
    <x v="3337"/>
    <d v="2014-10-10T21:00:00"/>
    <x v="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1"/>
    <x v="6"/>
    <n v="1.02"/>
    <n v="136.85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1"/>
    <x v="6"/>
    <n v="1.04"/>
    <n v="177.62"/>
    <x v="3339"/>
    <d v="2016-07-28T15:58:38"/>
    <x v="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1"/>
    <x v="6"/>
    <n v="1.38"/>
    <n v="109.08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1"/>
    <x v="6"/>
    <n v="1"/>
    <n v="119.64"/>
    <x v="3341"/>
    <d v="2016-06-12T17:00:00"/>
    <x v="9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1"/>
    <x v="6"/>
    <n v="1.02"/>
    <n v="78.209999999999994"/>
    <x v="3342"/>
    <d v="2015-04-01T04:59:00"/>
    <x v="9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1"/>
    <x v="6"/>
    <n v="1.71"/>
    <n v="52.17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1"/>
    <x v="6"/>
    <n v="1.01"/>
    <n v="114.13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1"/>
    <x v="6"/>
    <n v="1.3"/>
    <n v="50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1"/>
    <x v="6"/>
    <n v="1.1000000000000001"/>
    <n v="91.67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1"/>
    <x v="6"/>
    <n v="1.19"/>
    <n v="108.59"/>
    <x v="3347"/>
    <d v="2016-05-08T21:00:00"/>
    <x v="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1"/>
    <x v="6"/>
    <n v="1"/>
    <n v="69.819999999999993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1"/>
    <x v="6"/>
    <n v="1.53"/>
    <n v="109.57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1"/>
    <x v="6"/>
    <n v="1.04"/>
    <n v="71.67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1"/>
    <x v="6"/>
    <n v="1.01"/>
    <n v="93.61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1"/>
    <x v="6"/>
    <n v="1.08"/>
    <n v="76.8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1"/>
    <x v="6"/>
    <n v="3.15"/>
    <n v="35.799999999999997"/>
    <x v="3353"/>
    <d v="2016-05-02T23:00:00"/>
    <x v="9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1"/>
    <x v="6"/>
    <n v="1.02"/>
    <n v="55.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1"/>
    <x v="6"/>
    <n v="1.26"/>
    <n v="147.33000000000001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1"/>
    <x v="6"/>
    <n v="1.01"/>
    <n v="56.33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1"/>
    <x v="6"/>
    <n v="1.01"/>
    <n v="96.19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1"/>
    <x v="6"/>
    <n v="1.03"/>
    <n v="63.57"/>
    <x v="3358"/>
    <d v="2014-11-19T08:27:59"/>
    <x v="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1"/>
    <x v="6"/>
    <n v="1.06"/>
    <n v="184.78"/>
    <x v="3359"/>
    <d v="2017-02-25T01:22:14"/>
    <x v="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1"/>
    <x v="6"/>
    <n v="1.01"/>
    <n v="126.72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1"/>
    <x v="6"/>
    <n v="1.1299999999999999"/>
    <n v="83.43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1"/>
    <x v="6"/>
    <n v="2.1800000000000002"/>
    <n v="54.5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1"/>
    <x v="6"/>
    <n v="1.01"/>
    <n v="302.31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1"/>
    <x v="6"/>
    <n v="1.06"/>
    <n v="44.14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1"/>
    <x v="6"/>
    <n v="1.04"/>
    <n v="866.67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1"/>
    <x v="6"/>
    <n v="2.21"/>
    <n v="61.39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1"/>
    <x v="6"/>
    <n v="1.19"/>
    <n v="29.67"/>
    <x v="3367"/>
    <d v="2015-08-01T22:24:54"/>
    <x v="9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1"/>
    <x v="6"/>
    <n v="1.05"/>
    <n v="45.48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1"/>
    <x v="6"/>
    <n v="1.04"/>
    <n v="96.2"/>
    <x v="3369"/>
    <d v="2017-01-15T00:59:40"/>
    <x v="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1"/>
    <x v="6"/>
    <n v="1.18"/>
    <n v="67.92"/>
    <x v="3370"/>
    <d v="2016-12-17T08:00:00"/>
    <x v="9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1"/>
    <x v="6"/>
    <n v="1.39"/>
    <n v="30.78"/>
    <x v="3371"/>
    <d v="2015-12-02T20:59:25"/>
    <x v="9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1"/>
    <x v="6"/>
    <n v="1.04"/>
    <n v="38.33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1"/>
    <x v="6"/>
    <n v="1"/>
    <n v="66.83"/>
    <x v="3373"/>
    <d v="2015-07-18T16:00:00"/>
    <x v="9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1"/>
    <x v="6"/>
    <n v="1.07"/>
    <n v="71.73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1"/>
    <x v="6"/>
    <n v="1"/>
    <n v="176.47"/>
    <x v="3375"/>
    <d v="2014-05-18T14:39:33"/>
    <x v="9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1"/>
    <x v="6"/>
    <n v="1"/>
    <n v="421.11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1"/>
    <x v="6"/>
    <n v="1.01"/>
    <n v="104.99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1"/>
    <x v="6"/>
    <n v="1.08"/>
    <n v="28.19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1"/>
    <x v="6"/>
    <n v="1.04"/>
    <n v="54.55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1"/>
    <x v="6"/>
    <n v="1.04"/>
    <n v="111.89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1"/>
    <x v="6"/>
    <n v="1.02"/>
    <n v="85.21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1"/>
    <x v="6"/>
    <n v="1.01"/>
    <n v="76.65000000000000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1"/>
    <x v="6"/>
    <n v="1.1200000000000001"/>
    <n v="65.17"/>
    <x v="3383"/>
    <d v="2016-06-23T18:47:00"/>
    <x v="9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1"/>
    <x v="6"/>
    <n v="1"/>
    <n v="93.7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1"/>
    <x v="6"/>
    <n v="1"/>
    <n v="133.33000000000001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1"/>
    <x v="6"/>
    <n v="1.05"/>
    <n v="51.22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1"/>
    <x v="6"/>
    <n v="1.17"/>
    <n v="100.17"/>
    <x v="3387"/>
    <d v="2014-12-14T18:18:08"/>
    <x v="9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1"/>
    <x v="6"/>
    <n v="1.04"/>
    <n v="34.6"/>
    <x v="3388"/>
    <d v="2015-06-18T11:04:01"/>
    <x v="9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1"/>
    <x v="6"/>
    <n v="1.1499999999999999"/>
    <n v="184.68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1"/>
    <x v="6"/>
    <n v="1.02"/>
    <n v="69.819999999999993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1"/>
    <x v="6"/>
    <n v="2.23"/>
    <n v="61.94"/>
    <x v="3391"/>
    <d v="2014-08-08T22:28:00"/>
    <x v="9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1"/>
    <x v="6"/>
    <n v="1"/>
    <n v="41.67"/>
    <x v="3392"/>
    <d v="2016-05-06T20:17:35"/>
    <x v="9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1"/>
    <x v="6"/>
    <n v="1.06"/>
    <n v="36.07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1"/>
    <x v="6"/>
    <n v="1.42"/>
    <n v="29"/>
    <x v="3394"/>
    <d v="2014-07-27T14:17:25"/>
    <x v="9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1"/>
    <x v="6"/>
    <n v="1.84"/>
    <n v="24.21"/>
    <x v="3395"/>
    <d v="2015-05-30T18:10:00"/>
    <x v="9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1"/>
    <x v="6"/>
    <n v="1.04"/>
    <n v="55.89"/>
    <x v="3396"/>
    <d v="2014-06-01T03:59:00"/>
    <x v="9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1"/>
    <x v="6"/>
    <n v="1.1200000000000001"/>
    <n v="11.67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1"/>
    <x v="6"/>
    <n v="1.1100000000000001"/>
    <n v="68.349999999999994"/>
    <x v="3398"/>
    <d v="2014-11-21T17:00:00"/>
    <x v="9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1"/>
    <x v="6"/>
    <n v="1.04"/>
    <n v="27.07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1"/>
    <x v="6"/>
    <n v="1"/>
    <n v="118.13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1"/>
    <x v="6"/>
    <n v="1.02"/>
    <n v="44.7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1"/>
    <x v="6"/>
    <n v="1.1000000000000001"/>
    <n v="99.79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1"/>
    <x v="6"/>
    <n v="1"/>
    <n v="117.65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1"/>
    <x v="6"/>
    <n v="1.22"/>
    <n v="203.33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1"/>
    <x v="6"/>
    <n v="1.38"/>
    <n v="28.32"/>
    <x v="3405"/>
    <d v="2016-03-01T23:59:00"/>
    <x v="9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1"/>
    <x v="6"/>
    <n v="1"/>
    <n v="110.23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1"/>
    <x v="6"/>
    <n v="1.07"/>
    <n v="31.97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1"/>
    <x v="6"/>
    <n v="2.11"/>
    <n v="58.61"/>
    <x v="3408"/>
    <d v="2014-07-18T23:48:24"/>
    <x v="9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1"/>
    <x v="6"/>
    <n v="1.24"/>
    <n v="29.43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1"/>
    <x v="6"/>
    <n v="1.0900000000000001"/>
    <n v="81.38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1"/>
    <x v="6"/>
    <n v="1.04"/>
    <n v="199.17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1"/>
    <x v="6"/>
    <n v="1"/>
    <n v="115.38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1"/>
    <x v="6"/>
    <n v="1.3"/>
    <n v="46.43"/>
    <x v="3413"/>
    <d v="2015-02-28T04:59:00"/>
    <x v="9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1"/>
    <x v="6"/>
    <n v="1.04"/>
    <n v="70.569999999999993"/>
    <x v="3414"/>
    <d v="2016-12-01T07:59:00"/>
    <x v="9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1"/>
    <x v="6"/>
    <n v="1"/>
    <n v="22.22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1"/>
    <x v="6"/>
    <n v="1.2"/>
    <n v="159.47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1"/>
    <x v="6"/>
    <n v="1"/>
    <n v="37.78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1"/>
    <x v="6"/>
    <n v="1.01"/>
    <n v="72.05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1"/>
    <x v="6"/>
    <n v="1.07"/>
    <n v="63.7"/>
    <x v="3419"/>
    <d v="2016-04-06T21:30:00"/>
    <x v="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1"/>
    <x v="6"/>
    <n v="1.38"/>
    <n v="28.41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1"/>
    <x v="6"/>
    <n v="1.01"/>
    <n v="103.21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1"/>
    <x v="6"/>
    <n v="1.0900000000000001"/>
    <n v="71.150000000000006"/>
    <x v="3422"/>
    <d v="2015-12-14T00:00:00"/>
    <x v="9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1"/>
    <x v="6"/>
    <n v="1.4"/>
    <n v="35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1"/>
    <x v="6"/>
    <n v="1.04"/>
    <n v="81.78"/>
    <x v="3424"/>
    <d v="2015-02-05T06:59:00"/>
    <x v="9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1"/>
    <x v="6"/>
    <n v="1.03"/>
    <n v="297.02999999999997"/>
    <x v="3425"/>
    <d v="2014-10-04T14:48:56"/>
    <x v="9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1"/>
    <x v="6"/>
    <n v="1.08"/>
    <n v="46.61"/>
    <x v="3426"/>
    <d v="2014-09-21T02:00:00"/>
    <x v="9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1"/>
    <x v="6"/>
    <n v="1"/>
    <n v="51.72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1"/>
    <x v="6"/>
    <n v="1.03"/>
    <n v="40.29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1"/>
    <x v="6"/>
    <n v="1.3"/>
    <n v="16.25"/>
    <x v="3429"/>
    <d v="2016-11-02T00:31:01"/>
    <x v="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1"/>
    <x v="6"/>
    <n v="1.0900000000000001"/>
    <n v="30.15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1"/>
    <x v="6"/>
    <n v="1"/>
    <n v="95.24"/>
    <x v="3431"/>
    <d v="2014-08-18T17:32:33"/>
    <x v="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1"/>
    <x v="6"/>
    <n v="1.1000000000000001"/>
    <n v="52.21"/>
    <x v="3432"/>
    <d v="2016-02-05T22:00:00"/>
    <x v="9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1"/>
    <x v="6"/>
    <n v="1"/>
    <n v="134.15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1"/>
    <x v="6"/>
    <n v="1.06"/>
    <n v="62.83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1"/>
    <x v="6"/>
    <n v="1.1200000000000001"/>
    <n v="58.95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1"/>
    <x v="6"/>
    <n v="1.06"/>
    <n v="143.11000000000001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1"/>
    <x v="6"/>
    <n v="1.01"/>
    <n v="84.17"/>
    <x v="3437"/>
    <d v="2015-08-19T17:03:40"/>
    <x v="9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1"/>
    <x v="6"/>
    <n v="1.04"/>
    <n v="186.07"/>
    <x v="3438"/>
    <d v="2015-05-02T21:00:00"/>
    <x v="9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1"/>
    <x v="6"/>
    <n v="1.35"/>
    <n v="89.79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1"/>
    <x v="6"/>
    <n v="1.05"/>
    <n v="64.1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1"/>
    <x v="6"/>
    <n v="1.03"/>
    <n v="59.65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1"/>
    <x v="6"/>
    <n v="1"/>
    <n v="31.25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1"/>
    <x v="6"/>
    <n v="1.86"/>
    <n v="41.22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1"/>
    <x v="6"/>
    <n v="2.89"/>
    <n v="43.35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1"/>
    <x v="6"/>
    <n v="1"/>
    <n v="64.52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1"/>
    <x v="6"/>
    <n v="1.08"/>
    <n v="43.28"/>
    <x v="3446"/>
    <d v="2015-02-05T12:20:00"/>
    <x v="9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1"/>
    <x v="6"/>
    <n v="1.08"/>
    <n v="77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1"/>
    <x v="6"/>
    <n v="1.1000000000000001"/>
    <n v="51.22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1"/>
    <x v="6"/>
    <n v="1.71"/>
    <n v="68.25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1"/>
    <x v="6"/>
    <n v="1.52"/>
    <n v="19.489999999999998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1"/>
    <x v="6"/>
    <n v="1.01"/>
    <n v="41.13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1"/>
    <x v="6"/>
    <n v="1.53"/>
    <n v="41.41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1"/>
    <x v="6"/>
    <n v="1.28"/>
    <n v="27.5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1"/>
    <x v="6"/>
    <n v="1.01"/>
    <n v="33.57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1"/>
    <x v="6"/>
    <n v="1.01"/>
    <n v="145.87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1"/>
    <x v="6"/>
    <n v="1.91"/>
    <n v="358.69"/>
    <x v="3456"/>
    <d v="2014-08-01T06:59:00"/>
    <x v="9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1"/>
    <x v="6"/>
    <n v="1.4"/>
    <n v="50.98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1"/>
    <x v="6"/>
    <n v="1.24"/>
    <n v="45.04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1"/>
    <x v="6"/>
    <n v="1.26"/>
    <n v="17.53"/>
    <x v="3459"/>
    <d v="2016-05-20T11:31:00"/>
    <x v="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1"/>
    <x v="6"/>
    <n v="1.9"/>
    <n v="50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1"/>
    <x v="6"/>
    <n v="1.39"/>
    <n v="57.92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1"/>
    <x v="6"/>
    <n v="2.02"/>
    <n v="29.71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1"/>
    <x v="6"/>
    <n v="1.03"/>
    <n v="90.68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1"/>
    <x v="6"/>
    <n v="1.02"/>
    <n v="55.01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1"/>
    <x v="6"/>
    <n v="1.03"/>
    <n v="57.22"/>
    <x v="3465"/>
    <d v="2015-08-09T16:00:00"/>
    <x v="9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1"/>
    <x v="6"/>
    <n v="1.27"/>
    <n v="72.95"/>
    <x v="3466"/>
    <d v="2016-04-19T23:27:30"/>
    <x v="9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1"/>
    <x v="6"/>
    <n v="1.01"/>
    <n v="64.47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1"/>
    <x v="6"/>
    <n v="1.22"/>
    <n v="716.35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1"/>
    <x v="6"/>
    <n v="1.1299999999999999"/>
    <n v="50.4"/>
    <x v="3469"/>
    <d v="2016-04-28T15:24:05"/>
    <x v="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1"/>
    <x v="6"/>
    <n v="1.5"/>
    <n v="41.67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1"/>
    <x v="6"/>
    <n v="2.15"/>
    <n v="35.770000000000003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1"/>
    <x v="6"/>
    <n v="1.02"/>
    <n v="88.74"/>
    <x v="3472"/>
    <d v="2014-11-06T05:59:00"/>
    <x v="9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1"/>
    <x v="6"/>
    <n v="1"/>
    <n v="148.47999999999999"/>
    <x v="3473"/>
    <d v="2015-03-20T20:27:00"/>
    <x v="9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1"/>
    <x v="6"/>
    <n v="1.01"/>
    <n v="51.79"/>
    <x v="3474"/>
    <d v="2016-07-20T12:02:11"/>
    <x v="9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1"/>
    <x v="6"/>
    <n v="1.1299999999999999"/>
    <n v="20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1"/>
    <x v="6"/>
    <n v="1.04"/>
    <n v="52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1"/>
    <x v="6"/>
    <n v="1.1499999999999999"/>
    <n v="53.23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1"/>
    <x v="6"/>
    <n v="1.1299999999999999"/>
    <n v="39.6"/>
    <x v="3478"/>
    <d v="2015-03-16T21:00:00"/>
    <x v="9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1"/>
    <x v="6"/>
    <n v="1.28"/>
    <n v="34.25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1"/>
    <x v="6"/>
    <n v="1.43"/>
    <n v="164.62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1"/>
    <x v="6"/>
    <n v="1.19"/>
    <n v="125.05"/>
    <x v="3481"/>
    <d v="2015-01-02T05:56:28"/>
    <x v="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1"/>
    <x v="6"/>
    <n v="1.38"/>
    <n v="51.88"/>
    <x v="3482"/>
    <d v="2014-07-06T18:31:06"/>
    <x v="9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1"/>
    <x v="6"/>
    <n v="1.6"/>
    <n v="40.29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1"/>
    <x v="6"/>
    <n v="1.1399999999999999"/>
    <n v="64.91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1"/>
    <x v="6"/>
    <n v="1.01"/>
    <n v="55.33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1"/>
    <x v="6"/>
    <n v="1.55"/>
    <n v="83.14"/>
    <x v="3486"/>
    <d v="2015-06-03T06:59:00"/>
    <x v="9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1"/>
    <x v="6"/>
    <n v="1.28"/>
    <n v="38.71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1"/>
    <x v="6"/>
    <n v="1.21"/>
    <n v="125.38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1"/>
    <x v="6"/>
    <n v="1.1299999999999999"/>
    <n v="78.260000000000005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1"/>
    <x v="6"/>
    <n v="1.28"/>
    <n v="47.22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1"/>
    <x v="6"/>
    <n v="1.58"/>
    <n v="79.099999999999994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1"/>
    <x v="6"/>
    <n v="1.05"/>
    <n v="114.29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1"/>
    <x v="6"/>
    <n v="1"/>
    <n v="51.72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1"/>
    <x v="6"/>
    <n v="1"/>
    <n v="30.77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1"/>
    <x v="6"/>
    <n v="1.07"/>
    <n v="74.209999999999994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1"/>
    <x v="6"/>
    <n v="1.24"/>
    <n v="47.85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1"/>
    <x v="6"/>
    <n v="1.0900000000000001"/>
    <n v="34.409999999999997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1"/>
    <x v="6"/>
    <n v="1.02"/>
    <n v="40.24"/>
    <x v="3498"/>
    <d v="2016-05-28T21:44:00"/>
    <x v="9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1"/>
    <x v="6"/>
    <n v="1.06"/>
    <n v="60.29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1"/>
    <x v="6"/>
    <n v="1.06"/>
    <n v="25.31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1"/>
    <x v="6"/>
    <n v="1.01"/>
    <n v="35.950000000000003"/>
    <x v="3501"/>
    <d v="2015-09-11T18:19:55"/>
    <x v="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1"/>
    <x v="6"/>
    <n v="1.05"/>
    <n v="136"/>
    <x v="3502"/>
    <d v="2016-03-16T03:59:00"/>
    <x v="9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1"/>
    <x v="6"/>
    <n v="1.08"/>
    <n v="70.760000000000005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1"/>
    <x v="6"/>
    <n v="1"/>
    <n v="125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1"/>
    <x v="6"/>
    <n v="1.04"/>
    <n v="66.510000000000005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1"/>
    <x v="6"/>
    <n v="1.02"/>
    <n v="105"/>
    <x v="3506"/>
    <d v="2014-08-23T17:37:20"/>
    <x v="9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1"/>
    <x v="6"/>
    <n v="1.04"/>
    <n v="145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1"/>
    <x v="6"/>
    <n v="1.8"/>
    <n v="12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1"/>
    <x v="6"/>
    <n v="1.06"/>
    <n v="96.67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1"/>
    <x v="6"/>
    <n v="1.01"/>
    <n v="60.33"/>
    <x v="3510"/>
    <d v="2014-07-02T14:54:06"/>
    <x v="9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1"/>
    <x v="6"/>
    <n v="1.01"/>
    <n v="79.89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1"/>
    <x v="6"/>
    <n v="1"/>
    <n v="58.82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1"/>
    <x v="6"/>
    <n v="1.18"/>
    <n v="75.34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1"/>
    <x v="6"/>
    <n v="1.1000000000000001"/>
    <n v="55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1"/>
    <x v="6"/>
    <n v="1.03"/>
    <n v="66.959999999999994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1"/>
    <x v="6"/>
    <n v="1"/>
    <n v="227.27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1"/>
    <x v="6"/>
    <n v="1"/>
    <n v="307.69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1"/>
    <x v="6"/>
    <n v="1.1000000000000001"/>
    <n v="50.02"/>
    <x v="3518"/>
    <d v="2014-10-02T14:21:00"/>
    <x v="9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1"/>
    <x v="6"/>
    <n v="1.01"/>
    <n v="72.39"/>
    <x v="3519"/>
    <d v="2015-03-04T14:22:30"/>
    <x v="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1"/>
    <x v="6"/>
    <n v="1.01"/>
    <n v="95.95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1"/>
    <x v="6"/>
    <n v="1.69"/>
    <n v="45.62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1"/>
    <x v="6"/>
    <n v="1"/>
    <n v="41.03"/>
    <x v="3522"/>
    <d v="2015-09-15T10:06:00"/>
    <x v="9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1"/>
    <x v="6"/>
    <n v="1.1399999999999999"/>
    <n v="56.83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1"/>
    <x v="6"/>
    <n v="1.02"/>
    <n v="137.24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1"/>
    <x v="6"/>
    <n v="1.06"/>
    <n v="75.709999999999994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1"/>
    <x v="6"/>
    <n v="1.02"/>
    <n v="99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1"/>
    <x v="6"/>
    <n v="1.17"/>
    <n v="81.569999999999993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1"/>
    <x v="6"/>
    <n v="1.01"/>
    <n v="45.11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1"/>
    <x v="6"/>
    <n v="1.32"/>
    <n v="36.67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1"/>
    <x v="6"/>
    <n v="1"/>
    <n v="125"/>
    <x v="3530"/>
    <d v="2016-04-10T20:00:00"/>
    <x v="9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1"/>
    <x v="6"/>
    <n v="1.28"/>
    <n v="49.23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1"/>
    <x v="6"/>
    <n v="1.19"/>
    <n v="42.3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1"/>
    <x v="6"/>
    <n v="1.26"/>
    <n v="78.88"/>
    <x v="3533"/>
    <d v="2015-11-11T19:16:07"/>
    <x v="9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1"/>
    <x v="6"/>
    <n v="1.56"/>
    <n v="38.28"/>
    <x v="3534"/>
    <d v="2015-10-01T15:00:23"/>
    <x v="9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1"/>
    <x v="6"/>
    <n v="1.03"/>
    <n v="44.85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1"/>
    <x v="6"/>
    <n v="1.53"/>
    <n v="13.53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1"/>
    <x v="6"/>
    <n v="1.8"/>
    <n v="43.5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1"/>
    <x v="6"/>
    <n v="1.28"/>
    <n v="30.95"/>
    <x v="3538"/>
    <d v="2016-08-17T10:05:40"/>
    <x v="9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1"/>
    <x v="6"/>
    <n v="1.2"/>
    <n v="55.23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1"/>
    <x v="6"/>
    <n v="1.23"/>
    <n v="46.13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1"/>
    <x v="6"/>
    <n v="1.05"/>
    <n v="39.380000000000003"/>
    <x v="3541"/>
    <d v="2015-08-31T17:31:15"/>
    <x v="9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1"/>
    <x v="6"/>
    <n v="1.02"/>
    <n v="66.15000000000000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1"/>
    <x v="6"/>
    <n v="1.05"/>
    <n v="54.14"/>
    <x v="3543"/>
    <d v="2015-06-25T18:07:39"/>
    <x v="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1"/>
    <x v="6"/>
    <n v="1"/>
    <n v="104.17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1"/>
    <x v="6"/>
    <n v="1"/>
    <n v="31.38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1"/>
    <x v="6"/>
    <n v="1.02"/>
    <n v="59.21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1"/>
    <x v="6"/>
    <n v="1.1399999999999999"/>
    <n v="119.18"/>
    <x v="3547"/>
    <d v="2016-05-14T03:59:00"/>
    <x v="9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1"/>
    <x v="6"/>
    <n v="1.02"/>
    <n v="164.62"/>
    <x v="3548"/>
    <d v="2016-03-05T01:00:00"/>
    <x v="9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1"/>
    <x v="6"/>
    <n v="1.02"/>
    <n v="24.29"/>
    <x v="3549"/>
    <d v="2015-09-04T09:27:53"/>
    <x v="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1"/>
    <x v="6"/>
    <n v="1.05"/>
    <n v="40.94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1"/>
    <x v="6"/>
    <n v="1.02"/>
    <n v="61.1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1"/>
    <x v="6"/>
    <n v="1"/>
    <n v="38.65"/>
    <x v="3552"/>
    <d v="2014-06-28T14:05:24"/>
    <x v="9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1"/>
    <x v="6"/>
    <n v="1.06"/>
    <n v="56.2"/>
    <x v="3553"/>
    <d v="2015-08-12T00:00:00"/>
    <x v="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1"/>
    <x v="6"/>
    <n v="1.1299999999999999"/>
    <n v="107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1"/>
    <x v="6"/>
    <n v="1"/>
    <n v="171.43"/>
    <x v="3555"/>
    <d v="2016-11-17T11:36:34"/>
    <x v="9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1"/>
    <x v="6"/>
    <n v="1"/>
    <n v="110.5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1"/>
    <x v="6"/>
    <n v="1"/>
    <n v="179.28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1"/>
    <x v="6"/>
    <n v="1.44"/>
    <n v="22.91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1"/>
    <x v="6"/>
    <n v="1.04"/>
    <n v="43.13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1"/>
    <x v="6"/>
    <n v="1.08"/>
    <n v="46.89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1"/>
    <x v="6"/>
    <n v="1.02"/>
    <n v="47.41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1"/>
    <x v="6"/>
    <n v="1.49"/>
    <n v="15.13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1"/>
    <x v="6"/>
    <n v="1.05"/>
    <n v="21.1"/>
    <x v="3563"/>
    <d v="2016-08-01T19:00:00"/>
    <x v="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1"/>
    <x v="6"/>
    <n v="1.01"/>
    <n v="59.12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1"/>
    <x v="6"/>
    <n v="1.31"/>
    <n v="97.92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1"/>
    <x v="6"/>
    <n v="1.05"/>
    <n v="55.13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1"/>
    <x v="6"/>
    <n v="1.0900000000000001"/>
    <n v="26.54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1"/>
    <x v="6"/>
    <n v="1.1100000000000001"/>
    <n v="58.42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1"/>
    <x v="6"/>
    <n v="1"/>
    <n v="122.54"/>
    <x v="3569"/>
    <d v="2015-01-08T16:31:36"/>
    <x v="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1"/>
    <x v="6"/>
    <n v="1.1399999999999999"/>
    <n v="87.9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1"/>
    <x v="6"/>
    <n v="1.22"/>
    <n v="73.239999999999995"/>
    <x v="3571"/>
    <d v="2014-10-30T20:36:53"/>
    <x v="9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1"/>
    <x v="6"/>
    <n v="1"/>
    <n v="55.56"/>
    <x v="3572"/>
    <d v="2015-06-21T13:41:22"/>
    <x v="9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1"/>
    <x v="6"/>
    <n v="1.03"/>
    <n v="39.54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1"/>
    <x v="6"/>
    <n v="1.06"/>
    <n v="136.78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1"/>
    <x v="6"/>
    <n v="1.01"/>
    <n v="99.34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1"/>
    <x v="6"/>
    <n v="1"/>
    <n v="20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1"/>
    <x v="6"/>
    <n v="1.3"/>
    <n v="28.89"/>
    <x v="3577"/>
    <d v="2015-04-26T06:28:00"/>
    <x v="9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1"/>
    <x v="6"/>
    <n v="1"/>
    <n v="40.549999999999997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1"/>
    <x v="6"/>
    <n v="1"/>
    <n v="35.71"/>
    <x v="3579"/>
    <d v="2016-03-31T17:17:36"/>
    <x v="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1"/>
    <x v="6"/>
    <n v="1.1399999999999999"/>
    <n v="37.9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1"/>
    <x v="6"/>
    <n v="1"/>
    <n v="33.33"/>
    <x v="3581"/>
    <d v="2014-07-30T11:18:30"/>
    <x v="9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1"/>
    <x v="6"/>
    <n v="2.87"/>
    <n v="58.57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1"/>
    <x v="6"/>
    <n v="1.0900000000000001"/>
    <n v="135.63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1"/>
    <x v="6"/>
    <n v="1.1599999999999999"/>
    <n v="30.94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1"/>
    <x v="6"/>
    <n v="1.19"/>
    <n v="176.09"/>
    <x v="3585"/>
    <d v="2014-12-21T17:11:30"/>
    <x v="9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1"/>
    <x v="6"/>
    <n v="1.0900000000000001"/>
    <n v="151.97999999999999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1"/>
    <x v="6"/>
    <n v="1.27"/>
    <n v="22.61"/>
    <x v="3587"/>
    <d v="2016-06-27T19:00:00"/>
    <x v="9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1"/>
    <x v="6"/>
    <n v="1.01"/>
    <n v="18.27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1"/>
    <x v="6"/>
    <n v="1.28"/>
    <n v="82.2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1"/>
    <x v="6"/>
    <n v="1"/>
    <n v="68.53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1"/>
    <x v="6"/>
    <n v="1.75"/>
    <n v="68.0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1"/>
    <x v="6"/>
    <n v="1.27"/>
    <n v="72.709999999999994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1"/>
    <x v="6"/>
    <n v="1.1100000000000001"/>
    <n v="77.19"/>
    <x v="3593"/>
    <d v="2015-01-05T20:26:00"/>
    <x v="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1"/>
    <x v="6"/>
    <n v="1.26"/>
    <n v="55.97"/>
    <x v="3594"/>
    <d v="2016-09-04T01:36:22"/>
    <x v="9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1"/>
    <x v="6"/>
    <n v="1.19"/>
    <n v="49.69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1"/>
    <x v="6"/>
    <n v="1.08"/>
    <n v="79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1"/>
    <x v="6"/>
    <n v="1.03"/>
    <n v="77.73"/>
    <x v="3597"/>
    <d v="2016-03-03T05:59:00"/>
    <x v="9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1"/>
    <x v="6"/>
    <n v="1.1000000000000001"/>
    <n v="40.78"/>
    <x v="3598"/>
    <d v="2014-09-03T04:59:00"/>
    <x v="9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1"/>
    <x v="6"/>
    <n v="2.02"/>
    <n v="59.41"/>
    <x v="3599"/>
    <d v="2015-08-30T00:00:00"/>
    <x v="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1"/>
    <x v="6"/>
    <n v="1.3"/>
    <n v="3.25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1"/>
    <x v="6"/>
    <n v="1.04"/>
    <n v="39.380000000000003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1"/>
    <x v="6"/>
    <n v="1"/>
    <n v="81.67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1"/>
    <x v="6"/>
    <n v="1.71"/>
    <n v="44.91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1"/>
    <x v="6"/>
    <n v="1.1299999999999999"/>
    <n v="49.0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1"/>
    <x v="6"/>
    <n v="1.84"/>
    <n v="30.67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1"/>
    <x v="6"/>
    <n v="1.3"/>
    <n v="61.06"/>
    <x v="3606"/>
    <d v="2016-08-14T14:30:57"/>
    <x v="9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1"/>
    <x v="6"/>
    <n v="1.05"/>
    <n v="29"/>
    <x v="3607"/>
    <d v="2015-12-15T00:00:00"/>
    <x v="9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1"/>
    <x v="6"/>
    <n v="1"/>
    <n v="29.63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1"/>
    <x v="6"/>
    <n v="1.53"/>
    <n v="143.1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1"/>
    <x v="6"/>
    <n v="1.62"/>
    <n v="52.35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1"/>
    <x v="6"/>
    <n v="1.36"/>
    <n v="66.67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1"/>
    <x v="6"/>
    <n v="1.44"/>
    <n v="126.67"/>
    <x v="3612"/>
    <d v="2014-06-09T17:26:51"/>
    <x v="9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1"/>
    <x v="6"/>
    <n v="1"/>
    <n v="62.5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1"/>
    <x v="6"/>
    <n v="1.01"/>
    <n v="35.49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1"/>
    <x v="6"/>
    <n v="1.07"/>
    <n v="37.08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1"/>
    <x v="6"/>
    <n v="1.25"/>
    <n v="69.33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1"/>
    <x v="6"/>
    <n v="1.19"/>
    <n v="17.25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1"/>
    <x v="6"/>
    <n v="1.01"/>
    <n v="36.07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1"/>
    <x v="6"/>
    <n v="1.1299999999999999"/>
    <n v="66.47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1"/>
    <x v="6"/>
    <n v="1.05"/>
    <n v="56.07"/>
    <x v="3620"/>
    <d v="2015-03-05T04:00:00"/>
    <x v="9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1"/>
    <x v="6"/>
    <n v="1.1000000000000001"/>
    <n v="47.03"/>
    <x v="3621"/>
    <d v="2016-09-30T21:00:00"/>
    <x v="9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1"/>
    <x v="6"/>
    <n v="1"/>
    <n v="47.67"/>
    <x v="3622"/>
    <d v="2014-09-28T03:23:00"/>
    <x v="9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1"/>
    <x v="6"/>
    <n v="1.2"/>
    <n v="88.24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1"/>
    <x v="6"/>
    <n v="1.05"/>
    <n v="80.72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1"/>
    <x v="6"/>
    <n v="1.03"/>
    <n v="39.49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1"/>
    <x v="6"/>
    <n v="1.02"/>
    <n v="84.85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1"/>
    <x v="6"/>
    <n v="1"/>
    <n v="68.97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1"/>
    <x v="40"/>
    <n v="0"/>
    <n v="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1"/>
    <x v="40"/>
    <n v="0"/>
    <n v="1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1"/>
    <x v="40"/>
    <n v="0"/>
    <n v="1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1"/>
    <x v="40"/>
    <n v="0.51"/>
    <n v="147.88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1"/>
    <x v="40"/>
    <n v="0.2"/>
    <n v="100"/>
    <x v="3632"/>
    <d v="2014-11-23T22:29:09"/>
    <x v="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1"/>
    <x v="40"/>
    <n v="0.35"/>
    <n v="56.84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1"/>
    <x v="40"/>
    <n v="0.04"/>
    <n v="176.94"/>
    <x v="3634"/>
    <d v="2017-01-14T03:59:00"/>
    <x v="9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1"/>
    <x v="40"/>
    <n v="0.36"/>
    <n v="127.6"/>
    <x v="3635"/>
    <d v="2016-04-20T21:11:16"/>
    <x v="9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1"/>
    <x v="40"/>
    <n v="0"/>
    <n v="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1"/>
    <x v="40"/>
    <n v="0.31"/>
    <n v="66.14"/>
    <x v="3637"/>
    <d v="2015-01-01T16:48:55"/>
    <x v="9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1"/>
    <x v="40"/>
    <n v="7.0000000000000007E-2"/>
    <n v="108"/>
    <x v="3638"/>
    <d v="2015-04-19T15:08:52"/>
    <x v="9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1"/>
    <x v="40"/>
    <n v="0"/>
    <n v="1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1"/>
    <x v="40"/>
    <n v="0.06"/>
    <n v="18.329999999999998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1"/>
    <x v="40"/>
    <n v="0"/>
    <n v="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1"/>
    <x v="40"/>
    <n v="0.02"/>
    <n v="7.5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1"/>
    <x v="40"/>
    <n v="0"/>
    <n v="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1"/>
    <x v="40"/>
    <n v="0.16"/>
    <n v="68.42"/>
    <x v="3644"/>
    <d v="2016-03-08T04:59:00"/>
    <x v="9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1"/>
    <x v="40"/>
    <n v="0"/>
    <n v="1"/>
    <x v="3645"/>
    <d v="2016-11-22T00:17:18"/>
    <x v="9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1"/>
    <x v="40"/>
    <n v="0.05"/>
    <n v="60.13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1"/>
    <x v="40"/>
    <n v="0.06"/>
    <n v="15"/>
    <x v="3647"/>
    <d v="2016-09-30T17:58:47"/>
    <x v="9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1"/>
    <x v="6"/>
    <n v="1"/>
    <n v="550.04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1"/>
    <x v="6"/>
    <n v="1.04"/>
    <n v="97.5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1"/>
    <x v="6"/>
    <n v="1"/>
    <n v="29.41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1"/>
    <x v="6"/>
    <n v="1.04"/>
    <n v="57.78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1"/>
    <x v="6"/>
    <n v="2.5099999999999998"/>
    <n v="44.24"/>
    <x v="3652"/>
    <d v="2016-08-25T03:59:00"/>
    <x v="9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1"/>
    <x v="6"/>
    <n v="1.01"/>
    <n v="60.91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1"/>
    <x v="6"/>
    <n v="1.74"/>
    <n v="68.84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1"/>
    <x v="6"/>
    <n v="1.1599999999999999"/>
    <n v="73.58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1"/>
    <x v="6"/>
    <n v="1.06"/>
    <n v="115.02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1"/>
    <x v="6"/>
    <n v="1.1100000000000001"/>
    <n v="110.75"/>
    <x v="3657"/>
    <d v="2016-06-01T21:42:00"/>
    <x v="9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1"/>
    <x v="6"/>
    <n v="1.01"/>
    <n v="75.5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1"/>
    <x v="6"/>
    <n v="1.02"/>
    <n v="235.4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1"/>
    <x v="6"/>
    <n v="1"/>
    <n v="11.3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1"/>
    <x v="6"/>
    <n v="1.1100000000000001"/>
    <n v="92.5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1"/>
    <x v="6"/>
    <n v="1.01"/>
    <n v="202.85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1"/>
    <x v="6"/>
    <n v="1.04"/>
    <n v="2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1"/>
    <x v="6"/>
    <n v="1.0900000000000001"/>
    <n v="46.05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1"/>
    <x v="6"/>
    <n v="1.1499999999999999"/>
    <n v="51"/>
    <x v="3665"/>
    <d v="2015-10-28T19:54:00"/>
    <x v="9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1"/>
    <x v="6"/>
    <n v="1"/>
    <n v="31.58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1"/>
    <x v="6"/>
    <n v="1.03"/>
    <n v="53.3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1"/>
    <x v="6"/>
    <n v="1.04"/>
    <n v="36.9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1"/>
    <x v="6"/>
    <n v="1.38"/>
    <n v="81.29000000000000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1"/>
    <x v="6"/>
    <n v="1.1000000000000001"/>
    <n v="20.079999999999998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1"/>
    <x v="6"/>
    <n v="1.01"/>
    <n v="88.25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1"/>
    <x v="6"/>
    <n v="1.02"/>
    <n v="53.44"/>
    <x v="3672"/>
    <d v="2014-09-26T22:43:04"/>
    <x v="9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1"/>
    <x v="6"/>
    <n v="1.1399999999999999"/>
    <n v="39.869999999999997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1"/>
    <x v="6"/>
    <n v="1"/>
    <n v="145.1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1"/>
    <x v="6"/>
    <n v="1.4"/>
    <n v="23.33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1"/>
    <x v="6"/>
    <n v="1.29"/>
    <n v="64.38"/>
    <x v="3676"/>
    <d v="2014-09-12T19:34:44"/>
    <x v="9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1"/>
    <x v="6"/>
    <n v="1.03"/>
    <n v="62.05"/>
    <x v="3677"/>
    <d v="2014-07-03T03:59:00"/>
    <x v="9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1"/>
    <x v="6"/>
    <n v="1.03"/>
    <n v="66.13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1"/>
    <x v="6"/>
    <n v="1.1000000000000001"/>
    <n v="73.40000000000000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1"/>
    <x v="6"/>
    <n v="1.1299999999999999"/>
    <n v="99.5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1"/>
    <x v="6"/>
    <n v="1.1200000000000001"/>
    <n v="62.17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1"/>
    <x v="6"/>
    <n v="1.39"/>
    <n v="62.33"/>
    <x v="3682"/>
    <d v="2014-06-16T06:59:00"/>
    <x v="9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1"/>
    <x v="6"/>
    <n v="1.1100000000000001"/>
    <n v="58.79"/>
    <x v="3683"/>
    <d v="2016-10-20T02:48:16"/>
    <x v="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1"/>
    <x v="6"/>
    <n v="1.39"/>
    <n v="45.35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1"/>
    <x v="6"/>
    <n v="1.06"/>
    <n v="41.94"/>
    <x v="3685"/>
    <d v="2014-05-19T21:00:00"/>
    <x v="9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1"/>
    <x v="6"/>
    <n v="1.01"/>
    <n v="59.17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1"/>
    <x v="6"/>
    <n v="1"/>
    <n v="200.49"/>
    <x v="3687"/>
    <d v="2014-06-27T05:14:15"/>
    <x v="9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1"/>
    <x v="6"/>
    <n v="1.0900000000000001"/>
    <n v="83.97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1"/>
    <x v="6"/>
    <n v="1.18"/>
    <n v="57.26"/>
    <x v="3689"/>
    <d v="2015-06-21T22:25:00"/>
    <x v="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1"/>
    <x v="6"/>
    <n v="1.2"/>
    <n v="58.06"/>
    <x v="3690"/>
    <d v="2014-11-27T15:21:23"/>
    <x v="9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1"/>
    <x v="6"/>
    <n v="1.28"/>
    <n v="186.8"/>
    <x v="3691"/>
    <d v="2015-03-02T04:59:00"/>
    <x v="9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1"/>
    <x v="6"/>
    <n v="1.26"/>
    <n v="74.12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1"/>
    <x v="6"/>
    <n v="1.29"/>
    <n v="30.71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1"/>
    <x v="6"/>
    <n v="1.07"/>
    <n v="62.67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1"/>
    <x v="6"/>
    <n v="1"/>
    <n v="121.3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1"/>
    <x v="6"/>
    <n v="1.55"/>
    <n v="39.74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1"/>
    <x v="6"/>
    <n v="1.08"/>
    <n v="72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1"/>
    <x v="6"/>
    <n v="1.1100000000000001"/>
    <n v="40.630000000000003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1"/>
    <x v="6"/>
    <n v="1.01"/>
    <n v="63"/>
    <x v="3699"/>
    <d v="2014-10-15T14:26:56"/>
    <x v="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1"/>
    <x v="6"/>
    <n v="1.21"/>
    <n v="33.67"/>
    <x v="3700"/>
    <d v="2014-09-30T16:00:00"/>
    <x v="9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1"/>
    <x v="6"/>
    <n v="1"/>
    <n v="38.590000000000003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1"/>
    <x v="6"/>
    <n v="1.0900000000000001"/>
    <n v="155.94999999999999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1"/>
    <x v="6"/>
    <n v="1.23"/>
    <n v="43.2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1"/>
    <x v="6"/>
    <n v="1.36"/>
    <n v="15.15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1"/>
    <x v="6"/>
    <n v="1.03"/>
    <n v="83.57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1"/>
    <x v="6"/>
    <n v="1.21"/>
    <n v="140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1"/>
    <x v="6"/>
    <n v="1.86"/>
    <n v="80.87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1"/>
    <x v="6"/>
    <n v="3"/>
    <n v="53.85"/>
    <x v="3708"/>
    <d v="2014-07-04T03:24:46"/>
    <x v="9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1"/>
    <x v="6"/>
    <n v="1.08"/>
    <n v="30.93"/>
    <x v="3709"/>
    <d v="2014-06-25T16:59:06"/>
    <x v="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1"/>
    <x v="6"/>
    <n v="1.41"/>
    <n v="67.959999999999994"/>
    <x v="3710"/>
    <d v="2015-04-03T13:49:48"/>
    <x v="9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1"/>
    <x v="6"/>
    <n v="1.1399999999999999"/>
    <n v="27.14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1"/>
    <x v="6"/>
    <n v="1.54"/>
    <n v="110.87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1"/>
    <x v="6"/>
    <n v="1.02"/>
    <n v="106.84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1"/>
    <x v="6"/>
    <n v="1.02"/>
    <n v="105.52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1"/>
    <x v="6"/>
    <n v="1.03"/>
    <n v="132.9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1"/>
    <x v="6"/>
    <n v="1.56"/>
    <n v="51.92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1"/>
    <x v="6"/>
    <n v="1.01"/>
    <n v="310"/>
    <x v="3717"/>
    <d v="2015-05-09T20:47:29"/>
    <x v="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1"/>
    <x v="6"/>
    <n v="2.39"/>
    <n v="26.02"/>
    <x v="3718"/>
    <d v="2015-02-27T17:11:15"/>
    <x v="9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1"/>
    <x v="6"/>
    <n v="2.1"/>
    <n v="105"/>
    <x v="3719"/>
    <d v="2015-06-22T17:31:06"/>
    <x v="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1"/>
    <x v="6"/>
    <n v="1.05"/>
    <n v="86.23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1"/>
    <x v="6"/>
    <n v="1.01"/>
    <n v="114.55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1"/>
    <x v="6"/>
    <n v="1.1100000000000001"/>
    <n v="47.66"/>
    <x v="3722"/>
    <d v="2016-02-11T22:59:00"/>
    <x v="9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1"/>
    <x v="6"/>
    <n v="1.02"/>
    <n v="72.89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1"/>
    <x v="6"/>
    <n v="1.03"/>
    <n v="49.55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1"/>
    <x v="6"/>
    <n v="1.27"/>
    <n v="25.4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1"/>
    <x v="6"/>
    <n v="3.39"/>
    <n v="62.59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1"/>
    <x v="6"/>
    <n v="1.01"/>
    <n v="61.06"/>
    <x v="3727"/>
    <d v="2016-10-20T04:55:00"/>
    <x v="9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1"/>
    <x v="6"/>
    <n v="0.09"/>
    <n v="60.0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1"/>
    <x v="6"/>
    <n v="7.0000000000000007E-2"/>
    <n v="72.40000000000000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1"/>
    <x v="6"/>
    <n v="0.1"/>
    <n v="100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1"/>
    <x v="6"/>
    <n v="0.11"/>
    <n v="51.67"/>
    <x v="3731"/>
    <d v="2015-01-10T03:23:00"/>
    <x v="9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1"/>
    <x v="6"/>
    <n v="0.15"/>
    <n v="32.75"/>
    <x v="3732"/>
    <d v="2015-01-24T12:00:00"/>
    <x v="9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1"/>
    <x v="6"/>
    <n v="0"/>
    <n v="0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1"/>
    <x v="6"/>
    <n v="0.28000000000000003"/>
    <n v="61"/>
    <x v="3734"/>
    <d v="2015-05-25T21:38:16"/>
    <x v="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1"/>
    <x v="6"/>
    <n v="0.13"/>
    <n v="10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1"/>
    <x v="6"/>
    <n v="0.01"/>
    <n v="10"/>
    <x v="3736"/>
    <d v="2015-03-23T18:00:00"/>
    <x v="9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1"/>
    <x v="6"/>
    <n v="0.21"/>
    <n v="37.5"/>
    <x v="3737"/>
    <d v="2015-11-12T06:59:00"/>
    <x v="9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1"/>
    <x v="6"/>
    <n v="0.18"/>
    <n v="45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1"/>
    <x v="6"/>
    <n v="0.2"/>
    <n v="100.63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1"/>
    <x v="6"/>
    <n v="0.18"/>
    <n v="25.57"/>
    <x v="3740"/>
    <d v="2014-08-12T01:53:58"/>
    <x v="9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1"/>
    <x v="6"/>
    <n v="0"/>
    <n v="0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1"/>
    <x v="6"/>
    <n v="0.02"/>
    <n v="25"/>
    <x v="3742"/>
    <d v="2014-09-06T05:09:04"/>
    <x v="9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1"/>
    <x v="6"/>
    <n v="0"/>
    <n v="0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1"/>
    <x v="6"/>
    <n v="0"/>
    <n v="0"/>
    <x v="3744"/>
    <d v="2014-07-05T03:59:00"/>
    <x v="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1"/>
    <x v="6"/>
    <n v="0.1"/>
    <n v="10"/>
    <x v="3745"/>
    <d v="2014-08-10T16:45:02"/>
    <x v="9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1"/>
    <x v="6"/>
    <n v="0.02"/>
    <n v="202"/>
    <x v="3746"/>
    <d v="2016-10-08T09:20:39"/>
    <x v="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1"/>
    <x v="6"/>
    <n v="0.01"/>
    <n v="25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1"/>
    <x v="40"/>
    <n v="1.04"/>
    <n v="99.54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1"/>
    <x v="40"/>
    <n v="1.05"/>
    <n v="75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1"/>
    <x v="40"/>
    <n v="1"/>
    <n v="215.25"/>
    <x v="3750"/>
    <d v="2015-02-10T07:59:00"/>
    <x v="9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1"/>
    <x v="40"/>
    <n v="1.33"/>
    <n v="120.55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1"/>
    <x v="40"/>
    <n v="1.1299999999999999"/>
    <n v="37.67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1"/>
    <x v="40"/>
    <n v="1.03"/>
    <n v="172.23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1"/>
    <x v="40"/>
    <n v="1.2"/>
    <n v="111.11"/>
    <x v="3754"/>
    <d v="2014-07-26T04:59:00"/>
    <x v="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1"/>
    <x v="40"/>
    <n v="1.3"/>
    <n v="25.46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1"/>
    <x v="40"/>
    <n v="1.01"/>
    <n v="267.64999999999998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1"/>
    <x v="40"/>
    <n v="1.0900000000000001"/>
    <n v="75.959999999999994"/>
    <x v="3757"/>
    <d v="2014-12-01T20:25:15"/>
    <x v="9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1"/>
    <x v="40"/>
    <n v="1.02"/>
    <n v="59.04"/>
    <x v="3758"/>
    <d v="2014-05-19T05:00:00"/>
    <x v="9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1"/>
    <x v="40"/>
    <n v="1.1000000000000001"/>
    <n v="50.11"/>
    <x v="3759"/>
    <d v="2015-08-26T02:35:53"/>
    <x v="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1"/>
    <x v="40"/>
    <n v="1.01"/>
    <n v="55.5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1"/>
    <x v="40"/>
    <n v="1"/>
    <n v="166.67"/>
    <x v="3761"/>
    <d v="2015-08-10T23:00:00"/>
    <x v="9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1"/>
    <x v="40"/>
    <n v="1.06"/>
    <n v="47.43"/>
    <x v="3762"/>
    <d v="2015-08-02T19:31:29"/>
    <x v="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1"/>
    <x v="40"/>
    <n v="1"/>
    <n v="64.94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1"/>
    <x v="40"/>
    <n v="1"/>
    <n v="55.56"/>
    <x v="3764"/>
    <d v="2016-05-29T00:36:00"/>
    <x v="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1"/>
    <x v="40"/>
    <n v="1.1299999999999999"/>
    <n v="74.22"/>
    <x v="3765"/>
    <d v="2014-07-30T18:38:02"/>
    <x v="9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1"/>
    <x v="40"/>
    <n v="1.03"/>
    <n v="106.93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1"/>
    <x v="40"/>
    <n v="1.17"/>
    <n v="41.7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1"/>
    <x v="40"/>
    <n v="1.08"/>
    <n v="74.239999999999995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1"/>
    <x v="40"/>
    <n v="1"/>
    <n v="73.33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1"/>
    <x v="40"/>
    <n v="1"/>
    <n v="100"/>
    <x v="3770"/>
    <d v="2015-06-13T22:20:10"/>
    <x v="9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1"/>
    <x v="40"/>
    <n v="1.46"/>
    <n v="38.42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1"/>
    <x v="40"/>
    <n v="1.1000000000000001"/>
    <n v="166.97"/>
    <x v="3772"/>
    <d v="2016-11-29T06:00:00"/>
    <x v="9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1"/>
    <x v="40"/>
    <n v="1.08"/>
    <n v="94.91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1"/>
    <x v="40"/>
    <n v="1"/>
    <n v="10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1"/>
    <x v="40"/>
    <n v="1"/>
    <n v="143.21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1"/>
    <x v="40"/>
    <n v="1.07"/>
    <n v="90.82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1"/>
    <x v="40"/>
    <n v="1.43"/>
    <n v="48.54"/>
    <x v="3777"/>
    <d v="2014-09-27T04:00:00"/>
    <x v="9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1"/>
    <x v="40"/>
    <n v="1.05"/>
    <n v="70.03"/>
    <x v="3778"/>
    <d v="2015-02-14T19:39:40"/>
    <x v="9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1"/>
    <x v="40"/>
    <n v="1.04"/>
    <n v="135.63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1"/>
    <x v="40"/>
    <n v="1.2"/>
    <n v="10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1"/>
    <x v="40"/>
    <n v="1.1000000000000001"/>
    <n v="94.9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1"/>
    <x v="40"/>
    <n v="1.02"/>
    <n v="75.37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1"/>
    <x v="40"/>
    <n v="1.29"/>
    <n v="64.459999999999994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1"/>
    <x v="40"/>
    <n v="1.1499999999999999"/>
    <n v="115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1"/>
    <x v="40"/>
    <n v="1.51"/>
    <n v="100.5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1"/>
    <x v="40"/>
    <n v="1.1100000000000001"/>
    <n v="93.77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1"/>
    <x v="40"/>
    <n v="1"/>
    <n v="35.1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1"/>
    <x v="40"/>
    <n v="0.01"/>
    <n v="500"/>
    <x v="3788"/>
    <d v="2015-12-23T16:18:00"/>
    <x v="9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1"/>
    <x v="40"/>
    <n v="0.03"/>
    <n v="29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1"/>
    <x v="40"/>
    <n v="0"/>
    <n v="0"/>
    <x v="3790"/>
    <d v="2016-11-22T17:00:23"/>
    <x v="9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1"/>
    <x v="40"/>
    <n v="0"/>
    <n v="0"/>
    <x v="3791"/>
    <d v="2014-07-06T16:36:32"/>
    <x v="9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1"/>
    <x v="40"/>
    <n v="0"/>
    <n v="17.5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1"/>
    <x v="40"/>
    <n v="0.6"/>
    <n v="174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1"/>
    <x v="40"/>
    <n v="0.01"/>
    <n v="50"/>
    <x v="3794"/>
    <d v="2015-06-07T13:55:54"/>
    <x v="9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1"/>
    <x v="40"/>
    <n v="0.02"/>
    <n v="5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1"/>
    <x v="40"/>
    <n v="0"/>
    <n v="1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1"/>
    <x v="40"/>
    <n v="0.9"/>
    <n v="145.41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1"/>
    <x v="40"/>
    <n v="0.01"/>
    <n v="205"/>
    <x v="3798"/>
    <d v="2014-08-10T17:20:48"/>
    <x v="9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1"/>
    <x v="40"/>
    <n v="0.04"/>
    <n v="100.5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1"/>
    <x v="40"/>
    <n v="0.04"/>
    <n v="55.06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1"/>
    <x v="40"/>
    <n v="0.09"/>
    <n v="47.33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1"/>
    <x v="40"/>
    <n v="0"/>
    <n v="0"/>
    <x v="3802"/>
    <d v="2015-10-22T03:01:46"/>
    <x v="9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1"/>
    <x v="40"/>
    <n v="0.2"/>
    <n v="58.95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1"/>
    <x v="40"/>
    <n v="0"/>
    <n v="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1"/>
    <x v="40"/>
    <n v="0"/>
    <n v="1.5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1"/>
    <x v="40"/>
    <n v="0"/>
    <n v="5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1"/>
    <x v="40"/>
    <n v="0.3"/>
    <n v="50.56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1"/>
    <x v="6"/>
    <n v="1"/>
    <n v="41.67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1"/>
    <x v="6"/>
    <n v="1.01"/>
    <n v="53.29"/>
    <x v="3809"/>
    <d v="2014-07-30T23:00:00"/>
    <x v="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1"/>
    <x v="6"/>
    <n v="1.22"/>
    <n v="70.23"/>
    <x v="3810"/>
    <d v="2015-03-21T19:22:38"/>
    <x v="9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1"/>
    <x v="6"/>
    <n v="3.3"/>
    <n v="43.42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1"/>
    <x v="6"/>
    <n v="1.1000000000000001"/>
    <n v="199.18"/>
    <x v="3812"/>
    <d v="2015-06-01T03:59:00"/>
    <x v="9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1"/>
    <x v="6"/>
    <n v="1.01"/>
    <n v="78.52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1"/>
    <x v="6"/>
    <n v="1.4"/>
    <n v="61.82"/>
    <x v="3814"/>
    <d v="2015-04-01T03:59:00"/>
    <x v="9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1"/>
    <x v="6"/>
    <n v="1"/>
    <n v="50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1"/>
    <x v="6"/>
    <n v="1.19"/>
    <n v="48.34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1"/>
    <x v="6"/>
    <n v="1.07"/>
    <n v="107.25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1"/>
    <x v="6"/>
    <n v="2.2799999999999998"/>
    <n v="57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1"/>
    <x v="6"/>
    <n v="1.06"/>
    <n v="40.92"/>
    <x v="3819"/>
    <d v="2015-07-17T21:02:00"/>
    <x v="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1"/>
    <x v="6"/>
    <n v="1.43"/>
    <n v="21.5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1"/>
    <x v="6"/>
    <n v="1.05"/>
    <n v="79.54000000000000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1"/>
    <x v="6"/>
    <n v="1.1000000000000001"/>
    <n v="72.38"/>
    <x v="3822"/>
    <d v="2016-01-19T22:59:00"/>
    <x v="9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1"/>
    <x v="6"/>
    <n v="1.06"/>
    <n v="64.63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1"/>
    <x v="6"/>
    <n v="1.08"/>
    <n v="38.57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1"/>
    <x v="6"/>
    <n v="1.05"/>
    <n v="107.57"/>
    <x v="3825"/>
    <d v="2015-06-17T01:40:14"/>
    <x v="9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1"/>
    <x v="6"/>
    <n v="1.19"/>
    <n v="27.5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1"/>
    <x v="6"/>
    <n v="1.53"/>
    <n v="70.459999999999994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1"/>
    <x v="6"/>
    <n v="1"/>
    <n v="178.57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1"/>
    <x v="6"/>
    <n v="1"/>
    <n v="62.63"/>
    <x v="3829"/>
    <d v="2016-08-31T20:46:11"/>
    <x v="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1"/>
    <x v="6"/>
    <n v="2.25"/>
    <n v="75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1"/>
    <x v="6"/>
    <n v="1.06"/>
    <n v="58.9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1"/>
    <x v="6"/>
    <n v="1.05"/>
    <n v="139.5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1"/>
    <x v="6"/>
    <n v="1.17"/>
    <n v="70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1"/>
    <x v="6"/>
    <n v="1.0900000000000001"/>
    <n v="57.39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1"/>
    <x v="6"/>
    <n v="1.6"/>
    <n v="40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1"/>
    <x v="6"/>
    <n v="1.1299999999999999"/>
    <n v="64.290000000000006"/>
    <x v="3836"/>
    <d v="2016-08-03T04:09:00"/>
    <x v="9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1"/>
    <x v="6"/>
    <n v="1.02"/>
    <n v="120.12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1"/>
    <x v="6"/>
    <n v="1.01"/>
    <n v="1008.24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1"/>
    <x v="6"/>
    <n v="1.01"/>
    <n v="63.28"/>
    <x v="3839"/>
    <d v="2015-07-30T03:25:24"/>
    <x v="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1"/>
    <x v="6"/>
    <n v="65"/>
    <n v="21.67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1"/>
    <x v="6"/>
    <n v="0.09"/>
    <n v="25.65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1"/>
    <x v="6"/>
    <n v="0.22"/>
    <n v="47.7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1"/>
    <x v="6"/>
    <n v="0.21"/>
    <n v="56.05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1"/>
    <x v="6"/>
    <n v="0.41"/>
    <n v="81.319999999999993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1"/>
    <x v="6"/>
    <n v="0.02"/>
    <n v="70.17"/>
    <x v="3845"/>
    <d v="2015-10-01T15:02:54"/>
    <x v="9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1"/>
    <x v="6"/>
    <n v="0.03"/>
    <n v="23.63"/>
    <x v="3846"/>
    <d v="2014-10-04T06:59:00"/>
    <x v="9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1"/>
    <x v="6"/>
    <n v="0.16"/>
    <n v="188.5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1"/>
    <x v="6"/>
    <n v="0.16"/>
    <n v="49.51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1"/>
    <x v="6"/>
    <n v="7.0000000000000007E-2"/>
    <n v="75.459999999999994"/>
    <x v="3849"/>
    <d v="2015-06-11T18:24:44"/>
    <x v="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1"/>
    <x v="6"/>
    <n v="0.04"/>
    <n v="9.5"/>
    <x v="3850"/>
    <d v="2015-01-01T02:59:03"/>
    <x v="9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1"/>
    <x v="6"/>
    <n v="0.34"/>
    <n v="35.5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1"/>
    <x v="6"/>
    <n v="0"/>
    <n v="10"/>
    <x v="3852"/>
    <d v="2015-03-27T03:34:36"/>
    <x v="9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1"/>
    <x v="6"/>
    <n v="0"/>
    <n v="13"/>
    <x v="3853"/>
    <d v="2014-09-01T20:09:38"/>
    <x v="9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1"/>
    <x v="6"/>
    <n v="0.16"/>
    <n v="89.4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1"/>
    <x v="6"/>
    <n v="0.03"/>
    <n v="25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1"/>
    <x v="6"/>
    <n v="0"/>
    <n v="1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1"/>
    <x v="6"/>
    <n v="0.05"/>
    <n v="65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1"/>
    <x v="6"/>
    <n v="0.02"/>
    <n v="10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1"/>
    <x v="6"/>
    <n v="0"/>
    <n v="1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1"/>
    <x v="6"/>
    <n v="0.18"/>
    <n v="81.540000000000006"/>
    <x v="3860"/>
    <d v="2014-08-12T15:51:50"/>
    <x v="9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1"/>
    <x v="6"/>
    <n v="0.05"/>
    <n v="100"/>
    <x v="3861"/>
    <d v="2014-11-12T21:47:00"/>
    <x v="9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1"/>
    <x v="6"/>
    <n v="0"/>
    <n v="1"/>
    <x v="3862"/>
    <d v="2016-09-12T16:59:00"/>
    <x v="9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1"/>
    <x v="6"/>
    <n v="0"/>
    <n v="0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1"/>
    <x v="6"/>
    <n v="0.01"/>
    <n v="20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1"/>
    <x v="6"/>
    <n v="0.27"/>
    <n v="46.43"/>
    <x v="3865"/>
    <d v="2014-08-30T05:30:00"/>
    <x v="9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1"/>
    <x v="6"/>
    <n v="0.01"/>
    <n v="5.5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1"/>
    <x v="6"/>
    <n v="0.13"/>
    <n v="50.2"/>
    <x v="3867"/>
    <d v="2016-06-18T19:32:19"/>
    <x v="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1"/>
    <x v="40"/>
    <n v="0"/>
    <n v="10"/>
    <x v="3868"/>
    <d v="2014-09-08T15:50:05"/>
    <x v="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1"/>
    <x v="40"/>
    <n v="0.03"/>
    <n v="30.13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1"/>
    <x v="40"/>
    <n v="0.15"/>
    <n v="150"/>
    <x v="3870"/>
    <d v="2014-07-03T04:07:58"/>
    <x v="9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1"/>
    <x v="40"/>
    <n v="0.03"/>
    <n v="13.33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1"/>
    <x v="40"/>
    <n v="0"/>
    <n v="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1"/>
    <x v="40"/>
    <n v="0"/>
    <n v="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1"/>
    <x v="40"/>
    <n v="0"/>
    <n v="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1"/>
    <x v="40"/>
    <n v="0"/>
    <n v="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1"/>
    <x v="40"/>
    <n v="0.53"/>
    <n v="44.76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1"/>
    <x v="40"/>
    <n v="0.05"/>
    <n v="88.64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1"/>
    <x v="40"/>
    <n v="0"/>
    <n v="1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1"/>
    <x v="40"/>
    <n v="0"/>
    <n v="0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1"/>
    <x v="40"/>
    <n v="0.13"/>
    <n v="57.65"/>
    <x v="3880"/>
    <d v="2014-07-30T23:00:00"/>
    <x v="9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1"/>
    <x v="40"/>
    <n v="0.05"/>
    <n v="25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1"/>
    <x v="40"/>
    <n v="0"/>
    <n v="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1"/>
    <x v="40"/>
    <n v="0"/>
    <n v="0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1"/>
    <x v="40"/>
    <n v="0"/>
    <n v="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1"/>
    <x v="40"/>
    <n v="0"/>
    <n v="0"/>
    <x v="3885"/>
    <d v="2016-05-09T22:49:51"/>
    <x v="9"/>
  </r>
  <r>
    <n v="3886"/>
    <s v="a (Canceled)"/>
    <n v="1"/>
    <x v="3"/>
    <n v="0"/>
    <x v="1"/>
    <s v="AU"/>
    <s v="AUD"/>
    <n v="1418275702"/>
    <n v="1415683702"/>
    <b v="0"/>
    <n v="0"/>
    <b v="0"/>
    <x v="1"/>
    <x v="40"/>
    <n v="0"/>
    <n v="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1"/>
    <x v="40"/>
    <n v="0.02"/>
    <n v="17.5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1"/>
    <x v="6"/>
    <n v="0.27"/>
    <n v="38.71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1"/>
    <x v="6"/>
    <n v="0.01"/>
    <n v="13.11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1"/>
    <x v="6"/>
    <n v="0.17"/>
    <n v="315.5"/>
    <x v="3890"/>
    <d v="2015-08-15T18:12:24"/>
    <x v="9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1"/>
    <x v="6"/>
    <n v="0.33"/>
    <n v="37.14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1"/>
    <x v="6"/>
    <n v="0"/>
    <n v="0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1"/>
    <x v="6"/>
    <n v="0.22"/>
    <n v="128.27000000000001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1"/>
    <x v="6"/>
    <n v="0.03"/>
    <n v="47.27"/>
    <x v="3894"/>
    <d v="2016-12-06T04:59:00"/>
    <x v="9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1"/>
    <x v="6"/>
    <n v="0.05"/>
    <n v="50"/>
    <x v="3895"/>
    <d v="2015-02-28T06:00:18"/>
    <x v="9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1"/>
    <x v="6"/>
    <n v="0.11"/>
    <n v="42.5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1"/>
    <x v="6"/>
    <n v="0.18"/>
    <n v="44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1"/>
    <x v="6"/>
    <n v="0.33"/>
    <n v="50.88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1"/>
    <x v="6"/>
    <n v="0.01"/>
    <n v="62.5"/>
    <x v="3899"/>
    <d v="2014-08-12T18:36:01"/>
    <x v="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1"/>
    <x v="6"/>
    <n v="0.05"/>
    <n v="27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1"/>
    <x v="6"/>
    <n v="0.01"/>
    <n v="25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1"/>
    <x v="6"/>
    <n v="0.49"/>
    <n v="47.2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1"/>
    <x v="6"/>
    <n v="0"/>
    <n v="0"/>
    <x v="3903"/>
    <d v="2015-08-14T19:38:00"/>
    <x v="9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1"/>
    <x v="6"/>
    <n v="0"/>
    <n v="1.5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1"/>
    <x v="6"/>
    <n v="0.12"/>
    <n v="24.71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1"/>
    <x v="6"/>
    <n v="0.67"/>
    <n v="63.13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1"/>
    <x v="6"/>
    <n v="0.15"/>
    <n v="38.25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1"/>
    <x v="6"/>
    <n v="0.09"/>
    <n v="16.25"/>
    <x v="3908"/>
    <d v="2014-07-29T03:14:56"/>
    <x v="9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1"/>
    <x v="6"/>
    <n v="0"/>
    <n v="33.75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1"/>
    <x v="6"/>
    <n v="0.03"/>
    <n v="61.67"/>
    <x v="3910"/>
    <d v="2015-09-07T18:09:57"/>
    <x v="9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1"/>
    <x v="6"/>
    <n v="0.37"/>
    <n v="83.14"/>
    <x v="3911"/>
    <d v="2014-11-26T20:29:37"/>
    <x v="9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1"/>
    <x v="6"/>
    <n v="0"/>
    <n v="1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1"/>
    <x v="6"/>
    <n v="0.1"/>
    <n v="142.86000000000001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1"/>
    <x v="6"/>
    <n v="0.36"/>
    <n v="33.67"/>
    <x v="3914"/>
    <d v="2015-05-10T22:59:00"/>
    <x v="9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1"/>
    <x v="6"/>
    <n v="0"/>
    <n v="5"/>
    <x v="3915"/>
    <d v="2016-06-01T23:38:29"/>
    <x v="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1"/>
    <x v="6"/>
    <n v="0"/>
    <n v="0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1"/>
    <x v="6"/>
    <n v="0"/>
    <n v="10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1"/>
    <x v="6"/>
    <n v="0"/>
    <n v="40"/>
    <x v="3918"/>
    <d v="2014-08-04T16:00:00"/>
    <x v="9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1"/>
    <x v="6"/>
    <n v="0.02"/>
    <n v="30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1"/>
    <x v="6"/>
    <n v="0.05"/>
    <n v="45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1"/>
    <x v="6"/>
    <n v="0"/>
    <n v="0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1"/>
    <x v="6"/>
    <n v="0.08"/>
    <n v="10.17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1"/>
    <x v="6"/>
    <n v="0.12"/>
    <n v="81.41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1"/>
    <x v="6"/>
    <n v="0.15"/>
    <n v="57.25"/>
    <x v="3924"/>
    <d v="2014-06-26T23:02:02"/>
    <x v="9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1"/>
    <x v="6"/>
    <n v="0.1"/>
    <n v="5"/>
    <x v="3925"/>
    <d v="2014-07-30T20:53:59"/>
    <x v="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1"/>
    <x v="6"/>
    <n v="0"/>
    <n v="15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1"/>
    <x v="6"/>
    <n v="0.01"/>
    <n v="12.5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1"/>
    <x v="6"/>
    <n v="0.13"/>
    <n v="93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1"/>
    <x v="6"/>
    <n v="0.02"/>
    <n v="32.3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1"/>
    <x v="6"/>
    <n v="0"/>
    <n v="0"/>
    <x v="3930"/>
    <d v="2016-04-01T06:00:00"/>
    <x v="9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1"/>
    <x v="6"/>
    <n v="0"/>
    <n v="0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1"/>
    <x v="6"/>
    <n v="0"/>
    <n v="1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1"/>
    <x v="6"/>
    <n v="0.16"/>
    <n v="91.83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1"/>
    <x v="6"/>
    <n v="0.11"/>
    <n v="45.83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1"/>
    <x v="6"/>
    <n v="0.44"/>
    <n v="57.17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1"/>
    <x v="6"/>
    <n v="0"/>
    <n v="0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1"/>
    <x v="6"/>
    <n v="0.86"/>
    <n v="248.5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1"/>
    <x v="6"/>
    <n v="0.12"/>
    <n v="79.40000000000000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1"/>
    <x v="6"/>
    <n v="0"/>
    <n v="5"/>
    <x v="3939"/>
    <d v="2014-10-07T04:30:00"/>
    <x v="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1"/>
    <x v="6"/>
    <n v="0"/>
    <n v="5.5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1"/>
    <x v="6"/>
    <n v="0.01"/>
    <n v="25"/>
    <x v="3941"/>
    <d v="2014-11-25T01:00:00"/>
    <x v="9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1"/>
    <x v="6"/>
    <n v="0"/>
    <n v="0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1"/>
    <x v="6"/>
    <n v="0.36"/>
    <n v="137.08000000000001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1"/>
    <x v="6"/>
    <n v="0"/>
    <n v="0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1"/>
    <x v="6"/>
    <n v="0"/>
    <n v="5"/>
    <x v="3945"/>
    <d v="2015-05-15T19:14:28"/>
    <x v="9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1"/>
    <x v="6"/>
    <n v="0.03"/>
    <n v="39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1"/>
    <x v="6"/>
    <n v="0.03"/>
    <n v="50.5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1"/>
    <x v="6"/>
    <n v="0"/>
    <n v="0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1"/>
    <x v="6"/>
    <n v="0.16"/>
    <n v="49.28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1"/>
    <x v="6"/>
    <n v="0.01"/>
    <n v="25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1"/>
    <x v="6"/>
    <n v="0"/>
    <n v="1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1"/>
    <x v="6"/>
    <n v="0"/>
    <n v="25"/>
    <x v="3952"/>
    <d v="2015-10-26T18:58:10"/>
    <x v="9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1"/>
    <x v="6"/>
    <n v="0"/>
    <n v="0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1"/>
    <x v="6"/>
    <n v="0"/>
    <n v="0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1"/>
    <x v="6"/>
    <n v="0.24"/>
    <n v="53.13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1"/>
    <x v="6"/>
    <n v="0"/>
    <n v="0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1"/>
    <x v="6"/>
    <n v="0"/>
    <n v="7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1"/>
    <x v="6"/>
    <n v="0.32"/>
    <n v="40.0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1"/>
    <x v="6"/>
    <n v="0.24"/>
    <n v="24.33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1"/>
    <x v="6"/>
    <n v="0.02"/>
    <n v="11.25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1"/>
    <x v="6"/>
    <n v="0"/>
    <n v="10.5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1"/>
    <x v="6"/>
    <n v="0.03"/>
    <n v="15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1"/>
    <x v="6"/>
    <n v="0"/>
    <n v="0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1"/>
    <x v="6"/>
    <n v="0.06"/>
    <n v="42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1"/>
    <x v="6"/>
    <n v="0.14000000000000001"/>
    <n v="71.25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1"/>
    <x v="6"/>
    <n v="0.01"/>
    <n v="22.5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1"/>
    <x v="6"/>
    <n v="0.24"/>
    <n v="41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1"/>
    <x v="6"/>
    <n v="0.11"/>
    <n v="47.91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1"/>
    <x v="6"/>
    <n v="7.0000000000000007E-2"/>
    <n v="35.17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1"/>
    <x v="6"/>
    <n v="0"/>
    <n v="5.5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1"/>
    <x v="6"/>
    <n v="0.01"/>
    <n v="22.67"/>
    <x v="3971"/>
    <d v="2014-07-21T12:52:06"/>
    <x v="9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1"/>
    <x v="6"/>
    <n v="0.21"/>
    <n v="26.38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1"/>
    <x v="6"/>
    <n v="0.78"/>
    <n v="105.54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1"/>
    <x v="6"/>
    <n v="0.32"/>
    <n v="29.09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1"/>
    <x v="6"/>
    <n v="0"/>
    <n v="0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1"/>
    <x v="6"/>
    <n v="0.48"/>
    <n v="62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1"/>
    <x v="6"/>
    <n v="0.01"/>
    <n v="217.5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1"/>
    <x v="6"/>
    <n v="0.11"/>
    <n v="26.75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1"/>
    <x v="6"/>
    <n v="0.02"/>
    <n v="18.329999999999998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1"/>
    <x v="6"/>
    <n v="0.18"/>
    <n v="64.290000000000006"/>
    <x v="3980"/>
    <d v="2014-07-05T14:22:27"/>
    <x v="9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1"/>
    <x v="6"/>
    <n v="0.04"/>
    <n v="175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1"/>
    <x v="6"/>
    <n v="0.2"/>
    <n v="34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1"/>
    <x v="6"/>
    <n v="0.35"/>
    <n v="84.28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1"/>
    <x v="6"/>
    <n v="0.06"/>
    <n v="9.5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1"/>
    <x v="6"/>
    <n v="0.32"/>
    <n v="33.74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1"/>
    <x v="6"/>
    <n v="0.1"/>
    <n v="37.54"/>
    <x v="3986"/>
    <d v="2016-05-06T13:04:00"/>
    <x v="9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1"/>
    <x v="6"/>
    <n v="0.38"/>
    <n v="11.62"/>
    <x v="3987"/>
    <d v="2014-05-16T22:11:30"/>
    <x v="9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1"/>
    <x v="6"/>
    <n v="0.02"/>
    <n v="8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1"/>
    <x v="6"/>
    <n v="0"/>
    <n v="0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1"/>
    <x v="6"/>
    <n v="0.04"/>
    <n v="23"/>
    <x v="3990"/>
    <d v="2016-03-02T16:08:13"/>
    <x v="9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1"/>
    <x v="6"/>
    <n v="0.2"/>
    <n v="100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1"/>
    <x v="6"/>
    <n v="0.05"/>
    <n v="60.11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1"/>
    <x v="6"/>
    <n v="0"/>
    <n v="3"/>
    <x v="3993"/>
    <d v="2015-05-13T20:45:12"/>
    <x v="9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1"/>
    <x v="6"/>
    <n v="0"/>
    <n v="5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1"/>
    <x v="6"/>
    <n v="0.35"/>
    <n v="17.5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1"/>
    <x v="6"/>
    <n v="0.17"/>
    <n v="29.24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1"/>
    <x v="6"/>
    <n v="0"/>
    <n v="0"/>
    <x v="3997"/>
    <d v="2015-04-05T08:23:41"/>
    <x v="9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1"/>
    <x v="6"/>
    <n v="0.56999999999999995"/>
    <n v="59.58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1"/>
    <x v="6"/>
    <n v="0.17"/>
    <n v="82.57"/>
    <x v="3999"/>
    <d v="2014-08-31T19:51:49"/>
    <x v="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1"/>
    <x v="6"/>
    <n v="0"/>
    <n v="10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1"/>
    <x v="6"/>
    <n v="0.38"/>
    <n v="32.3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1"/>
    <x v="6"/>
    <n v="0.02"/>
    <n v="5.75"/>
    <x v="4002"/>
    <d v="2014-09-27T01:02:41"/>
    <x v="9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1"/>
    <x v="6"/>
    <n v="0.1"/>
    <n v="100.5"/>
    <x v="4003"/>
    <d v="2015-02-15T14:05:47"/>
    <x v="9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1"/>
    <x v="6"/>
    <n v="0"/>
    <n v="1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1"/>
    <x v="6"/>
    <n v="0.01"/>
    <n v="20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1"/>
    <x v="6"/>
    <n v="0"/>
    <n v="2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1"/>
    <x v="6"/>
    <n v="0"/>
    <n v="5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1"/>
    <x v="6"/>
    <n v="0.06"/>
    <n v="15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1"/>
    <x v="6"/>
    <n v="0.04"/>
    <n v="25"/>
    <x v="4009"/>
    <d v="2014-09-09T16:49:20"/>
    <x v="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1"/>
    <x v="6"/>
    <n v="0.24"/>
    <n v="45.84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1"/>
    <x v="6"/>
    <n v="0.08"/>
    <n v="4.75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1"/>
    <x v="6"/>
    <n v="0"/>
    <n v="0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1"/>
    <x v="6"/>
    <n v="0.01"/>
    <n v="13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1"/>
    <x v="6"/>
    <n v="0"/>
    <n v="0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1"/>
    <x v="6"/>
    <n v="0"/>
    <n v="1"/>
    <x v="4015"/>
    <d v="2015-07-19T18:44:23"/>
    <x v="9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1"/>
    <x v="6"/>
    <n v="0.14000000000000001"/>
    <n v="10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1"/>
    <x v="6"/>
    <n v="0.01"/>
    <n v="52.5"/>
    <x v="4017"/>
    <d v="2014-09-04T16:07:54"/>
    <x v="9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1"/>
    <x v="6"/>
    <n v="0.09"/>
    <n v="32.5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1"/>
    <x v="6"/>
    <n v="0.01"/>
    <n v="7.25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1"/>
    <x v="6"/>
    <n v="0.17"/>
    <n v="33.33"/>
    <x v="4020"/>
    <d v="2015-03-24T03:34:59"/>
    <x v="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1"/>
    <x v="6"/>
    <n v="0.01"/>
    <n v="62.5"/>
    <x v="4021"/>
    <d v="2014-10-26T21:52:38"/>
    <x v="9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1"/>
    <x v="6"/>
    <n v="0.7"/>
    <n v="63.56"/>
    <x v="4022"/>
    <d v="2015-02-01T02:54:00"/>
    <x v="9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1"/>
    <x v="6"/>
    <n v="0"/>
    <n v="0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1"/>
    <x v="6"/>
    <n v="0.01"/>
    <n v="10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1"/>
    <x v="6"/>
    <n v="0.05"/>
    <n v="62.5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1"/>
    <x v="6"/>
    <n v="0"/>
    <n v="0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1"/>
    <x v="6"/>
    <n v="7.0000000000000007E-2"/>
    <n v="30.71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1"/>
    <x v="6"/>
    <n v="0.28000000000000003"/>
    <n v="51"/>
    <x v="4028"/>
    <d v="2014-06-05T22:31:40"/>
    <x v="9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1"/>
    <x v="6"/>
    <n v="0"/>
    <n v="0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1"/>
    <x v="6"/>
    <n v="0.16"/>
    <n v="66.67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1"/>
    <x v="6"/>
    <n v="0"/>
    <n v="0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1"/>
    <x v="6"/>
    <n v="7.0000000000000007E-2"/>
    <n v="59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1"/>
    <x v="6"/>
    <n v="0.26"/>
    <n v="65.34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1"/>
    <x v="6"/>
    <n v="0.01"/>
    <n v="100"/>
    <x v="4034"/>
    <d v="2015-04-03T21:44:10"/>
    <x v="9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1"/>
    <x v="6"/>
    <n v="0.37"/>
    <n v="147.4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1"/>
    <x v="6"/>
    <n v="0.47"/>
    <n v="166.0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1"/>
    <x v="6"/>
    <n v="0.11"/>
    <n v="40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1"/>
    <x v="6"/>
    <n v="0.12"/>
    <n v="75.25"/>
    <x v="4038"/>
    <d v="2014-10-17T19:10:10"/>
    <x v="9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1"/>
    <x v="6"/>
    <n v="0.6"/>
    <n v="60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1"/>
    <x v="6"/>
    <n v="0.31"/>
    <n v="1250"/>
    <x v="4040"/>
    <d v="2015-07-18T03:00:00"/>
    <x v="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1"/>
    <x v="6"/>
    <n v="0"/>
    <n v="10.5"/>
    <x v="4041"/>
    <d v="2016-09-06T11:22:34"/>
    <x v="9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1"/>
    <x v="6"/>
    <n v="0"/>
    <n v="7"/>
    <x v="4042"/>
    <d v="2015-01-20T19:16:00"/>
    <x v="9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1"/>
    <x v="6"/>
    <n v="0"/>
    <n v="0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1"/>
    <x v="6"/>
    <n v="0.38"/>
    <n v="56.25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1"/>
    <x v="6"/>
    <n v="0"/>
    <n v="1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1"/>
    <x v="6"/>
    <n v="0.08"/>
    <n v="38.33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1"/>
    <x v="6"/>
    <n v="0.02"/>
    <n v="27.5"/>
    <x v="4047"/>
    <d v="2015-01-11T01:00:00"/>
    <x v="9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1"/>
    <x v="6"/>
    <n v="0.18"/>
    <n v="32.979999999999997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1"/>
    <x v="6"/>
    <n v="0"/>
    <n v="1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1"/>
    <x v="6"/>
    <n v="0"/>
    <n v="1"/>
    <x v="4050"/>
    <d v="2014-10-23T15:16:31"/>
    <x v="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1"/>
    <x v="6"/>
    <n v="0"/>
    <n v="0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1"/>
    <x v="6"/>
    <n v="0.38"/>
    <n v="86.62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1"/>
    <x v="6"/>
    <n v="0.22"/>
    <n v="55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1"/>
    <x v="6"/>
    <n v="0"/>
    <n v="0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1"/>
    <x v="6"/>
    <n v="0.18"/>
    <n v="41.95"/>
    <x v="4055"/>
    <d v="2014-06-19T15:33:51"/>
    <x v="9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1"/>
    <x v="6"/>
    <n v="0.53"/>
    <n v="88.33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1"/>
    <x v="6"/>
    <n v="0.22"/>
    <n v="129.16999999999999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1"/>
    <x v="6"/>
    <n v="0.03"/>
    <n v="23.75"/>
    <x v="4058"/>
    <d v="2016-04-01T03:59:00"/>
    <x v="9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1"/>
    <x v="6"/>
    <n v="0.03"/>
    <n v="35.71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1"/>
    <x v="6"/>
    <n v="0.03"/>
    <n v="57"/>
    <x v="4060"/>
    <d v="2014-06-23T16:00:00"/>
    <x v="9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1"/>
    <x v="6"/>
    <n v="0"/>
    <n v="0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1"/>
    <x v="6"/>
    <n v="0.02"/>
    <n v="163.33000000000001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1"/>
    <x v="6"/>
    <n v="0.01"/>
    <n v="15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1"/>
    <x v="6"/>
    <n v="0.19"/>
    <n v="64.17"/>
    <x v="4064"/>
    <d v="2015-04-29T14:07:06"/>
    <x v="9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1"/>
    <x v="6"/>
    <n v="0.01"/>
    <n v="6.75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1"/>
    <x v="6"/>
    <n v="0"/>
    <n v="25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1"/>
    <x v="6"/>
    <n v="0.61"/>
    <n v="179.12"/>
    <x v="4067"/>
    <d v="2015-09-28T02:49:10"/>
    <x v="9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1"/>
    <x v="6"/>
    <n v="0.01"/>
    <n v="34.950000000000003"/>
    <x v="4068"/>
    <d v="2017-01-13T23:05:00"/>
    <x v="9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1"/>
    <x v="6"/>
    <n v="0.34"/>
    <n v="33.08"/>
    <x v="4069"/>
    <d v="2015-02-28T12:00:00"/>
    <x v="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1"/>
    <x v="6"/>
    <n v="0.17"/>
    <n v="27.5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1"/>
    <x v="6"/>
    <n v="0"/>
    <n v="0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1"/>
    <x v="6"/>
    <n v="0"/>
    <n v="2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1"/>
    <x v="6"/>
    <n v="0.01"/>
    <n v="18.5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1"/>
    <x v="6"/>
    <n v="0.27"/>
    <n v="35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1"/>
    <x v="6"/>
    <n v="0.28999999999999998"/>
    <n v="44.31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1"/>
    <x v="6"/>
    <n v="0"/>
    <n v="0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1"/>
    <x v="6"/>
    <n v="0.09"/>
    <n v="222.5"/>
    <x v="4077"/>
    <d v="2016-12-21T17:03:14"/>
    <x v="9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1"/>
    <x v="6"/>
    <n v="0"/>
    <n v="0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1"/>
    <x v="6"/>
    <n v="0"/>
    <n v="5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1"/>
    <x v="6"/>
    <n v="0"/>
    <n v="0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1"/>
    <x v="6"/>
    <n v="0.16"/>
    <n v="29.17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1"/>
    <x v="6"/>
    <n v="0.02"/>
    <n v="1.5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1"/>
    <x v="6"/>
    <n v="0.22"/>
    <n v="126.5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1"/>
    <x v="6"/>
    <n v="0"/>
    <n v="10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1"/>
    <x v="6"/>
    <n v="0"/>
    <n v="10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1"/>
    <x v="6"/>
    <n v="0.05"/>
    <n v="9.4"/>
    <x v="4086"/>
    <d v="2015-11-21T04:00:00"/>
    <x v="9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1"/>
    <x v="6"/>
    <n v="0"/>
    <n v="0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1"/>
    <x v="6"/>
    <n v="0.11"/>
    <n v="72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1"/>
    <x v="6"/>
    <n v="0.05"/>
    <n v="30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1"/>
    <x v="6"/>
    <n v="0.03"/>
    <n v="10.67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1"/>
    <x v="6"/>
    <n v="0.13"/>
    <n v="25.5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1"/>
    <x v="6"/>
    <n v="0"/>
    <n v="20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1"/>
    <x v="6"/>
    <n v="0.02"/>
    <n v="15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1"/>
    <x v="6"/>
    <n v="0.37"/>
    <n v="91.25"/>
    <x v="4094"/>
    <d v="2014-10-22T04:59:00"/>
    <x v="9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1"/>
    <x v="6"/>
    <n v="0.03"/>
    <n v="800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1"/>
    <x v="6"/>
    <n v="0.11"/>
    <n v="80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1"/>
    <x v="6"/>
    <n v="0"/>
    <n v="0"/>
    <x v="4097"/>
    <d v="2016-01-31T23:55:00"/>
    <x v="9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1"/>
    <x v="6"/>
    <n v="0"/>
    <n v="0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1"/>
    <x v="6"/>
    <n v="0.01"/>
    <n v="50"/>
    <x v="4099"/>
    <d v="2016-09-02T20:24:33"/>
    <x v="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1"/>
    <x v="6"/>
    <n v="0"/>
    <n v="0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1"/>
    <x v="6"/>
    <n v="0"/>
    <n v="0"/>
    <x v="4101"/>
    <d v="2017-01-25T21:41:22"/>
    <x v="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1"/>
    <x v="6"/>
    <n v="0.27"/>
    <n v="22.83"/>
    <x v="4102"/>
    <d v="2016-05-15T20:21:13"/>
    <x v="9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1"/>
    <x v="6"/>
    <n v="0.1"/>
    <n v="16.670000000000002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1"/>
    <x v="6"/>
    <n v="0.21"/>
    <n v="45.79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1"/>
    <x v="6"/>
    <n v="7.0000000000000007E-2"/>
    <n v="383.33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1"/>
    <x v="6"/>
    <n v="0.71"/>
    <n v="106.97"/>
    <x v="4106"/>
    <d v="2015-04-02T01:00:00"/>
    <x v="9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1"/>
    <x v="6"/>
    <n v="0.02"/>
    <n v="10.25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1"/>
    <x v="6"/>
    <n v="0.02"/>
    <n v="59"/>
    <x v="4108"/>
    <d v="2017-03-03T05:00:00"/>
    <x v="9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1"/>
    <x v="6"/>
    <n v="0"/>
    <n v="0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1"/>
    <x v="6"/>
    <n v="0.28999999999999998"/>
    <n v="14.33"/>
    <x v="4110"/>
    <d v="2016-07-21T15:02:31"/>
    <x v="9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1"/>
    <x v="6"/>
    <n v="0.03"/>
    <n v="15.67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1"/>
    <x v="6"/>
    <n v="0"/>
    <n v="1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1"/>
    <x v="6"/>
    <n v="0"/>
    <n v="1"/>
    <x v="4113"/>
    <d v="2016-01-08T06:34:00"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45"/>
    <n v="0"/>
    <n v="186"/>
    <x v="0"/>
    <x v="0"/>
    <x v="0"/>
  </r>
  <r>
    <x v="1"/>
    <x v="1"/>
    <n v="146"/>
    <n v="0"/>
    <n v="534"/>
    <x v="1"/>
    <x v="1"/>
    <x v="0"/>
  </r>
  <r>
    <x v="2"/>
    <x v="2"/>
    <n v="76"/>
    <n v="0"/>
    <n v="169"/>
    <x v="2"/>
    <x v="2"/>
    <x v="0"/>
  </r>
  <r>
    <x v="3"/>
    <x v="3"/>
    <n v="33"/>
    <n v="0"/>
    <n v="72"/>
    <x v="3"/>
    <x v="3"/>
    <x v="0"/>
  </r>
  <r>
    <x v="4"/>
    <x v="4"/>
    <n v="12"/>
    <n v="0"/>
    <n v="24"/>
    <x v="4"/>
    <x v="4"/>
    <x v="0"/>
  </r>
  <r>
    <x v="5"/>
    <x v="5"/>
    <n v="11"/>
    <n v="0"/>
    <n v="20"/>
    <x v="5"/>
    <x v="5"/>
    <x v="0"/>
  </r>
  <r>
    <x v="6"/>
    <x v="6"/>
    <n v="4"/>
    <n v="0"/>
    <n v="5"/>
    <x v="6"/>
    <x v="6"/>
    <x v="0"/>
  </r>
  <r>
    <x v="7"/>
    <x v="7"/>
    <n v="8"/>
    <n v="0"/>
    <n v="11"/>
    <x v="7"/>
    <x v="7"/>
    <x v="0"/>
  </r>
  <r>
    <x v="8"/>
    <x v="8"/>
    <n v="2"/>
    <n v="0"/>
    <n v="6"/>
    <x v="8"/>
    <x v="8"/>
    <x v="0"/>
  </r>
  <r>
    <x v="9"/>
    <x v="9"/>
    <n v="1"/>
    <n v="0"/>
    <n v="3"/>
    <x v="8"/>
    <x v="8"/>
    <x v="0"/>
  </r>
  <r>
    <x v="10"/>
    <x v="10"/>
    <n v="1"/>
    <n v="0"/>
    <n v="1"/>
    <x v="9"/>
    <x v="9"/>
    <x v="0"/>
  </r>
  <r>
    <x v="11"/>
    <x v="9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CEB3B-6E7D-7A4E-AE64-3809F6099F89}" name="PivotTable1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6FABC-AF5C-DA4E-8AD5-1D2F66F4F810}" name="PivotTable3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7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086038-895E-DF4A-871C-DA5A19C159ED}" name="PivotTable4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Launch Date Conversion" fld="1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71321-92D2-A541-920E-F0ED3ADA2D30}" name="PivotTable12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9:F59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9" showAll="0"/>
    <pivotField showAll="0"/>
    <pivotField numFmtId="14" showAll="0"/>
    <pivotField numFmtId="14" showAll="0"/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</items>
    </pivotField>
  </pivotFields>
  <rowFields count="1">
    <field x="21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60E26-F57C-7F44-9287-C4CF05BFDCC6}" name="PivotTable10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H6:K20" firstHeaderRow="1" firstDataRow="2" firstDataCol="1" rowPageCount="3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3">
    <pageField fld="14" hier="-1"/>
    <pageField fld="13" hier="-1"/>
    <pageField fld="19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01F9A-8BE0-C44E-930F-55A3BFD30FE6}" name="PivotTable6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3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411">
        <item x="409"/>
        <item x="344"/>
        <item x="308"/>
        <item x="20"/>
        <item x="250"/>
        <item x="232"/>
        <item x="154"/>
        <item x="275"/>
        <item x="258"/>
        <item x="233"/>
        <item x="285"/>
        <item x="321"/>
        <item x="306"/>
        <item x="194"/>
        <item x="274"/>
        <item x="339"/>
        <item x="309"/>
        <item x="279"/>
        <item x="313"/>
        <item x="300"/>
        <item x="119"/>
        <item x="140"/>
        <item x="255"/>
        <item x="352"/>
        <item x="227"/>
        <item x="283"/>
        <item x="332"/>
        <item x="377"/>
        <item x="138"/>
        <item x="336"/>
        <item x="213"/>
        <item x="338"/>
        <item x="104"/>
        <item x="24"/>
        <item x="118"/>
        <item x="383"/>
        <item x="337"/>
        <item x="167"/>
        <item x="64"/>
        <item x="131"/>
        <item x="34"/>
        <item x="17"/>
        <item x="38"/>
        <item x="191"/>
        <item x="362"/>
        <item x="296"/>
        <item x="388"/>
        <item x="110"/>
        <item x="169"/>
        <item x="14"/>
        <item x="189"/>
        <item x="387"/>
        <item x="330"/>
        <item x="292"/>
        <item x="166"/>
        <item x="386"/>
        <item x="224"/>
        <item x="163"/>
        <item x="238"/>
        <item x="36"/>
        <item x="357"/>
        <item x="253"/>
        <item x="152"/>
        <item x="401"/>
        <item x="389"/>
        <item x="317"/>
        <item x="348"/>
        <item x="12"/>
        <item x="335"/>
        <item x="172"/>
        <item x="37"/>
        <item x="157"/>
        <item x="408"/>
        <item x="249"/>
        <item x="85"/>
        <item x="248"/>
        <item x="243"/>
        <item x="393"/>
        <item x="103"/>
        <item x="346"/>
        <item x="26"/>
        <item x="286"/>
        <item x="298"/>
        <item x="23"/>
        <item x="205"/>
        <item x="182"/>
        <item x="235"/>
        <item x="164"/>
        <item x="58"/>
        <item x="108"/>
        <item x="399"/>
        <item x="391"/>
        <item x="264"/>
        <item x="396"/>
        <item x="353"/>
        <item x="175"/>
        <item x="158"/>
        <item x="56"/>
        <item x="8"/>
        <item x="358"/>
        <item x="171"/>
        <item x="39"/>
        <item x="41"/>
        <item x="397"/>
        <item x="263"/>
        <item x="349"/>
        <item x="113"/>
        <item x="254"/>
        <item x="276"/>
        <item x="91"/>
        <item x="132"/>
        <item x="65"/>
        <item x="407"/>
        <item x="7"/>
        <item x="392"/>
        <item x="156"/>
        <item x="331"/>
        <item x="231"/>
        <item x="174"/>
        <item x="162"/>
        <item x="173"/>
        <item x="257"/>
        <item x="133"/>
        <item x="384"/>
        <item x="177"/>
        <item x="345"/>
        <item x="312"/>
        <item x="4"/>
        <item x="19"/>
        <item x="368"/>
        <item x="372"/>
        <item x="199"/>
        <item x="266"/>
        <item x="160"/>
        <item x="251"/>
        <item x="193"/>
        <item x="72"/>
        <item x="159"/>
        <item x="125"/>
        <item x="33"/>
        <item x="277"/>
        <item x="314"/>
        <item x="192"/>
        <item x="106"/>
        <item x="206"/>
        <item x="225"/>
        <item x="236"/>
        <item x="381"/>
        <item x="9"/>
        <item x="261"/>
        <item x="260"/>
        <item x="202"/>
        <item x="22"/>
        <item x="92"/>
        <item x="307"/>
        <item x="50"/>
        <item x="272"/>
        <item x="405"/>
        <item x="219"/>
        <item x="373"/>
        <item x="379"/>
        <item x="226"/>
        <item x="347"/>
        <item x="11"/>
        <item x="402"/>
        <item x="71"/>
        <item x="280"/>
        <item x="316"/>
        <item x="102"/>
        <item x="214"/>
        <item x="201"/>
        <item x="256"/>
        <item x="230"/>
        <item x="35"/>
        <item x="129"/>
        <item x="293"/>
        <item x="363"/>
        <item x="40"/>
        <item x="190"/>
        <item x="212"/>
        <item x="385"/>
        <item x="180"/>
        <item x="259"/>
        <item x="5"/>
        <item x="311"/>
        <item x="153"/>
        <item x="365"/>
        <item x="29"/>
        <item x="0"/>
        <item x="31"/>
        <item x="203"/>
        <item x="170"/>
        <item x="406"/>
        <item x="116"/>
        <item x="100"/>
        <item x="6"/>
        <item x="333"/>
        <item x="278"/>
        <item x="200"/>
        <item x="178"/>
        <item x="355"/>
        <item x="99"/>
        <item x="315"/>
        <item x="84"/>
        <item x="186"/>
        <item x="2"/>
        <item x="265"/>
        <item x="222"/>
        <item x="1"/>
        <item x="111"/>
        <item x="318"/>
        <item x="364"/>
        <item x="30"/>
        <item x="400"/>
        <item x="136"/>
        <item x="354"/>
        <item x="95"/>
        <item x="217"/>
        <item x="382"/>
        <item x="143"/>
        <item x="13"/>
        <item x="130"/>
        <item x="252"/>
        <item x="380"/>
        <item x="107"/>
        <item x="66"/>
        <item x="216"/>
        <item x="70"/>
        <item x="109"/>
        <item x="196"/>
        <item x="80"/>
        <item x="394"/>
        <item x="404"/>
        <item x="139"/>
        <item x="28"/>
        <item x="356"/>
        <item x="94"/>
        <item x="370"/>
        <item x="32"/>
        <item x="270"/>
        <item x="176"/>
        <item x="207"/>
        <item x="210"/>
        <item x="262"/>
        <item x="208"/>
        <item x="326"/>
        <item x="61"/>
        <item x="390"/>
        <item x="165"/>
        <item x="161"/>
        <item x="398"/>
        <item x="89"/>
        <item x="15"/>
        <item x="215"/>
        <item x="320"/>
        <item x="237"/>
        <item x="247"/>
        <item x="310"/>
        <item x="211"/>
        <item x="351"/>
        <item x="18"/>
        <item x="204"/>
        <item x="25"/>
        <item x="112"/>
        <item x="271"/>
        <item x="334"/>
        <item x="149"/>
        <item x="403"/>
        <item x="82"/>
        <item x="98"/>
        <item x="127"/>
        <item x="27"/>
        <item x="78"/>
        <item x="209"/>
        <item x="87"/>
        <item x="151"/>
        <item x="168"/>
        <item x="76"/>
        <item x="21"/>
        <item x="144"/>
        <item x="75"/>
        <item x="10"/>
        <item x="291"/>
        <item x="242"/>
        <item x="229"/>
        <item x="267"/>
        <item x="294"/>
        <item x="268"/>
        <item x="93"/>
        <item x="96"/>
        <item x="16"/>
        <item x="303"/>
        <item x="79"/>
        <item x="239"/>
        <item x="245"/>
        <item x="121"/>
        <item x="101"/>
        <item x="342"/>
        <item x="117"/>
        <item x="350"/>
        <item x="67"/>
        <item x="228"/>
        <item x="282"/>
        <item x="329"/>
        <item x="246"/>
        <item x="3"/>
        <item x="241"/>
        <item x="88"/>
        <item x="269"/>
        <item x="155"/>
        <item x="221"/>
        <item x="150"/>
        <item x="371"/>
        <item x="179"/>
        <item x="51"/>
        <item x="341"/>
        <item x="244"/>
        <item x="195"/>
        <item x="44"/>
        <item x="181"/>
        <item x="305"/>
        <item x="146"/>
        <item x="97"/>
        <item x="114"/>
        <item x="86"/>
        <item x="126"/>
        <item x="105"/>
        <item x="42"/>
        <item x="301"/>
        <item x="47"/>
        <item x="123"/>
        <item x="83"/>
        <item x="295"/>
        <item x="46"/>
        <item x="234"/>
        <item x="81"/>
        <item x="323"/>
        <item x="198"/>
        <item x="135"/>
        <item x="287"/>
        <item x="145"/>
        <item x="187"/>
        <item x="115"/>
        <item x="63"/>
        <item x="128"/>
        <item x="297"/>
        <item x="281"/>
        <item x="45"/>
        <item x="184"/>
        <item x="374"/>
        <item x="62"/>
        <item x="188"/>
        <item x="361"/>
        <item x="328"/>
        <item x="60"/>
        <item x="325"/>
        <item x="137"/>
        <item x="90"/>
        <item x="52"/>
        <item x="223"/>
        <item x="290"/>
        <item x="327"/>
        <item x="48"/>
        <item x="273"/>
        <item x="183"/>
        <item x="148"/>
        <item x="302"/>
        <item x="218"/>
        <item x="289"/>
        <item x="49"/>
        <item x="120"/>
        <item x="369"/>
        <item x="134"/>
        <item x="53"/>
        <item x="299"/>
        <item x="340"/>
        <item x="69"/>
        <item x="147"/>
        <item x="77"/>
        <item x="304"/>
        <item x="395"/>
        <item x="54"/>
        <item x="284"/>
        <item x="288"/>
        <item x="142"/>
        <item x="220"/>
        <item x="319"/>
        <item x="57"/>
        <item x="324"/>
        <item x="122"/>
        <item x="376"/>
        <item x="322"/>
        <item x="185"/>
        <item x="197"/>
        <item x="68"/>
        <item x="375"/>
        <item x="367"/>
        <item x="55"/>
        <item x="73"/>
        <item x="59"/>
        <item x="141"/>
        <item x="366"/>
        <item x="378"/>
        <item x="359"/>
        <item x="74"/>
        <item x="343"/>
        <item x="124"/>
        <item x="240"/>
        <item x="360"/>
        <item x="43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3" hier="-1"/>
    <pageField fld="19" hier="-1"/>
    <pageField fld="14" hier="-1"/>
  </pageFields>
  <dataFields count="1">
    <dataField name="Count of outcomes" fld="5" subtotal="count" baseField="0" baseItem="0"/>
  </dataFields>
  <chartFormats count="6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B71CA-C421-8945-A148-68D9B5ED6F93}" name="PivotTable9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7:D30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5013C-C59F-4947-BB16-91F31855E460}">
  <dimension ref="A1:E7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5.6640625" customWidth="1"/>
    <col min="8" max="8" width="15.6640625" bestFit="1" customWidth="1"/>
    <col min="9" max="9" width="13" bestFit="1" customWidth="1"/>
    <col min="10" max="10" width="20" bestFit="1" customWidth="1"/>
    <col min="11" max="11" width="17.33203125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8314</v>
      </c>
      <c r="B2" t="s">
        <v>8272</v>
      </c>
    </row>
    <row r="4" spans="1:5" x14ac:dyDescent="0.2">
      <c r="A4" s="12" t="s">
        <v>8319</v>
      </c>
      <c r="B4" s="12" t="s">
        <v>8316</v>
      </c>
    </row>
    <row r="5" spans="1:5" x14ac:dyDescent="0.2">
      <c r="A5" s="12" t="s">
        <v>8318</v>
      </c>
      <c r="B5" t="s">
        <v>8220</v>
      </c>
      <c r="C5" t="s">
        <v>8221</v>
      </c>
      <c r="D5" t="s">
        <v>8218</v>
      </c>
      <c r="E5" t="s">
        <v>8317</v>
      </c>
    </row>
    <row r="6" spans="1:5" x14ac:dyDescent="0.2">
      <c r="A6" s="13" t="s">
        <v>8271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3" t="s">
        <v>8317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7F95-CA20-4345-BE90-ABF1826D2C0B}">
  <dimension ref="A2:F7"/>
  <sheetViews>
    <sheetView workbookViewId="0">
      <selection activeCell="H50" sqref="H5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8319</v>
      </c>
      <c r="B4" s="12" t="s">
        <v>8316</v>
      </c>
    </row>
    <row r="5" spans="1:6" x14ac:dyDescent="0.2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">
      <c r="A6" s="13" t="s">
        <v>8271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">
      <c r="A7" s="13" t="s">
        <v>8317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BC9B2-764A-A246-9B19-074E5ADDDC9D}">
  <dimension ref="A1:F18"/>
  <sheetViews>
    <sheetView workbookViewId="0">
      <selection activeCell="E11" sqref="E11"/>
    </sheetView>
  </sheetViews>
  <sheetFormatPr baseColWidth="10" defaultRowHeight="15" x14ac:dyDescent="0.2"/>
  <cols>
    <col min="1" max="1" width="27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6.83203125" bestFit="1" customWidth="1"/>
    <col min="11" max="11" width="10" bestFit="1" customWidth="1"/>
    <col min="12" max="12" width="6.83203125" bestFit="1" customWidth="1"/>
    <col min="13" max="13" width="4" bestFit="1" customWidth="1"/>
    <col min="14" max="14" width="4.33203125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8315</v>
      </c>
      <c r="B2" t="s">
        <v>8271</v>
      </c>
    </row>
    <row r="4" spans="1:6" x14ac:dyDescent="0.2">
      <c r="A4" s="12" t="s">
        <v>8321</v>
      </c>
      <c r="B4" s="12" t="s">
        <v>8316</v>
      </c>
    </row>
    <row r="5" spans="1:6" x14ac:dyDescent="0.2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">
      <c r="A6" s="15" t="s">
        <v>8328</v>
      </c>
      <c r="B6" s="10">
        <v>4</v>
      </c>
      <c r="C6" s="10">
        <v>18</v>
      </c>
      <c r="D6" s="10">
        <v>1</v>
      </c>
      <c r="E6" s="10">
        <v>38</v>
      </c>
      <c r="F6" s="10">
        <v>61</v>
      </c>
    </row>
    <row r="7" spans="1:6" x14ac:dyDescent="0.2">
      <c r="A7" s="15" t="s">
        <v>8329</v>
      </c>
      <c r="B7" s="10">
        <v>3</v>
      </c>
      <c r="C7" s="10">
        <v>32</v>
      </c>
      <c r="D7" s="10">
        <v>4</v>
      </c>
      <c r="E7" s="10">
        <v>45</v>
      </c>
      <c r="F7" s="10">
        <v>84</v>
      </c>
    </row>
    <row r="8" spans="1:6" x14ac:dyDescent="0.2">
      <c r="A8" s="15" t="s">
        <v>8330</v>
      </c>
      <c r="B8" s="10">
        <v>3</v>
      </c>
      <c r="C8" s="10">
        <v>22</v>
      </c>
      <c r="D8" s="10">
        <v>7</v>
      </c>
      <c r="E8" s="10">
        <v>32</v>
      </c>
      <c r="F8" s="10">
        <v>64</v>
      </c>
    </row>
    <row r="9" spans="1:6" x14ac:dyDescent="0.2">
      <c r="A9" s="15" t="s">
        <v>8331</v>
      </c>
      <c r="B9" s="10">
        <v>2</v>
      </c>
      <c r="C9" s="10">
        <v>28</v>
      </c>
      <c r="D9" s="10"/>
      <c r="E9" s="10">
        <v>39</v>
      </c>
      <c r="F9" s="10">
        <v>69</v>
      </c>
    </row>
    <row r="10" spans="1:6" x14ac:dyDescent="0.2">
      <c r="A10" s="15" t="s">
        <v>8322</v>
      </c>
      <c r="B10" s="10">
        <v>2</v>
      </c>
      <c r="C10" s="10">
        <v>29</v>
      </c>
      <c r="D10" s="10"/>
      <c r="E10" s="10">
        <v>65</v>
      </c>
      <c r="F10" s="10">
        <v>96</v>
      </c>
    </row>
    <row r="11" spans="1:6" x14ac:dyDescent="0.2">
      <c r="A11" s="15" t="s">
        <v>8332</v>
      </c>
      <c r="B11" s="10">
        <v>3</v>
      </c>
      <c r="C11" s="10">
        <v>36</v>
      </c>
      <c r="D11" s="10"/>
      <c r="E11" s="10">
        <v>59</v>
      </c>
      <c r="F11" s="10">
        <v>98</v>
      </c>
    </row>
    <row r="12" spans="1:6" x14ac:dyDescent="0.2">
      <c r="A12" s="15" t="s">
        <v>8323</v>
      </c>
      <c r="B12" s="10"/>
      <c r="C12" s="10">
        <v>38</v>
      </c>
      <c r="D12" s="10"/>
      <c r="E12" s="10">
        <v>55</v>
      </c>
      <c r="F12" s="10">
        <v>93</v>
      </c>
    </row>
    <row r="13" spans="1:6" x14ac:dyDescent="0.2">
      <c r="A13" s="15" t="s">
        <v>8324</v>
      </c>
      <c r="B13" s="10">
        <v>2</v>
      </c>
      <c r="C13" s="10">
        <v>38</v>
      </c>
      <c r="D13" s="10"/>
      <c r="E13" s="10">
        <v>50</v>
      </c>
      <c r="F13" s="10">
        <v>90</v>
      </c>
    </row>
    <row r="14" spans="1:6" x14ac:dyDescent="0.2">
      <c r="A14" s="15" t="s">
        <v>8325</v>
      </c>
      <c r="B14" s="10">
        <v>3</v>
      </c>
      <c r="C14" s="10">
        <v>28</v>
      </c>
      <c r="D14" s="10"/>
      <c r="E14" s="10">
        <v>41</v>
      </c>
      <c r="F14" s="10">
        <v>72</v>
      </c>
    </row>
    <row r="15" spans="1:6" x14ac:dyDescent="0.2">
      <c r="A15" s="15" t="s">
        <v>8326</v>
      </c>
      <c r="B15" s="10"/>
      <c r="C15" s="10">
        <v>36</v>
      </c>
      <c r="D15" s="10"/>
      <c r="E15" s="10">
        <v>44</v>
      </c>
      <c r="F15" s="10">
        <v>80</v>
      </c>
    </row>
    <row r="16" spans="1:6" x14ac:dyDescent="0.2">
      <c r="A16" s="15" t="s">
        <v>8327</v>
      </c>
      <c r="B16" s="10">
        <v>2</v>
      </c>
      <c r="C16" s="10">
        <v>17</v>
      </c>
      <c r="D16" s="10"/>
      <c r="E16" s="10">
        <v>30</v>
      </c>
      <c r="F16" s="10">
        <v>49</v>
      </c>
    </row>
    <row r="17" spans="1:6" x14ac:dyDescent="0.2">
      <c r="A17" s="15" t="s">
        <v>8333</v>
      </c>
      <c r="B17" s="10">
        <v>2</v>
      </c>
      <c r="C17" s="10">
        <v>27</v>
      </c>
      <c r="D17" s="10"/>
      <c r="E17" s="10">
        <v>27</v>
      </c>
      <c r="F17" s="10">
        <v>56</v>
      </c>
    </row>
    <row r="18" spans="1:6" x14ac:dyDescent="0.2">
      <c r="A18" s="15" t="s">
        <v>8317</v>
      </c>
      <c r="B18" s="10">
        <v>26</v>
      </c>
      <c r="C18" s="10">
        <v>349</v>
      </c>
      <c r="D18" s="10">
        <v>12</v>
      </c>
      <c r="E18" s="10">
        <v>525</v>
      </c>
      <c r="F18" s="1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9545-C793-6540-ADD8-741978832406}">
  <dimension ref="A1:D6"/>
  <sheetViews>
    <sheetView workbookViewId="0">
      <selection activeCell="D6" sqref="D6"/>
    </sheetView>
  </sheetViews>
  <sheetFormatPr baseColWidth="10" defaultRowHeight="15" x14ac:dyDescent="0.2"/>
  <cols>
    <col min="1" max="1" width="29.1640625" customWidth="1"/>
    <col min="2" max="2" width="23.6640625" customWidth="1"/>
    <col min="3" max="3" width="13.33203125" style="5" customWidth="1"/>
    <col min="4" max="4" width="14" style="5" customWidth="1"/>
  </cols>
  <sheetData>
    <row r="1" spans="1:4" s="24" customFormat="1" ht="16" thickBot="1" x14ac:dyDescent="0.25">
      <c r="A1" s="23" t="s">
        <v>8337</v>
      </c>
      <c r="B1" s="23" t="s">
        <v>8338</v>
      </c>
      <c r="C1" s="25" t="s">
        <v>8339</v>
      </c>
      <c r="D1" s="25" t="s">
        <v>8340</v>
      </c>
    </row>
    <row r="2" spans="1:4" ht="47" customHeight="1" thickTop="1" x14ac:dyDescent="0.2">
      <c r="A2" t="s">
        <v>3473</v>
      </c>
      <c r="B2" s="22" t="str">
        <f>VLOOKUP(A2,'Main Data'!B:C,2,FALSE)</f>
        <v>Help us get actor-writer Ian Bonar's debut play - a hilarious, heartbreaking story of grief and loss - to the 2016 Edinburgh Fringe.</v>
      </c>
      <c r="C2" s="5">
        <f>VLOOKUP(A2,'Main Data'!B:S,3,FALSE)</f>
        <v>2000</v>
      </c>
      <c r="D2" s="5">
        <f>VLOOKUP(A2,'Main Data'!B:S,4,FALSE)</f>
        <v>2020</v>
      </c>
    </row>
    <row r="3" spans="1:4" ht="80" x14ac:dyDescent="0.2">
      <c r="A3" s="21" t="s">
        <v>3616</v>
      </c>
      <c r="B3" s="22" t="str">
        <f>VLOOKUP(A3,'Main Data'!B:C,2,FALSE)</f>
        <v>The play yet to be described as "A surefire Edinburgh Fringe Festival Cult Hit". Coming to the Underbelly, Edinburgh, 5th-30th August.</v>
      </c>
      <c r="C3" s="5">
        <f>VLOOKUP(A3,'Main Data'!B:S,3,FALSE)</f>
        <v>2000</v>
      </c>
      <c r="D3" s="5">
        <f>VLOOKUP(A3,'Main Data'!B:S,4,FALSE)</f>
        <v>2020</v>
      </c>
    </row>
    <row r="4" spans="1:4" ht="96" x14ac:dyDescent="0.2">
      <c r="A4" s="21" t="s">
        <v>3178</v>
      </c>
      <c r="B4" s="22" t="str">
        <f>VLOOKUP(A4,'Main Data'!B:C,2,FALSE)</f>
        <v>Cutting Off Kate Bush is a one-woman show written &amp; performed by Lucy Benson-Brown, premiering at the Edinburgh Fringe Festival 2014</v>
      </c>
      <c r="C4" s="5">
        <f>VLOOKUP(A4,'Main Data'!B:S,3,FALSE)</f>
        <v>1500</v>
      </c>
      <c r="D4" s="5">
        <f>VLOOKUP(A4,'Main Data'!B:S,4,FALSE)</f>
        <v>2576</v>
      </c>
    </row>
    <row r="5" spans="1:4" ht="64" x14ac:dyDescent="0.2">
      <c r="A5" s="21" t="s">
        <v>3329</v>
      </c>
      <c r="B5" s="22" t="str">
        <f>VLOOKUP(A5,'Main Data'!B:C,2,FALSE)</f>
        <v>Jestia and Raedon is a brand new romantic comedy play going to the Edinburgh Fringe Festival this summer.</v>
      </c>
      <c r="C5" s="5">
        <f>VLOOKUP(A5,'Main Data'!B:S,3,FALSE)</f>
        <v>1000</v>
      </c>
      <c r="D5" s="5">
        <f>VLOOKUP(A5,'Main Data'!B:S,4,FALSE)</f>
        <v>1168</v>
      </c>
    </row>
    <row r="6" spans="1:4" ht="96" x14ac:dyDescent="0.2">
      <c r="A6" s="21" t="s">
        <v>3221</v>
      </c>
      <c r="B6" s="22" t="str">
        <f>VLOOKUP(A6,'Main Data'!B:C,2,FALSE)</f>
        <v>A one-man show about love, loss, and motorways, written &amp; performed by Ben Norris. Help us get to the 2015 Edinburgh Fringe and beyond!</v>
      </c>
      <c r="C6" s="5">
        <f>VLOOKUP(A6,'Main Data'!B:S,3,FALSE)</f>
        <v>4000</v>
      </c>
      <c r="D6" s="5">
        <f>VLOOKUP(A6,'Main Data'!B:S,4,FALSE)</f>
        <v>4137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13E68-A0AE-5C47-8512-6F0ADB8BD22C}">
  <dimension ref="A1:C14"/>
  <sheetViews>
    <sheetView workbookViewId="0">
      <selection activeCell="B3" sqref="B3"/>
    </sheetView>
  </sheetViews>
  <sheetFormatPr baseColWidth="10" defaultRowHeight="15" x14ac:dyDescent="0.2"/>
  <cols>
    <col min="1" max="1" width="20.33203125" customWidth="1"/>
    <col min="2" max="2" width="11.1640625" style="5" bestFit="1" customWidth="1"/>
    <col min="3" max="3" width="12.1640625" style="5" bestFit="1" customWidth="1"/>
  </cols>
  <sheetData>
    <row r="1" spans="1:3" x14ac:dyDescent="0.2">
      <c r="B1" s="26" t="s">
        <v>8345</v>
      </c>
      <c r="C1" s="26" t="s">
        <v>8346</v>
      </c>
    </row>
    <row r="2" spans="1:3" x14ac:dyDescent="0.2">
      <c r="A2" t="s">
        <v>8341</v>
      </c>
      <c r="B2" s="26" t="e">
        <f>AVERAGE(#REF!)</f>
        <v>#REF!</v>
      </c>
      <c r="C2" s="26" t="e">
        <f>AVERAGE(#REF!)</f>
        <v>#REF!</v>
      </c>
    </row>
    <row r="3" spans="1:3" x14ac:dyDescent="0.2">
      <c r="A3" t="s">
        <v>8342</v>
      </c>
      <c r="B3" s="26" t="e">
        <f>MEDIAN(#REF!)</f>
        <v>#REF!</v>
      </c>
      <c r="C3" s="26" t="e">
        <f>MEDIAN(#REF!)</f>
        <v>#REF!</v>
      </c>
    </row>
    <row r="4" spans="1:3" x14ac:dyDescent="0.2">
      <c r="A4" t="s">
        <v>8347</v>
      </c>
      <c r="B4" s="26" t="e">
        <f>_xlfn.STDEV.S(#REF!)</f>
        <v>#REF!</v>
      </c>
      <c r="C4" s="26" t="e">
        <f>STDEV(#REF!)</f>
        <v>#REF!</v>
      </c>
    </row>
    <row r="5" spans="1:3" x14ac:dyDescent="0.2">
      <c r="A5" t="s">
        <v>8348</v>
      </c>
      <c r="B5" s="26" t="e">
        <f>_xlfn.QUARTILE.EXC(#REF!,3)</f>
        <v>#REF!</v>
      </c>
      <c r="C5" s="26" t="e">
        <f>_xlfn.QUARTILE.EXC(#REF!,3)</f>
        <v>#REF!</v>
      </c>
    </row>
    <row r="6" spans="1:3" x14ac:dyDescent="0.2">
      <c r="A6" t="s">
        <v>8349</v>
      </c>
      <c r="B6" s="26" t="e">
        <f>_xlfn.QUARTILE.EXC(#REF!,1)</f>
        <v>#REF!</v>
      </c>
      <c r="C6" s="26" t="e">
        <f>_xlfn.QUARTILE.EXC(#REF!,1)</f>
        <v>#REF!</v>
      </c>
    </row>
    <row r="7" spans="1:3" x14ac:dyDescent="0.2">
      <c r="A7" t="s">
        <v>8350</v>
      </c>
      <c r="B7" s="26" t="e">
        <f>B5-B6</f>
        <v>#REF!</v>
      </c>
      <c r="C7" s="26" t="e">
        <f>C5-C6</f>
        <v>#REF!</v>
      </c>
    </row>
    <row r="8" spans="1:3" x14ac:dyDescent="0.2">
      <c r="B8" s="26"/>
      <c r="C8" s="26"/>
    </row>
    <row r="9" spans="1:3" x14ac:dyDescent="0.2">
      <c r="A9" t="s">
        <v>8343</v>
      </c>
      <c r="B9" s="26" t="e">
        <f>AVERAGE(#REF!)</f>
        <v>#REF!</v>
      </c>
      <c r="C9" s="26" t="e">
        <f>AVERAGE(#REF!)</f>
        <v>#REF!</v>
      </c>
    </row>
    <row r="10" spans="1:3" x14ac:dyDescent="0.2">
      <c r="A10" t="s">
        <v>8344</v>
      </c>
      <c r="B10" s="26" t="e">
        <f>MEDIAN(#REF!)</f>
        <v>#REF!</v>
      </c>
      <c r="C10" s="26" t="e">
        <f>MEDIAN(#REF!)</f>
        <v>#REF!</v>
      </c>
    </row>
    <row r="11" spans="1:3" x14ac:dyDescent="0.2">
      <c r="A11" t="s">
        <v>8351</v>
      </c>
      <c r="B11" s="26" t="e">
        <f>_xlfn.STDEV.S(#REF!)</f>
        <v>#REF!</v>
      </c>
      <c r="C11" s="26" t="e">
        <f>_xlfn.STDEV.S(#REF!)</f>
        <v>#REF!</v>
      </c>
    </row>
    <row r="12" spans="1:3" x14ac:dyDescent="0.2">
      <c r="A12" t="s">
        <v>8352</v>
      </c>
      <c r="B12" s="26" t="e">
        <f>_xlfn.QUARTILE.EXC(#REF!,3)</f>
        <v>#REF!</v>
      </c>
      <c r="C12" s="26" t="e">
        <f>_xlfn.QUARTILE.EXC(#REF!,3)</f>
        <v>#REF!</v>
      </c>
    </row>
    <row r="13" spans="1:3" x14ac:dyDescent="0.2">
      <c r="A13" t="s">
        <v>8353</v>
      </c>
      <c r="B13" s="26" t="e">
        <f>_xlfn.QUARTILE.EXC(#REF!,1)</f>
        <v>#REF!</v>
      </c>
      <c r="C13" s="26" t="e">
        <f>_xlfn.QUARTILE.EXC(#REF!,1)</f>
        <v>#REF!</v>
      </c>
    </row>
    <row r="14" spans="1:3" x14ac:dyDescent="0.2">
      <c r="A14" t="s">
        <v>8354</v>
      </c>
      <c r="B14" s="26" t="e">
        <f>B12-B13</f>
        <v>#REF!</v>
      </c>
      <c r="C14" s="26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759EB-A307-5A40-AF69-CBC8DF4DE07C}">
  <dimension ref="A1:K59"/>
  <sheetViews>
    <sheetView workbookViewId="0">
      <selection activeCell="G11" sqref="G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9.5" customWidth="1"/>
    <col min="6" max="6" width="11" customWidth="1"/>
    <col min="7" max="7" width="13" customWidth="1"/>
    <col min="8" max="8" width="13" bestFit="1" customWidth="1"/>
    <col min="9" max="9" width="7.1640625" bestFit="1" customWidth="1"/>
    <col min="10" max="10" width="10.5" customWidth="1"/>
    <col min="11" max="11" width="5.1640625" bestFit="1" customWidth="1"/>
    <col min="12" max="12" width="6.33203125" bestFit="1" customWidth="1"/>
    <col min="13" max="13" width="9.6640625" bestFit="1" customWidth="1"/>
    <col min="14" max="14" width="9.83203125" bestFit="1" customWidth="1"/>
    <col min="15" max="15" width="12.33203125" bestFit="1" customWidth="1"/>
    <col min="16" max="16" width="10" bestFit="1" customWidth="1"/>
  </cols>
  <sheetData>
    <row r="1" spans="1:11" x14ac:dyDescent="0.2">
      <c r="A1" s="12" t="s">
        <v>8315</v>
      </c>
      <c r="B1" t="s">
        <v>8271</v>
      </c>
    </row>
    <row r="2" spans="1:11" x14ac:dyDescent="0.2">
      <c r="A2" s="12" t="s">
        <v>8355</v>
      </c>
      <c r="B2" t="s">
        <v>8356</v>
      </c>
      <c r="H2" s="12" t="s">
        <v>8314</v>
      </c>
      <c r="I2" t="s">
        <v>8272</v>
      </c>
    </row>
    <row r="3" spans="1:11" x14ac:dyDescent="0.2">
      <c r="A3" s="12" t="s">
        <v>8314</v>
      </c>
      <c r="B3" t="s">
        <v>8356</v>
      </c>
      <c r="H3" s="12" t="s">
        <v>8315</v>
      </c>
      <c r="I3" t="s">
        <v>8271</v>
      </c>
    </row>
    <row r="4" spans="1:11" x14ac:dyDescent="0.2">
      <c r="H4" s="12" t="s">
        <v>8355</v>
      </c>
      <c r="I4" t="s">
        <v>8356</v>
      </c>
    </row>
    <row r="5" spans="1:11" x14ac:dyDescent="0.2">
      <c r="A5" s="12" t="s">
        <v>8319</v>
      </c>
      <c r="B5" s="12" t="s">
        <v>8316</v>
      </c>
    </row>
    <row r="6" spans="1:11" x14ac:dyDescent="0.2">
      <c r="A6" s="12" t="s">
        <v>8318</v>
      </c>
      <c r="B6" t="s">
        <v>8218</v>
      </c>
      <c r="C6" t="s">
        <v>8220</v>
      </c>
      <c r="D6" t="s">
        <v>8219</v>
      </c>
      <c r="E6" t="s">
        <v>8317</v>
      </c>
      <c r="F6" t="s">
        <v>8388</v>
      </c>
      <c r="G6" t="s">
        <v>8389</v>
      </c>
      <c r="H6" s="12" t="s">
        <v>8319</v>
      </c>
      <c r="I6" s="12" t="s">
        <v>8316</v>
      </c>
    </row>
    <row r="7" spans="1:11" x14ac:dyDescent="0.2">
      <c r="A7" s="15" t="s">
        <v>8328</v>
      </c>
      <c r="B7" s="10">
        <v>56</v>
      </c>
      <c r="C7" s="10">
        <v>33</v>
      </c>
      <c r="D7" s="10">
        <v>7</v>
      </c>
      <c r="E7" s="10">
        <v>96</v>
      </c>
      <c r="F7" s="29">
        <f>GETPIVOTDATA("outcomes",$A$5,"outcomes","successful","Launch Date Conversion",1)/GETPIVOTDATA("outcomes",$A$5,"Launch Date Conversion",1)</f>
        <v>0.58333333333333337</v>
      </c>
      <c r="G7" s="29">
        <f>GETPIVOTDATA("outcomes",$A$5,"outcomes","failed","Launch Date Conversion",1)/GETPIVOTDATA("outcomes",$A$5,"Launch Date Conversion",1)</f>
        <v>0.34375</v>
      </c>
      <c r="H7" s="12" t="s">
        <v>8318</v>
      </c>
      <c r="I7" t="s">
        <v>8218</v>
      </c>
      <c r="J7" t="s">
        <v>8220</v>
      </c>
      <c r="K7" t="s">
        <v>8317</v>
      </c>
    </row>
    <row r="8" spans="1:11" x14ac:dyDescent="0.2">
      <c r="A8" s="15" t="s">
        <v>8329</v>
      </c>
      <c r="B8" s="10">
        <v>71</v>
      </c>
      <c r="C8" s="10">
        <v>39</v>
      </c>
      <c r="D8" s="10">
        <v>3</v>
      </c>
      <c r="E8" s="10">
        <v>113</v>
      </c>
      <c r="F8" s="29">
        <f>GETPIVOTDATA("outcomes",$A$5,"outcomes","successful","Launch Date Conversion",2)/GETPIVOTDATA("outcomes",$A$5,"Launch Date Conversion",2)</f>
        <v>0.62831858407079644</v>
      </c>
      <c r="G8" s="29">
        <f>GETPIVOTDATA("outcomes",$A$5,"outcomes","failed","Launch Date Conversion",2)/GETPIVOTDATA("outcomes",$A$5,"Launch Date Conversion",2)</f>
        <v>0.34513274336283184</v>
      </c>
      <c r="H8" s="15" t="s">
        <v>8328</v>
      </c>
      <c r="I8" s="10">
        <v>43</v>
      </c>
      <c r="J8" s="10">
        <v>20</v>
      </c>
      <c r="K8" s="10">
        <v>63</v>
      </c>
    </row>
    <row r="9" spans="1:11" x14ac:dyDescent="0.2">
      <c r="A9" s="15" t="s">
        <v>8330</v>
      </c>
      <c r="B9" s="10">
        <v>56</v>
      </c>
      <c r="C9" s="10">
        <v>33</v>
      </c>
      <c r="D9" s="10">
        <v>3</v>
      </c>
      <c r="E9" s="10">
        <v>92</v>
      </c>
      <c r="F9" s="29">
        <f>GETPIVOTDATA("outcomes",$A$5,"outcomes","successful","Launch Date Conversion",3)/GETPIVOTDATA("outcomes",$A$5,"Launch Date Conversion",3)</f>
        <v>0.60869565217391308</v>
      </c>
      <c r="G9" s="29">
        <f>GETPIVOTDATA("outcomes",$A$5,"outcomes","failed","Launch Date Conversion",3)/GETPIVOTDATA("outcomes",$A$5,"Launch Date Conversion",3)</f>
        <v>0.35869565217391303</v>
      </c>
      <c r="H9" s="15" t="s">
        <v>8329</v>
      </c>
      <c r="I9" s="10">
        <v>60</v>
      </c>
      <c r="J9" s="10">
        <v>30</v>
      </c>
      <c r="K9" s="10">
        <v>90</v>
      </c>
    </row>
    <row r="10" spans="1:11" x14ac:dyDescent="0.2">
      <c r="A10" s="15" t="s">
        <v>8331</v>
      </c>
      <c r="B10" s="10">
        <v>71</v>
      </c>
      <c r="C10" s="10">
        <v>40</v>
      </c>
      <c r="D10" s="10">
        <v>2</v>
      </c>
      <c r="E10" s="10">
        <v>113</v>
      </c>
      <c r="F10" s="29">
        <f>GETPIVOTDATA("outcomes",$A$5,"outcomes","successful","Launch Date Conversion",4)/GETPIVOTDATA("outcomes",$A$5,"Launch Date Conversion",4)</f>
        <v>0.62831858407079644</v>
      </c>
      <c r="G10" s="29">
        <f>GETPIVOTDATA("outcomes",$A$5,"outcomes","failed","Launch Date Conversion",4)/GETPIVOTDATA("outcomes",$A$5,"Launch Date Conversion",4)</f>
        <v>0.35398230088495575</v>
      </c>
      <c r="H10" s="15" t="s">
        <v>8330</v>
      </c>
      <c r="I10" s="10">
        <v>46</v>
      </c>
      <c r="J10" s="10">
        <v>21</v>
      </c>
      <c r="K10" s="10">
        <v>67</v>
      </c>
    </row>
    <row r="11" spans="1:11" x14ac:dyDescent="0.2">
      <c r="A11" s="15" t="s">
        <v>8322</v>
      </c>
      <c r="B11" s="10">
        <v>111</v>
      </c>
      <c r="C11" s="10">
        <v>52</v>
      </c>
      <c r="D11" s="10">
        <v>3</v>
      </c>
      <c r="E11" s="10">
        <v>166</v>
      </c>
      <c r="F11" s="29">
        <f>GETPIVOTDATA("outcomes",$A$5,"outcomes","successful","Launch Date Conversion",5)/GETPIVOTDATA("outcomes",$A$5,"Launch Date Conversion",5)</f>
        <v>0.66867469879518071</v>
      </c>
      <c r="G11" s="29">
        <f>GETPIVOTDATA("outcomes",$A$5,"outcomes","failed","Launch Date Conversion",5)/GETPIVOTDATA("outcomes",$A$5,"Launch Date Conversion",5)</f>
        <v>0.31325301204819278</v>
      </c>
      <c r="H11" s="15" t="s">
        <v>8331</v>
      </c>
      <c r="I11" s="10">
        <v>57</v>
      </c>
      <c r="J11" s="10">
        <v>29</v>
      </c>
      <c r="K11" s="10">
        <v>86</v>
      </c>
    </row>
    <row r="12" spans="1:11" x14ac:dyDescent="0.2">
      <c r="A12" s="15" t="s">
        <v>8332</v>
      </c>
      <c r="B12" s="10">
        <v>100</v>
      </c>
      <c r="C12" s="10">
        <v>49</v>
      </c>
      <c r="D12" s="10">
        <v>4</v>
      </c>
      <c r="E12" s="10">
        <v>153</v>
      </c>
      <c r="F12" s="29">
        <f>GETPIVOTDATA("outcomes",$A$5,"outcomes","successful","Launch Date Conversion",6)/GETPIVOTDATA("outcomes",$A$5,"Launch Date Conversion",6)</f>
        <v>0.65359477124183007</v>
      </c>
      <c r="G12" s="29">
        <f>GETPIVOTDATA("outcomes",$A$5,"outcomes","failed","Launch Date Conversion",6)/GETPIVOTDATA("outcomes",$A$5,"Launch Date Conversion",6)</f>
        <v>0.3202614379084967</v>
      </c>
      <c r="H12" s="15" t="s">
        <v>8322</v>
      </c>
      <c r="I12" s="10">
        <v>93</v>
      </c>
      <c r="J12" s="10">
        <v>42</v>
      </c>
      <c r="K12" s="10">
        <v>135</v>
      </c>
    </row>
    <row r="13" spans="1:11" x14ac:dyDescent="0.2">
      <c r="A13" s="15" t="s">
        <v>8323</v>
      </c>
      <c r="B13" s="10">
        <v>87</v>
      </c>
      <c r="C13" s="10">
        <v>50</v>
      </c>
      <c r="D13" s="10">
        <v>1</v>
      </c>
      <c r="E13" s="10">
        <v>138</v>
      </c>
      <c r="F13" s="29">
        <f>GETPIVOTDATA("outcomes",$A$5,"outcomes","successful","Launch Date Conversion",7)/GETPIVOTDATA("outcomes",$A$5,"Launch Date Conversion",7)</f>
        <v>0.63043478260869568</v>
      </c>
      <c r="G13" s="29">
        <f>GETPIVOTDATA("outcomes",$A$5,"outcomes","failed","Launch Date Conversion",7)/GETPIVOTDATA("outcomes",$A$5,"Launch Date Conversion",7)</f>
        <v>0.36231884057971014</v>
      </c>
      <c r="H13" s="15" t="s">
        <v>8332</v>
      </c>
      <c r="I13" s="10">
        <v>83</v>
      </c>
      <c r="J13" s="10">
        <v>35</v>
      </c>
      <c r="K13" s="10">
        <v>118</v>
      </c>
    </row>
    <row r="14" spans="1:11" x14ac:dyDescent="0.2">
      <c r="A14" s="15" t="s">
        <v>8324</v>
      </c>
      <c r="B14" s="10">
        <v>72</v>
      </c>
      <c r="C14" s="10">
        <v>47</v>
      </c>
      <c r="D14" s="10">
        <v>4</v>
      </c>
      <c r="E14" s="10">
        <v>123</v>
      </c>
      <c r="F14" s="29">
        <f>GETPIVOTDATA("outcomes",$A$5,"outcomes","successful","Launch Date Conversion",8)/GETPIVOTDATA("outcomes",$A$5,"Launch Date Conversion",8)</f>
        <v>0.58536585365853655</v>
      </c>
      <c r="G14" s="29">
        <f>GETPIVOTDATA("outcomes",$A$5,"outcomes","failed","Launch Date Conversion",8)/GETPIVOTDATA("outcomes",$A$5,"Launch Date Conversion",8)</f>
        <v>0.38211382113821141</v>
      </c>
      <c r="H14" s="15" t="s">
        <v>8323</v>
      </c>
      <c r="I14" s="10">
        <v>75</v>
      </c>
      <c r="J14" s="10">
        <v>37</v>
      </c>
      <c r="K14" s="10">
        <v>112</v>
      </c>
    </row>
    <row r="15" spans="1:11" x14ac:dyDescent="0.2">
      <c r="A15" s="15" t="s">
        <v>8325</v>
      </c>
      <c r="B15" s="10">
        <v>59</v>
      </c>
      <c r="C15" s="10">
        <v>34</v>
      </c>
      <c r="D15" s="10">
        <v>4</v>
      </c>
      <c r="E15" s="10">
        <v>97</v>
      </c>
      <c r="F15" s="29">
        <f>GETPIVOTDATA("outcomes",$A$5,"outcomes","successful","Launch Date Conversion",9)/GETPIVOTDATA("outcomes",$A$5,"Launch Date Conversion",9)</f>
        <v>0.60824742268041232</v>
      </c>
      <c r="G15" s="29">
        <f>GETPIVOTDATA("outcomes",$A$5,"outcomes","failed","Launch Date Conversion",9)/GETPIVOTDATA("outcomes",$A$5,"Launch Date Conversion",9)</f>
        <v>0.35051546391752575</v>
      </c>
      <c r="H15" s="15" t="s">
        <v>8324</v>
      </c>
      <c r="I15" s="10">
        <v>62</v>
      </c>
      <c r="J15" s="10">
        <v>30</v>
      </c>
      <c r="K15" s="10">
        <v>92</v>
      </c>
    </row>
    <row r="16" spans="1:11" x14ac:dyDescent="0.2">
      <c r="A16" s="15" t="s">
        <v>8326</v>
      </c>
      <c r="B16" s="10">
        <v>65</v>
      </c>
      <c r="C16" s="10">
        <v>50</v>
      </c>
      <c r="D16" s="10"/>
      <c r="E16" s="10">
        <v>115</v>
      </c>
      <c r="F16" s="29">
        <f>GETPIVOTDATA("outcomes",$A$5,"outcomes","successful","Launch Date Conversion",10)/GETPIVOTDATA("outcomes",$A$5,"Launch Date Conversion",10)</f>
        <v>0.56521739130434778</v>
      </c>
      <c r="G16" s="29">
        <f>GETPIVOTDATA("outcomes",$A$5,"outcomes","failed","Launch Date Conversion",10)/GETPIVOTDATA("outcomes",$A$5,"Launch Date Conversion",10)</f>
        <v>0.43478260869565216</v>
      </c>
      <c r="H16" s="15" t="s">
        <v>8325</v>
      </c>
      <c r="I16" s="10">
        <v>46</v>
      </c>
      <c r="J16" s="10">
        <v>24</v>
      </c>
      <c r="K16" s="10">
        <v>70</v>
      </c>
    </row>
    <row r="17" spans="1:11" x14ac:dyDescent="0.2">
      <c r="A17" s="15" t="s">
        <v>8327</v>
      </c>
      <c r="B17" s="10">
        <v>54</v>
      </c>
      <c r="C17" s="10">
        <v>31</v>
      </c>
      <c r="D17" s="10">
        <v>3</v>
      </c>
      <c r="E17" s="10">
        <v>88</v>
      </c>
      <c r="F17" s="29">
        <f>GETPIVOTDATA("outcomes",$A$5,"outcomes","successful","Launch Date Conversion",11)/GETPIVOTDATA("outcomes",$A$5,"Launch Date Conversion",11)</f>
        <v>0.61363636363636365</v>
      </c>
      <c r="G17" s="29">
        <f>GETPIVOTDATA("outcomes",$A$5,"outcomes","failed","Launch Date Conversion",11)/GETPIVOTDATA("outcomes",$A$5,"Launch Date Conversion",11)</f>
        <v>0.35227272727272729</v>
      </c>
      <c r="H17" s="15" t="s">
        <v>8326</v>
      </c>
      <c r="I17" s="10">
        <v>55</v>
      </c>
      <c r="J17" s="10">
        <v>35</v>
      </c>
      <c r="K17" s="10">
        <v>90</v>
      </c>
    </row>
    <row r="18" spans="1:11" x14ac:dyDescent="0.2">
      <c r="A18" s="15" t="s">
        <v>8333</v>
      </c>
      <c r="B18" s="10">
        <v>37</v>
      </c>
      <c r="C18" s="10">
        <v>35</v>
      </c>
      <c r="D18" s="10">
        <v>3</v>
      </c>
      <c r="E18" s="10">
        <v>75</v>
      </c>
      <c r="F18" s="29">
        <f>GETPIVOTDATA("outcomes",$A$5,"outcomes","successful","Launch Date Conversion",12)/GETPIVOTDATA("outcomes",$A$5,"Launch Date Conversion",12)</f>
        <v>0.49333333333333335</v>
      </c>
      <c r="G18" s="29">
        <f>GETPIVOTDATA("outcomes",$A$5,"outcomes","failed","Launch Date Conversion",12)/GETPIVOTDATA("outcomes",$A$5,"Launch Date Conversion",12)</f>
        <v>0.46666666666666667</v>
      </c>
      <c r="H18" s="15" t="s">
        <v>8327</v>
      </c>
      <c r="I18" s="10">
        <v>47</v>
      </c>
      <c r="J18" s="10">
        <v>21</v>
      </c>
      <c r="K18" s="10">
        <v>68</v>
      </c>
    </row>
    <row r="19" spans="1:11" x14ac:dyDescent="0.2">
      <c r="A19" s="15" t="s">
        <v>8317</v>
      </c>
      <c r="B19" s="10">
        <v>839</v>
      </c>
      <c r="C19" s="10">
        <v>493</v>
      </c>
      <c r="D19" s="10">
        <v>37</v>
      </c>
      <c r="E19" s="10">
        <v>1369</v>
      </c>
      <c r="H19" s="15" t="s">
        <v>8333</v>
      </c>
      <c r="I19" s="10">
        <v>27</v>
      </c>
      <c r="J19" s="10">
        <v>29</v>
      </c>
      <c r="K19" s="10">
        <v>56</v>
      </c>
    </row>
    <row r="20" spans="1:11" x14ac:dyDescent="0.2">
      <c r="H20" s="15" t="s">
        <v>8317</v>
      </c>
      <c r="I20" s="10">
        <v>694</v>
      </c>
      <c r="J20" s="10">
        <v>353</v>
      </c>
      <c r="K20" s="10">
        <v>1047</v>
      </c>
    </row>
    <row r="46" spans="1:2" x14ac:dyDescent="0.2">
      <c r="A46" s="12" t="s">
        <v>8315</v>
      </c>
      <c r="B46" t="s">
        <v>8271</v>
      </c>
    </row>
    <row r="47" spans="1:2" x14ac:dyDescent="0.2">
      <c r="A47" s="12" t="s">
        <v>8314</v>
      </c>
      <c r="B47" t="s">
        <v>8356</v>
      </c>
    </row>
    <row r="49" spans="1:6" x14ac:dyDescent="0.2">
      <c r="A49" s="12" t="s">
        <v>8319</v>
      </c>
      <c r="B49" s="12" t="s">
        <v>8316</v>
      </c>
    </row>
    <row r="50" spans="1:6" x14ac:dyDescent="0.2">
      <c r="A50" s="12" t="s">
        <v>8318</v>
      </c>
      <c r="B50" t="s">
        <v>8219</v>
      </c>
      <c r="C50" t="s">
        <v>8220</v>
      </c>
      <c r="D50" t="s">
        <v>8221</v>
      </c>
      <c r="E50" t="s">
        <v>8218</v>
      </c>
      <c r="F50" t="s">
        <v>8317</v>
      </c>
    </row>
    <row r="51" spans="1:6" x14ac:dyDescent="0.2">
      <c r="A51" s="13" t="s">
        <v>8357</v>
      </c>
      <c r="B51" s="10"/>
      <c r="C51" s="10"/>
      <c r="D51" s="10"/>
      <c r="E51" s="10">
        <v>3</v>
      </c>
      <c r="F51" s="10">
        <v>3</v>
      </c>
    </row>
    <row r="52" spans="1:6" x14ac:dyDescent="0.2">
      <c r="A52" s="13" t="s">
        <v>8358</v>
      </c>
      <c r="B52" s="10"/>
      <c r="C52" s="10"/>
      <c r="D52" s="10"/>
      <c r="E52" s="10">
        <v>4</v>
      </c>
      <c r="F52" s="10">
        <v>4</v>
      </c>
    </row>
    <row r="53" spans="1:6" x14ac:dyDescent="0.2">
      <c r="A53" s="13" t="s">
        <v>8359</v>
      </c>
      <c r="B53" s="10"/>
      <c r="C53" s="10"/>
      <c r="D53" s="10"/>
      <c r="E53" s="10">
        <v>8</v>
      </c>
      <c r="F53" s="10">
        <v>8</v>
      </c>
    </row>
    <row r="54" spans="1:6" x14ac:dyDescent="0.2">
      <c r="A54" s="13" t="s">
        <v>8360</v>
      </c>
      <c r="B54" s="10"/>
      <c r="C54" s="10"/>
      <c r="D54" s="10"/>
      <c r="E54" s="10">
        <v>11</v>
      </c>
      <c r="F54" s="10">
        <v>11</v>
      </c>
    </row>
    <row r="55" spans="1:6" x14ac:dyDescent="0.2">
      <c r="A55" s="13" t="s">
        <v>8361</v>
      </c>
      <c r="B55" s="10">
        <v>10</v>
      </c>
      <c r="C55" s="10">
        <v>152</v>
      </c>
      <c r="D55" s="10"/>
      <c r="E55" s="10">
        <v>241</v>
      </c>
      <c r="F55" s="10">
        <v>403</v>
      </c>
    </row>
    <row r="56" spans="1:6" x14ac:dyDescent="0.2">
      <c r="A56" s="13" t="s">
        <v>8362</v>
      </c>
      <c r="B56" s="10">
        <v>12</v>
      </c>
      <c r="C56" s="10">
        <v>202</v>
      </c>
      <c r="D56" s="10"/>
      <c r="E56" s="10">
        <v>304</v>
      </c>
      <c r="F56" s="10">
        <v>518</v>
      </c>
    </row>
    <row r="57" spans="1:6" x14ac:dyDescent="0.2">
      <c r="A57" s="13" t="s">
        <v>8363</v>
      </c>
      <c r="B57" s="10">
        <v>12</v>
      </c>
      <c r="C57" s="10">
        <v>130</v>
      </c>
      <c r="D57" s="10"/>
      <c r="E57" s="10">
        <v>249</v>
      </c>
      <c r="F57" s="10">
        <v>391</v>
      </c>
    </row>
    <row r="58" spans="1:6" x14ac:dyDescent="0.2">
      <c r="A58" s="13" t="s">
        <v>8364</v>
      </c>
      <c r="B58" s="10">
        <v>3</v>
      </c>
      <c r="C58" s="10">
        <v>9</v>
      </c>
      <c r="D58" s="10">
        <v>24</v>
      </c>
      <c r="E58" s="10">
        <v>19</v>
      </c>
      <c r="F58" s="10">
        <v>55</v>
      </c>
    </row>
    <row r="59" spans="1:6" x14ac:dyDescent="0.2">
      <c r="A59" s="13" t="s">
        <v>8317</v>
      </c>
      <c r="B59" s="10">
        <v>37</v>
      </c>
      <c r="C59" s="10">
        <v>493</v>
      </c>
      <c r="D59" s="10">
        <v>24</v>
      </c>
      <c r="E59" s="10">
        <v>839</v>
      </c>
      <c r="F59" s="10">
        <v>1393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F178-4154-3F49-9CB2-6606EB3B82F1}">
  <dimension ref="A1:I59"/>
  <sheetViews>
    <sheetView tabSelected="1" workbookViewId="0">
      <pane ySplit="1" topLeftCell="A2" activePane="bottomLeft" state="frozen"/>
      <selection pane="bottomLeft" activeCell="B6" sqref="B6"/>
    </sheetView>
  </sheetViews>
  <sheetFormatPr baseColWidth="10" defaultRowHeight="15" x14ac:dyDescent="0.2"/>
  <cols>
    <col min="1" max="1" width="16.664062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4.6640625" customWidth="1"/>
    <col min="6" max="6" width="21.33203125" customWidth="1"/>
    <col min="7" max="7" width="17.1640625" customWidth="1"/>
    <col min="8" max="8" width="17.33203125" customWidth="1"/>
    <col min="9" max="12" width="7" bestFit="1" customWidth="1"/>
    <col min="13" max="13" width="20.6640625" bestFit="1" customWidth="1"/>
    <col min="14" max="14" width="7" bestFit="1" customWidth="1"/>
    <col min="15" max="15" width="8" bestFit="1" customWidth="1"/>
    <col min="16" max="23" width="7" bestFit="1" customWidth="1"/>
    <col min="24" max="24" width="23.33203125" bestFit="1" customWidth="1"/>
    <col min="25" max="34" width="6" bestFit="1" customWidth="1"/>
    <col min="35" max="35" width="28.33203125" bestFit="1" customWidth="1"/>
    <col min="36" max="36" width="25" bestFit="1" customWidth="1"/>
    <col min="37" max="37" width="27.6640625" bestFit="1" customWidth="1"/>
    <col min="38" max="38" width="28.33203125" bestFit="1" customWidth="1"/>
    <col min="39" max="39" width="25" bestFit="1" customWidth="1"/>
    <col min="40" max="40" width="27.6640625" bestFit="1" customWidth="1"/>
    <col min="41" max="41" width="30.33203125" bestFit="1" customWidth="1"/>
    <col min="42" max="42" width="27.1640625" bestFit="1" customWidth="1"/>
    <col min="43" max="43" width="29.6640625" bestFit="1" customWidth="1"/>
    <col min="44" max="44" width="24" bestFit="1" customWidth="1"/>
    <col min="45" max="45" width="20.6640625" bestFit="1" customWidth="1"/>
    <col min="46" max="46" width="23.33203125" bestFit="1" customWidth="1"/>
    <col min="47" max="47" width="30.33203125" bestFit="1" customWidth="1"/>
    <col min="48" max="48" width="27.1640625" bestFit="1" customWidth="1"/>
    <col min="49" max="49" width="29.6640625" bestFit="1" customWidth="1"/>
    <col min="50" max="50" width="24" bestFit="1" customWidth="1"/>
    <col min="51" max="51" width="20.6640625" bestFit="1" customWidth="1"/>
    <col min="52" max="52" width="23.33203125" bestFit="1" customWidth="1"/>
    <col min="53" max="53" width="30.33203125" bestFit="1" customWidth="1"/>
    <col min="54" max="54" width="27.1640625" bestFit="1" customWidth="1"/>
    <col min="55" max="55" width="29.6640625" bestFit="1" customWidth="1"/>
    <col min="56" max="56" width="24" bestFit="1" customWidth="1"/>
    <col min="57" max="57" width="20.6640625" bestFit="1" customWidth="1"/>
    <col min="58" max="58" width="23.33203125" bestFit="1" customWidth="1"/>
    <col min="59" max="59" width="30.33203125" bestFit="1" customWidth="1"/>
    <col min="60" max="60" width="27.1640625" bestFit="1" customWidth="1"/>
    <col min="61" max="61" width="29.6640625" bestFit="1" customWidth="1"/>
    <col min="62" max="62" width="24" bestFit="1" customWidth="1"/>
    <col min="63" max="63" width="20.6640625" bestFit="1" customWidth="1"/>
    <col min="64" max="64" width="23.33203125" bestFit="1" customWidth="1"/>
    <col min="65" max="65" width="30.33203125" bestFit="1" customWidth="1"/>
    <col min="66" max="66" width="27.1640625" bestFit="1" customWidth="1"/>
    <col min="67" max="67" width="29.6640625" bestFit="1" customWidth="1"/>
    <col min="68" max="68" width="24" bestFit="1" customWidth="1"/>
    <col min="69" max="69" width="20.6640625" bestFit="1" customWidth="1"/>
    <col min="70" max="70" width="23.33203125" bestFit="1" customWidth="1"/>
    <col min="71" max="71" width="30.33203125" bestFit="1" customWidth="1"/>
    <col min="72" max="72" width="27.1640625" bestFit="1" customWidth="1"/>
    <col min="73" max="73" width="29.6640625" bestFit="1" customWidth="1"/>
    <col min="74" max="74" width="28.33203125" bestFit="1" customWidth="1"/>
    <col min="75" max="75" width="25" bestFit="1" customWidth="1"/>
    <col min="76" max="76" width="27.6640625" bestFit="1" customWidth="1"/>
    <col min="77" max="77" width="30.33203125" bestFit="1" customWidth="1"/>
    <col min="78" max="78" width="27.1640625" bestFit="1" customWidth="1"/>
    <col min="79" max="79" width="29.6640625" bestFit="1" customWidth="1"/>
    <col min="80" max="80" width="30.33203125" bestFit="1" customWidth="1"/>
    <col min="81" max="81" width="27.1640625" bestFit="1" customWidth="1"/>
    <col min="82" max="82" width="29.6640625" bestFit="1" customWidth="1"/>
    <col min="83" max="83" width="24" bestFit="1" customWidth="1"/>
    <col min="84" max="84" width="20.6640625" bestFit="1" customWidth="1"/>
    <col min="85" max="85" width="23.33203125" bestFit="1" customWidth="1"/>
    <col min="86" max="86" width="30.33203125" bestFit="1" customWidth="1"/>
    <col min="87" max="87" width="27.1640625" bestFit="1" customWidth="1"/>
    <col min="88" max="88" width="29.6640625" bestFit="1" customWidth="1"/>
    <col min="89" max="89" width="30.33203125" bestFit="1" customWidth="1"/>
    <col min="90" max="90" width="27.1640625" bestFit="1" customWidth="1"/>
    <col min="91" max="91" width="29.6640625" bestFit="1" customWidth="1"/>
    <col min="92" max="92" width="24" bestFit="1" customWidth="1"/>
    <col min="93" max="93" width="20.6640625" bestFit="1" customWidth="1"/>
    <col min="94" max="94" width="23.33203125" bestFit="1" customWidth="1"/>
    <col min="95" max="95" width="30.33203125" bestFit="1" customWidth="1"/>
    <col min="96" max="96" width="27.1640625" bestFit="1" customWidth="1"/>
    <col min="97" max="97" width="29.6640625" bestFit="1" customWidth="1"/>
    <col min="98" max="98" width="30.33203125" bestFit="1" customWidth="1"/>
    <col min="99" max="99" width="27.1640625" bestFit="1" customWidth="1"/>
    <col min="100" max="100" width="29.6640625" bestFit="1" customWidth="1"/>
    <col min="101" max="101" width="24" bestFit="1" customWidth="1"/>
    <col min="102" max="102" width="20.6640625" bestFit="1" customWidth="1"/>
    <col min="103" max="103" width="23.33203125" bestFit="1" customWidth="1"/>
    <col min="104" max="104" width="30.33203125" bestFit="1" customWidth="1"/>
    <col min="105" max="105" width="27.1640625" bestFit="1" customWidth="1"/>
    <col min="106" max="106" width="29.6640625" bestFit="1" customWidth="1"/>
    <col min="107" max="107" width="30.33203125" bestFit="1" customWidth="1"/>
    <col min="108" max="108" width="27.1640625" bestFit="1" customWidth="1"/>
    <col min="109" max="109" width="29.6640625" bestFit="1" customWidth="1"/>
    <col min="110" max="110" width="28.33203125" bestFit="1" customWidth="1"/>
    <col min="111" max="111" width="25" bestFit="1" customWidth="1"/>
    <col min="112" max="112" width="27.6640625" bestFit="1" customWidth="1"/>
  </cols>
  <sheetData>
    <row r="1" spans="1:9" x14ac:dyDescent="0.2">
      <c r="A1" s="1" t="s">
        <v>8339</v>
      </c>
      <c r="B1" s="1" t="s">
        <v>8365</v>
      </c>
      <c r="C1" s="1" t="s">
        <v>8366</v>
      </c>
      <c r="D1" s="1" t="s">
        <v>8367</v>
      </c>
      <c r="E1" s="1" t="s">
        <v>8368</v>
      </c>
      <c r="F1" s="1" t="s">
        <v>8369</v>
      </c>
      <c r="G1" s="1" t="s">
        <v>8370</v>
      </c>
      <c r="H1" s="1" t="s">
        <v>8371</v>
      </c>
    </row>
    <row r="2" spans="1:9" x14ac:dyDescent="0.2">
      <c r="A2" t="s">
        <v>8372</v>
      </c>
      <c r="B2">
        <f>COUNTIFS('Main Data'!$D:$D,"&lt;1000",'Main Data'!$F:$F,"successful",'Main Data'!$O:$O,"plays")</f>
        <v>141</v>
      </c>
      <c r="C2">
        <f>COUNTIFS('Main Data'!$D:$D,"&lt;1000",'Main Data'!$F:$F,"failed",'Main Data'!$O:$O,"plays")</f>
        <v>45</v>
      </c>
      <c r="D2">
        <f>COUNTIFS('Main Data'!$D:$D,"&lt;=1000",'Main Data'!$F:$F,"&lt;canceled",'Main Data'!$O:$O,"plays")</f>
        <v>0</v>
      </c>
      <c r="E2">
        <f>SUM(B2:D2)</f>
        <v>186</v>
      </c>
      <c r="F2" s="29">
        <f>B2/$E2</f>
        <v>0.75806451612903225</v>
      </c>
      <c r="G2" s="29">
        <f t="shared" ref="G2:H13" si="0">C2/$E2</f>
        <v>0.24193548387096775</v>
      </c>
      <c r="H2" s="29">
        <f t="shared" si="0"/>
        <v>0</v>
      </c>
      <c r="I2" s="29"/>
    </row>
    <row r="3" spans="1:9" x14ac:dyDescent="0.2">
      <c r="A3" t="s">
        <v>8375</v>
      </c>
      <c r="B3">
        <f>COUNTIFS('Main Data'!$D:$D,"&gt;=1000",'Main Data'!$F:$F,"successful",'Main Data'!$D:$D,"&lt;=4999",'Main Data'!$O:$O,"plays")</f>
        <v>388</v>
      </c>
      <c r="C3">
        <f>COUNTIFS('Main Data'!$D:$D,"&gt;=1000",'Main Data'!$F:$F,"failed",'Main Data'!$D:$D,"&lt;=4999",'Main Data'!$O:$O,"plays")</f>
        <v>146</v>
      </c>
      <c r="D3">
        <f>COUNTIFS('Main Data'!$D:$D,"&gt;=1000",'Main Data'!$F:$F,"&lt;canceled",'Main Data'!$D:$D,"&lt;=4999")</f>
        <v>0</v>
      </c>
      <c r="E3">
        <f t="shared" ref="E3:E13" si="1">SUM(B3:D3)</f>
        <v>534</v>
      </c>
      <c r="F3" s="29">
        <f t="shared" ref="F3:F13" si="2">B3/$E3</f>
        <v>0.72659176029962547</v>
      </c>
      <c r="G3" s="29">
        <f t="shared" si="0"/>
        <v>0.27340823970037453</v>
      </c>
      <c r="H3" s="29">
        <f t="shared" si="0"/>
        <v>0</v>
      </c>
      <c r="I3" s="29"/>
    </row>
    <row r="4" spans="1:9" x14ac:dyDescent="0.2">
      <c r="A4" t="s">
        <v>8374</v>
      </c>
      <c r="B4">
        <f>COUNTIFS('Main Data'!$D:$D,"&gt;=5000",'Main Data'!$F:$F,"successful",'Main Data'!$D:$D,"&lt;=9999",'Main Data'!$O:$O,"plays")</f>
        <v>93</v>
      </c>
      <c r="C4">
        <f>COUNTIFS('Main Data'!$D:$D,"&gt;=5000",'Main Data'!$F:$F,"failed",'Main Data'!$D:$D,"&lt;=9999",'Main Data'!$O:$O,"plays")</f>
        <v>76</v>
      </c>
      <c r="D4">
        <f>COUNTIFS('Main Data'!$D:$D,"&gt;=5000",'Main Data'!$F:$F,"&lt;canceled",'Main Data'!$D:$D,"&lt;=9999")</f>
        <v>0</v>
      </c>
      <c r="E4">
        <f t="shared" si="1"/>
        <v>169</v>
      </c>
      <c r="F4" s="29">
        <f t="shared" si="2"/>
        <v>0.55029585798816572</v>
      </c>
      <c r="G4" s="29">
        <f t="shared" si="0"/>
        <v>0.44970414201183434</v>
      </c>
      <c r="H4" s="29">
        <f t="shared" si="0"/>
        <v>0</v>
      </c>
      <c r="I4" s="29"/>
    </row>
    <row r="5" spans="1:9" x14ac:dyDescent="0.2">
      <c r="A5" t="s">
        <v>8373</v>
      </c>
      <c r="B5">
        <f>COUNTIFS('Main Data'!$D:$D,"&gt;=10000",'Main Data'!$F:$F,"successful",'Main Data'!$D:$D,"&lt;=14999",'Main Data'!$O:$O,"plays")</f>
        <v>39</v>
      </c>
      <c r="C5">
        <f>COUNTIFS('Main Data'!$D:$D,"&gt;=10000",'Main Data'!$F:$F,"failed",'Main Data'!$D:$D,"&lt;=14999",'Main Data'!$O:$O,"plays")</f>
        <v>33</v>
      </c>
      <c r="D5">
        <f>COUNTIFS('Main Data'!$D:$D,"&gt;=10000",'Main Data'!$F:$F,"&lt;canceled",'Main Data'!$D:$D,"&lt;=14999")</f>
        <v>0</v>
      </c>
      <c r="E5">
        <f t="shared" si="1"/>
        <v>72</v>
      </c>
      <c r="F5" s="29">
        <f t="shared" si="2"/>
        <v>0.54166666666666663</v>
      </c>
      <c r="G5" s="29">
        <f t="shared" si="0"/>
        <v>0.45833333333333331</v>
      </c>
      <c r="H5" s="29">
        <f t="shared" si="0"/>
        <v>0</v>
      </c>
      <c r="I5" s="29"/>
    </row>
    <row r="6" spans="1:9" x14ac:dyDescent="0.2">
      <c r="A6" t="s">
        <v>8376</v>
      </c>
      <c r="B6">
        <f>COUNTIFS('Main Data'!$D:$D,"&gt;=15000",'Main Data'!$F:$F,"successful",'Main Data'!$D:$D,"&lt;=19999",'Main Data'!$O:$O,"plays")</f>
        <v>12</v>
      </c>
      <c r="C6">
        <f>COUNTIFS('Main Data'!$D:$D,"&gt;=15000",'Main Data'!$F:$F,"failed",'Main Data'!$D:$D,"&lt;=19999",'Main Data'!$O:$O,"plays")</f>
        <v>12</v>
      </c>
      <c r="D6">
        <f>COUNTIFS('Main Data'!$D:$D,"&gt;=15000",'Main Data'!$F:$F,"&lt;canceled",'Main Data'!$D:$D,"&lt;=19999")</f>
        <v>0</v>
      </c>
      <c r="E6">
        <f t="shared" si="1"/>
        <v>24</v>
      </c>
      <c r="F6" s="29">
        <f t="shared" si="2"/>
        <v>0.5</v>
      </c>
      <c r="G6" s="29">
        <f t="shared" si="0"/>
        <v>0.5</v>
      </c>
      <c r="H6" s="29">
        <f t="shared" si="0"/>
        <v>0</v>
      </c>
      <c r="I6" s="29"/>
    </row>
    <row r="7" spans="1:9" x14ac:dyDescent="0.2">
      <c r="A7" t="s">
        <v>8377</v>
      </c>
      <c r="B7">
        <f>COUNTIFS('Main Data'!$D:$D,"&gt;=20000",'Main Data'!$F:$F,"successful",'Main Data'!$D:$D,"&lt;=24999",'Main Data'!$O:$O,"plays")</f>
        <v>9</v>
      </c>
      <c r="C7">
        <f>COUNTIFS('Main Data'!$D:$D,"&gt;=20000",'Main Data'!$F:$F,"failed",'Main Data'!$D:$D,"&lt;=24999",'Main Data'!$O:$O,"plays")</f>
        <v>11</v>
      </c>
      <c r="D7">
        <f>COUNTIFS('Main Data'!$D:$D,"&gt;=20000",'Main Data'!$F:$F,"&lt;canceled",'Main Data'!$D:$D,"&lt;=24999")</f>
        <v>0</v>
      </c>
      <c r="E7">
        <f t="shared" si="1"/>
        <v>20</v>
      </c>
      <c r="F7" s="29">
        <f t="shared" si="2"/>
        <v>0.45</v>
      </c>
      <c r="G7" s="29">
        <f t="shared" si="0"/>
        <v>0.55000000000000004</v>
      </c>
      <c r="H7" s="29">
        <f t="shared" si="0"/>
        <v>0</v>
      </c>
      <c r="I7" s="29"/>
    </row>
    <row r="8" spans="1:9" x14ac:dyDescent="0.2">
      <c r="A8" t="s">
        <v>8379</v>
      </c>
      <c r="B8">
        <f>COUNTIFS('Main Data'!$D:$D,"&gt;=25000",'Main Data'!$F:$F,"successful",'Main Data'!$D:$D,"&lt;=29999",'Main Data'!$O:$O,"plays")</f>
        <v>1</v>
      </c>
      <c r="C8">
        <f>COUNTIFS('Main Data'!$D:$D,"&gt;=25000",'Main Data'!$F:$F,"failed",'Main Data'!$D:$D,"&lt;=29999",'Main Data'!$O:$O,"plays")</f>
        <v>4</v>
      </c>
      <c r="D8">
        <f>COUNTIFS('Main Data'!$D:$D,"&gt;=25000",'Main Data'!$F:$F,"&lt;canceled",'Main Data'!$D:$D,"&lt;=29999")</f>
        <v>0</v>
      </c>
      <c r="E8">
        <f t="shared" si="1"/>
        <v>5</v>
      </c>
      <c r="F8" s="29">
        <f t="shared" si="2"/>
        <v>0.2</v>
      </c>
      <c r="G8" s="29">
        <f t="shared" si="0"/>
        <v>0.8</v>
      </c>
      <c r="H8" s="29">
        <f t="shared" si="0"/>
        <v>0</v>
      </c>
      <c r="I8" s="29"/>
    </row>
    <row r="9" spans="1:9" x14ac:dyDescent="0.2">
      <c r="A9" t="s">
        <v>8378</v>
      </c>
      <c r="B9">
        <f>COUNTIFS('Main Data'!$D:$D,"&gt;=30000",'Main Data'!$F:$F,"successful",'Main Data'!$D:$D,"&lt;=34999",'Main Data'!$O:$O,"plays")</f>
        <v>3</v>
      </c>
      <c r="C9">
        <f>COUNTIFS('Main Data'!$D:$D,"&gt;=30000",'Main Data'!$F:$F,"failed",'Main Data'!$D:$D,"&lt;=34999",'Main Data'!$O:$O,"plays")</f>
        <v>8</v>
      </c>
      <c r="D9">
        <f>COUNTIFS('Main Data'!$D:$D,"&gt;=30000",'Main Data'!$F:$F,"&lt;canceled",'Main Data'!$D:$D,"&lt;=34999")</f>
        <v>0</v>
      </c>
      <c r="E9">
        <f t="shared" si="1"/>
        <v>11</v>
      </c>
      <c r="F9" s="29">
        <f t="shared" si="2"/>
        <v>0.27272727272727271</v>
      </c>
      <c r="G9" s="29">
        <f t="shared" si="0"/>
        <v>0.72727272727272729</v>
      </c>
      <c r="H9" s="29">
        <f t="shared" si="0"/>
        <v>0</v>
      </c>
      <c r="I9" s="29"/>
    </row>
    <row r="10" spans="1:9" x14ac:dyDescent="0.2">
      <c r="A10" t="s">
        <v>8380</v>
      </c>
      <c r="B10">
        <f>COUNTIFS('Main Data'!$D:$D,"&gt;=35000",'Main Data'!$F:$F,"successful",'Main Data'!$D:$D,"&lt;=39999",'Main Data'!$O:$O,"plays")</f>
        <v>4</v>
      </c>
      <c r="C10">
        <f>COUNTIFS('Main Data'!$D:$D,"&gt;=35000",'Main Data'!$F:$F,"failed",'Main Data'!$D:$D,"&lt;=39999",'Main Data'!$O:$O,"plays")</f>
        <v>2</v>
      </c>
      <c r="D10">
        <f>COUNTIFS('Main Data'!$D:$D,"&gt;=35000",'Main Data'!$F:$F,"&lt;canceled",'Main Data'!$D:$D,"&lt;=39999")</f>
        <v>0</v>
      </c>
      <c r="E10">
        <f t="shared" si="1"/>
        <v>6</v>
      </c>
      <c r="F10" s="29">
        <f t="shared" si="2"/>
        <v>0.66666666666666663</v>
      </c>
      <c r="G10" s="29">
        <f t="shared" si="0"/>
        <v>0.33333333333333331</v>
      </c>
      <c r="H10" s="29">
        <f t="shared" si="0"/>
        <v>0</v>
      </c>
      <c r="I10" s="29"/>
    </row>
    <row r="11" spans="1:9" x14ac:dyDescent="0.2">
      <c r="A11" t="s">
        <v>8381</v>
      </c>
      <c r="B11">
        <f>COUNTIFS('Main Data'!$D:$D,"&gt;=40000",'Main Data'!$F:$F,"successful",'Main Data'!$D:$D,"&lt;=44999",'Main Data'!$O:$O,"plays")</f>
        <v>2</v>
      </c>
      <c r="C11">
        <f>COUNTIFS('Main Data'!$D:$D,"&gt;=40000",'Main Data'!$F:$F,"failed",'Main Data'!$D:$D,"&lt;=44999",'Main Data'!$O:$O,"plays")</f>
        <v>1</v>
      </c>
      <c r="D11">
        <f>COUNTIFS('Main Data'!$D:$D,"&gt;=40000",'Main Data'!$F:$F,"&lt;canceled",'Main Data'!$D:$D,"&lt;=44999")</f>
        <v>0</v>
      </c>
      <c r="E11">
        <f t="shared" si="1"/>
        <v>3</v>
      </c>
      <c r="F11" s="29">
        <f t="shared" si="2"/>
        <v>0.66666666666666663</v>
      </c>
      <c r="G11" s="29">
        <f t="shared" si="0"/>
        <v>0.33333333333333331</v>
      </c>
      <c r="H11" s="29">
        <f t="shared" si="0"/>
        <v>0</v>
      </c>
      <c r="I11" s="29"/>
    </row>
    <row r="12" spans="1:9" x14ac:dyDescent="0.2">
      <c r="A12" t="s">
        <v>8382</v>
      </c>
      <c r="B12">
        <f>COUNTIFS('Main Data'!$D:$D,"&gt;=45000",'Main Data'!$F:$F,"successful",'Main Data'!$D:$D,"&lt;=49999",'Main Data'!$O:$O,"plays")</f>
        <v>0</v>
      </c>
      <c r="C12">
        <f>COUNTIFS('Main Data'!$D:$D,"&gt;=45000",'Main Data'!$F:$F,"failed",'Main Data'!$D:$D,"&lt;=49999",'Main Data'!$O:$O,"plays")</f>
        <v>1</v>
      </c>
      <c r="D12">
        <f>COUNTIFS('Main Data'!$D:$D,"&gt;=45000",'Main Data'!$F:$F,"&lt;canceled",'Main Data'!$D:$D,"&lt;=49999")</f>
        <v>0</v>
      </c>
      <c r="E12">
        <f t="shared" si="1"/>
        <v>1</v>
      </c>
      <c r="F12" s="29">
        <f t="shared" si="2"/>
        <v>0</v>
      </c>
      <c r="G12" s="29">
        <f t="shared" si="0"/>
        <v>1</v>
      </c>
      <c r="H12" s="29">
        <f t="shared" si="0"/>
        <v>0</v>
      </c>
      <c r="I12" s="29"/>
    </row>
    <row r="13" spans="1:9" x14ac:dyDescent="0.2">
      <c r="A13" t="s">
        <v>8383</v>
      </c>
      <c r="B13">
        <f>COUNTIFS('Main Data'!$D:$D,"&gt;=50000",'Main Data'!$F:$F,"successful",'Main Data'!$O:$O,"plays")</f>
        <v>2</v>
      </c>
      <c r="C13">
        <f>COUNTIFS('Main Data'!$D:$D,"&gt;=50000",'Main Data'!$F:$F,"failed",'Main Data'!$O:$O,"plays")</f>
        <v>14</v>
      </c>
      <c r="D13">
        <f>COUNTIFS('Main Data'!$D:$D,"&gt;=50000",'Main Data'!$F:$F,"&lt;canceled")</f>
        <v>0</v>
      </c>
      <c r="E13">
        <f t="shared" si="1"/>
        <v>16</v>
      </c>
      <c r="F13" s="29">
        <f t="shared" si="2"/>
        <v>0.125</v>
      </c>
      <c r="G13" s="29">
        <f t="shared" si="0"/>
        <v>0.875</v>
      </c>
      <c r="H13" s="29">
        <f t="shared" si="0"/>
        <v>0</v>
      </c>
      <c r="I13" s="29"/>
    </row>
    <row r="14" spans="1:9" x14ac:dyDescent="0.2">
      <c r="D14">
        <f>SUM(E2:E4)</f>
        <v>889</v>
      </c>
      <c r="E14">
        <f>SUM(E2:E13)</f>
        <v>1047</v>
      </c>
    </row>
    <row r="17" spans="1:4" x14ac:dyDescent="0.2">
      <c r="A17" s="12" t="s">
        <v>8318</v>
      </c>
      <c r="B17" t="s">
        <v>8384</v>
      </c>
      <c r="C17" t="s">
        <v>8385</v>
      </c>
      <c r="D17" t="s">
        <v>8386</v>
      </c>
    </row>
    <row r="18" spans="1:4" x14ac:dyDescent="0.2">
      <c r="A18" s="13" t="s">
        <v>8372</v>
      </c>
      <c r="B18" s="29">
        <v>0.75806451612903225</v>
      </c>
      <c r="C18" s="29">
        <v>0.24193548387096775</v>
      </c>
      <c r="D18" s="29">
        <v>0</v>
      </c>
    </row>
    <row r="19" spans="1:4" x14ac:dyDescent="0.2">
      <c r="A19" s="13" t="s">
        <v>8375</v>
      </c>
      <c r="B19" s="29">
        <v>0.72659176029962547</v>
      </c>
      <c r="C19" s="29">
        <v>0.27340823970037453</v>
      </c>
      <c r="D19" s="29">
        <v>0</v>
      </c>
    </row>
    <row r="20" spans="1:4" x14ac:dyDescent="0.2">
      <c r="A20" s="13" t="s">
        <v>8374</v>
      </c>
      <c r="B20" s="29">
        <v>0.55029585798816572</v>
      </c>
      <c r="C20" s="29">
        <v>0.44970414201183434</v>
      </c>
      <c r="D20" s="29">
        <v>0</v>
      </c>
    </row>
    <row r="21" spans="1:4" x14ac:dyDescent="0.2">
      <c r="A21" s="13" t="s">
        <v>8373</v>
      </c>
      <c r="B21" s="29">
        <v>0.54166666666666663</v>
      </c>
      <c r="C21" s="29">
        <v>0.45833333333333331</v>
      </c>
      <c r="D21" s="29">
        <v>0</v>
      </c>
    </row>
    <row r="22" spans="1:4" x14ac:dyDescent="0.2">
      <c r="A22" s="13" t="s">
        <v>8376</v>
      </c>
      <c r="B22" s="29">
        <v>0.5</v>
      </c>
      <c r="C22" s="29">
        <v>0.5</v>
      </c>
      <c r="D22" s="29">
        <v>0</v>
      </c>
    </row>
    <row r="23" spans="1:4" x14ac:dyDescent="0.2">
      <c r="A23" s="13" t="s">
        <v>8377</v>
      </c>
      <c r="B23" s="29">
        <v>0.45</v>
      </c>
      <c r="C23" s="29">
        <v>0.55000000000000004</v>
      </c>
      <c r="D23" s="29">
        <v>0</v>
      </c>
    </row>
    <row r="24" spans="1:4" x14ac:dyDescent="0.2">
      <c r="A24" s="13" t="s">
        <v>8379</v>
      </c>
      <c r="B24" s="29">
        <v>0.2</v>
      </c>
      <c r="C24" s="29">
        <v>0.8</v>
      </c>
      <c r="D24" s="29">
        <v>0</v>
      </c>
    </row>
    <row r="25" spans="1:4" x14ac:dyDescent="0.2">
      <c r="A25" s="13" t="s">
        <v>8378</v>
      </c>
      <c r="B25" s="29">
        <v>0.27272727272727271</v>
      </c>
      <c r="C25" s="29">
        <v>0.72727272727272729</v>
      </c>
      <c r="D25" s="29">
        <v>0</v>
      </c>
    </row>
    <row r="26" spans="1:4" x14ac:dyDescent="0.2">
      <c r="A26" s="13" t="s">
        <v>8380</v>
      </c>
      <c r="B26" s="29">
        <v>0.66666666666666663</v>
      </c>
      <c r="C26" s="29">
        <v>0.33333333333333331</v>
      </c>
      <c r="D26" s="29">
        <v>0</v>
      </c>
    </row>
    <row r="27" spans="1:4" x14ac:dyDescent="0.2">
      <c r="A27" s="13" t="s">
        <v>8381</v>
      </c>
      <c r="B27" s="29">
        <v>0.66666666666666663</v>
      </c>
      <c r="C27" s="29">
        <v>0.33333333333333331</v>
      </c>
      <c r="D27" s="29">
        <v>0</v>
      </c>
    </row>
    <row r="28" spans="1:4" x14ac:dyDescent="0.2">
      <c r="A28" s="13" t="s">
        <v>8382</v>
      </c>
      <c r="B28" s="29">
        <v>0</v>
      </c>
      <c r="C28" s="29">
        <v>1</v>
      </c>
      <c r="D28" s="29">
        <v>0</v>
      </c>
    </row>
    <row r="29" spans="1:4" x14ac:dyDescent="0.2">
      <c r="A29" s="13" t="s">
        <v>8383</v>
      </c>
      <c r="B29" s="29">
        <v>0.125</v>
      </c>
      <c r="C29" s="29">
        <v>0.875</v>
      </c>
      <c r="D29" s="29">
        <v>0</v>
      </c>
    </row>
    <row r="30" spans="1:4" x14ac:dyDescent="0.2">
      <c r="A30" s="13" t="s">
        <v>8317</v>
      </c>
      <c r="B30" s="29">
        <v>5.4576794071440968</v>
      </c>
      <c r="C30" s="29">
        <v>6.5423205928559032</v>
      </c>
      <c r="D30" s="29">
        <v>0</v>
      </c>
    </row>
    <row r="59" spans="1:1" x14ac:dyDescent="0.2">
      <c r="A59" s="9" t="s">
        <v>8387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opLeftCell="C1" zoomScale="95" zoomScaleNormal="9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7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customWidth="1"/>
    <col min="16" max="16" width="21" style="17" customWidth="1"/>
    <col min="17" max="17" width="18.5" style="19" customWidth="1"/>
    <col min="18" max="18" width="17.33203125" customWidth="1"/>
    <col min="19" max="19" width="17" style="14" customWidth="1"/>
    <col min="20" max="20" width="11" style="28" bestFit="1" customWidth="1"/>
    <col min="22" max="22" width="22.5" customWidth="1"/>
    <col min="23" max="23" width="20.33203125" customWidth="1"/>
    <col min="24" max="24" width="23.6640625" customWidth="1"/>
    <col min="25" max="25" width="20.83203125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8315</v>
      </c>
      <c r="O1" s="11" t="s">
        <v>8314</v>
      </c>
      <c r="P1" s="16" t="s">
        <v>8334</v>
      </c>
      <c r="Q1" s="20" t="s">
        <v>8335</v>
      </c>
      <c r="R1" s="11" t="s">
        <v>8320</v>
      </c>
      <c r="S1" s="11" t="s">
        <v>8336</v>
      </c>
      <c r="T1" s="27" t="s">
        <v>8355</v>
      </c>
    </row>
    <row r="2" spans="1:25" ht="48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8264</v>
      </c>
      <c r="O2" s="9" t="s">
        <v>8265</v>
      </c>
      <c r="P2" s="18">
        <f>IFERROR(ROUND(E2/D2,2),0)</f>
        <v>1.37</v>
      </c>
      <c r="Q2" s="19">
        <f>IFERROR(ROUND(E2/L2,0),0)</f>
        <v>64</v>
      </c>
      <c r="R2" s="14">
        <f>(J2/60/60/24)+DATE(1970,1,1)</f>
        <v>42177.007071759261</v>
      </c>
      <c r="S2" s="14">
        <f>(I2/60/60/24)+DATE(1970,1,1)</f>
        <v>42208.125</v>
      </c>
      <c r="T2">
        <f>YEAR(R2)</f>
        <v>2015</v>
      </c>
      <c r="X2" s="7"/>
      <c r="Y2" s="5"/>
    </row>
    <row r="3" spans="1:25" ht="32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8264</v>
      </c>
      <c r="O3" s="9" t="s">
        <v>8265</v>
      </c>
      <c r="P3" s="18">
        <f t="shared" ref="P3:P66" si="0">IFERROR(ROUND(E3/D3,2),0)</f>
        <v>1.43</v>
      </c>
      <c r="Q3" s="19">
        <f t="shared" ref="Q3:Q66" si="1">IFERROR(ROUND(E3/L3,0),0)</f>
        <v>185</v>
      </c>
      <c r="R3" s="14">
        <f t="shared" ref="R3:R66" si="2">(J3/60/60/24)+DATE(1970,1,1)</f>
        <v>42766.600497685184</v>
      </c>
      <c r="S3" s="14">
        <f t="shared" ref="S3:S66" si="3">(I3/60/60/24)+DATE(1970,1,1)</f>
        <v>42796.600497685184</v>
      </c>
      <c r="T3">
        <f t="shared" ref="T3:T66" si="4">YEAR(R3)</f>
        <v>2017</v>
      </c>
    </row>
    <row r="4" spans="1:25" ht="48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8264</v>
      </c>
      <c r="O4" s="9" t="s">
        <v>8265</v>
      </c>
      <c r="P4" s="18">
        <f t="shared" si="0"/>
        <v>1.05</v>
      </c>
      <c r="Q4" s="19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5" ht="32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8264</v>
      </c>
      <c r="O5" s="9" t="s">
        <v>8265</v>
      </c>
      <c r="P5" s="18">
        <f t="shared" si="0"/>
        <v>1.04</v>
      </c>
      <c r="Q5" s="19">
        <f t="shared" si="1"/>
        <v>69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5" ht="64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8264</v>
      </c>
      <c r="O6" s="9" t="s">
        <v>8265</v>
      </c>
      <c r="P6" s="18">
        <f t="shared" si="0"/>
        <v>1.23</v>
      </c>
      <c r="Q6" s="19">
        <f t="shared" si="1"/>
        <v>191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5" ht="48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8264</v>
      </c>
      <c r="O7" s="9" t="s">
        <v>8265</v>
      </c>
      <c r="P7" s="18">
        <f t="shared" si="0"/>
        <v>1.1000000000000001</v>
      </c>
      <c r="Q7" s="19">
        <f t="shared" si="1"/>
        <v>93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5" ht="48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8264</v>
      </c>
      <c r="O8" s="9" t="s">
        <v>8265</v>
      </c>
      <c r="P8" s="18">
        <f t="shared" si="0"/>
        <v>1.06</v>
      </c>
      <c r="Q8" s="19">
        <f t="shared" si="1"/>
        <v>147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5" ht="48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8264</v>
      </c>
      <c r="O9" s="9" t="s">
        <v>8265</v>
      </c>
      <c r="P9" s="18">
        <f t="shared" si="0"/>
        <v>1.01</v>
      </c>
      <c r="Q9" s="19">
        <f t="shared" si="1"/>
        <v>160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5" ht="16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8264</v>
      </c>
      <c r="O10" s="9" t="s">
        <v>8265</v>
      </c>
      <c r="P10" s="18">
        <f t="shared" si="0"/>
        <v>1</v>
      </c>
      <c r="Q10" s="19">
        <f t="shared" si="1"/>
        <v>292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5" ht="48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8264</v>
      </c>
      <c r="O11" s="9" t="s">
        <v>8265</v>
      </c>
      <c r="P11" s="18">
        <f t="shared" si="0"/>
        <v>1.26</v>
      </c>
      <c r="Q11" s="19">
        <f t="shared" si="1"/>
        <v>31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5" ht="48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8264</v>
      </c>
      <c r="O12" s="9" t="s">
        <v>8265</v>
      </c>
      <c r="P12" s="18">
        <f t="shared" si="0"/>
        <v>1.01</v>
      </c>
      <c r="Q12" s="19">
        <f t="shared" si="1"/>
        <v>159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5" ht="48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8264</v>
      </c>
      <c r="O13" s="9" t="s">
        <v>8265</v>
      </c>
      <c r="P13" s="18">
        <f t="shared" si="0"/>
        <v>1.21</v>
      </c>
      <c r="Q13" s="19">
        <f t="shared" si="1"/>
        <v>80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5" ht="48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8264</v>
      </c>
      <c r="O14" s="9" t="s">
        <v>8265</v>
      </c>
      <c r="P14" s="18">
        <f t="shared" si="0"/>
        <v>1.65</v>
      </c>
      <c r="Q14" s="19">
        <f t="shared" si="1"/>
        <v>60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5" ht="32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8264</v>
      </c>
      <c r="O15" s="9" t="s">
        <v>8265</v>
      </c>
      <c r="P15" s="18">
        <f t="shared" si="0"/>
        <v>1.6</v>
      </c>
      <c r="Q15" s="19">
        <f t="shared" si="1"/>
        <v>110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5" ht="32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8264</v>
      </c>
      <c r="O16" s="9" t="s">
        <v>8265</v>
      </c>
      <c r="P16" s="18">
        <f t="shared" si="0"/>
        <v>1.01</v>
      </c>
      <c r="Q16" s="19">
        <f t="shared" si="1"/>
        <v>148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8264</v>
      </c>
      <c r="O17" s="9" t="s">
        <v>8265</v>
      </c>
      <c r="P17" s="18">
        <f t="shared" si="0"/>
        <v>1.07</v>
      </c>
      <c r="Q17" s="19">
        <f t="shared" si="1"/>
        <v>22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8264</v>
      </c>
      <c r="O18" s="9" t="s">
        <v>8265</v>
      </c>
      <c r="P18" s="18">
        <f t="shared" si="0"/>
        <v>1</v>
      </c>
      <c r="Q18" s="19">
        <f t="shared" si="1"/>
        <v>172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8264</v>
      </c>
      <c r="O19" s="9" t="s">
        <v>8265</v>
      </c>
      <c r="P19" s="18">
        <f t="shared" si="0"/>
        <v>1.01</v>
      </c>
      <c r="Q19" s="19">
        <f t="shared" si="1"/>
        <v>42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8264</v>
      </c>
      <c r="O20" s="9" t="s">
        <v>8265</v>
      </c>
      <c r="P20" s="18">
        <f t="shared" si="0"/>
        <v>1.06</v>
      </c>
      <c r="Q20" s="19">
        <f t="shared" si="1"/>
        <v>93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8264</v>
      </c>
      <c r="O21" s="9" t="s">
        <v>8265</v>
      </c>
      <c r="P21" s="18">
        <f t="shared" si="0"/>
        <v>1.45</v>
      </c>
      <c r="Q21" s="19">
        <f t="shared" si="1"/>
        <v>56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8264</v>
      </c>
      <c r="O22" s="9" t="s">
        <v>8265</v>
      </c>
      <c r="P22" s="18">
        <f t="shared" si="0"/>
        <v>1</v>
      </c>
      <c r="Q22" s="19">
        <f t="shared" si="1"/>
        <v>80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8264</v>
      </c>
      <c r="O23" s="9" t="s">
        <v>8265</v>
      </c>
      <c r="P23" s="18">
        <f t="shared" si="0"/>
        <v>1.0900000000000001</v>
      </c>
      <c r="Q23" s="19">
        <f t="shared" si="1"/>
        <v>200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8264</v>
      </c>
      <c r="O24" s="9" t="s">
        <v>8265</v>
      </c>
      <c r="P24" s="18">
        <f t="shared" si="0"/>
        <v>1.17</v>
      </c>
      <c r="Q24" s="19">
        <f t="shared" si="1"/>
        <v>51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8264</v>
      </c>
      <c r="O25" s="9" t="s">
        <v>8265</v>
      </c>
      <c r="P25" s="18">
        <f t="shared" si="0"/>
        <v>1.19</v>
      </c>
      <c r="Q25" s="19">
        <f t="shared" si="1"/>
        <v>103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8264</v>
      </c>
      <c r="O26" s="9" t="s">
        <v>8265</v>
      </c>
      <c r="P26" s="18">
        <f t="shared" si="0"/>
        <v>1.0900000000000001</v>
      </c>
      <c r="Q26" s="19">
        <f t="shared" si="1"/>
        <v>66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8264</v>
      </c>
      <c r="O27" s="9" t="s">
        <v>8265</v>
      </c>
      <c r="P27" s="18">
        <f t="shared" si="0"/>
        <v>1.33</v>
      </c>
      <c r="Q27" s="19">
        <f t="shared" si="1"/>
        <v>57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8264</v>
      </c>
      <c r="O28" s="9" t="s">
        <v>8265</v>
      </c>
      <c r="P28" s="18">
        <f t="shared" si="0"/>
        <v>1.55</v>
      </c>
      <c r="Q28" s="19">
        <f t="shared" si="1"/>
        <v>102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8264</v>
      </c>
      <c r="O29" s="9" t="s">
        <v>8265</v>
      </c>
      <c r="P29" s="18">
        <f t="shared" si="0"/>
        <v>1.1200000000000001</v>
      </c>
      <c r="Q29" s="19">
        <f t="shared" si="1"/>
        <v>149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8264</v>
      </c>
      <c r="O30" s="9" t="s">
        <v>8265</v>
      </c>
      <c r="P30" s="18">
        <f t="shared" si="0"/>
        <v>1</v>
      </c>
      <c r="Q30" s="19">
        <f t="shared" si="1"/>
        <v>170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8264</v>
      </c>
      <c r="O31" s="9" t="s">
        <v>8265</v>
      </c>
      <c r="P31" s="18">
        <f t="shared" si="0"/>
        <v>1.23</v>
      </c>
      <c r="Q31" s="19">
        <f t="shared" si="1"/>
        <v>32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8264</v>
      </c>
      <c r="O32" s="9" t="s">
        <v>8265</v>
      </c>
      <c r="P32" s="18">
        <f t="shared" si="0"/>
        <v>1.01</v>
      </c>
      <c r="Q32" s="19">
        <f t="shared" si="1"/>
        <v>76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8264</v>
      </c>
      <c r="O33" s="9" t="s">
        <v>8265</v>
      </c>
      <c r="P33" s="18">
        <f t="shared" si="0"/>
        <v>1</v>
      </c>
      <c r="Q33" s="19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8264</v>
      </c>
      <c r="O34" s="9" t="s">
        <v>8265</v>
      </c>
      <c r="P34" s="18">
        <f t="shared" si="0"/>
        <v>1</v>
      </c>
      <c r="Q34" s="19">
        <f t="shared" si="1"/>
        <v>320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8264</v>
      </c>
      <c r="O35" s="9" t="s">
        <v>8265</v>
      </c>
      <c r="P35" s="18">
        <f t="shared" si="0"/>
        <v>1.02</v>
      </c>
      <c r="Q35" s="19">
        <f t="shared" si="1"/>
        <v>84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8264</v>
      </c>
      <c r="O36" s="9" t="s">
        <v>8265</v>
      </c>
      <c r="P36" s="18">
        <f t="shared" si="0"/>
        <v>1.3</v>
      </c>
      <c r="Q36" s="19">
        <f t="shared" si="1"/>
        <v>50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8264</v>
      </c>
      <c r="O37" s="9" t="s">
        <v>8265</v>
      </c>
      <c r="P37" s="18">
        <f t="shared" si="0"/>
        <v>1.67</v>
      </c>
      <c r="Q37" s="19">
        <f t="shared" si="1"/>
        <v>59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8264</v>
      </c>
      <c r="O38" s="9" t="s">
        <v>8265</v>
      </c>
      <c r="P38" s="18">
        <f t="shared" si="0"/>
        <v>1.42</v>
      </c>
      <c r="Q38" s="19">
        <f t="shared" si="1"/>
        <v>194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8264</v>
      </c>
      <c r="O39" s="9" t="s">
        <v>8265</v>
      </c>
      <c r="P39" s="18">
        <f t="shared" si="0"/>
        <v>1.83</v>
      </c>
      <c r="Q39" s="19">
        <f t="shared" si="1"/>
        <v>160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8264</v>
      </c>
      <c r="O40" s="9" t="s">
        <v>8265</v>
      </c>
      <c r="P40" s="18">
        <f t="shared" si="0"/>
        <v>1.1000000000000001</v>
      </c>
      <c r="Q40" s="19">
        <f t="shared" si="1"/>
        <v>42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8264</v>
      </c>
      <c r="O41" s="9" t="s">
        <v>8265</v>
      </c>
      <c r="P41" s="18">
        <f t="shared" si="0"/>
        <v>1.31</v>
      </c>
      <c r="Q41" s="19">
        <f t="shared" si="1"/>
        <v>151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8264</v>
      </c>
      <c r="O42" s="9" t="s">
        <v>8265</v>
      </c>
      <c r="P42" s="18">
        <f t="shared" si="0"/>
        <v>1.01</v>
      </c>
      <c r="Q42" s="19">
        <f t="shared" si="1"/>
        <v>127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8264</v>
      </c>
      <c r="O43" s="9" t="s">
        <v>8265</v>
      </c>
      <c r="P43" s="18">
        <f t="shared" si="0"/>
        <v>1</v>
      </c>
      <c r="Q43" s="19">
        <f t="shared" si="1"/>
        <v>105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8264</v>
      </c>
      <c r="O44" s="9" t="s">
        <v>8265</v>
      </c>
      <c r="P44" s="18">
        <f t="shared" si="0"/>
        <v>1.42</v>
      </c>
      <c r="Q44" s="19">
        <f t="shared" si="1"/>
        <v>118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8264</v>
      </c>
      <c r="O45" s="9" t="s">
        <v>8265</v>
      </c>
      <c r="P45" s="18">
        <f t="shared" si="0"/>
        <v>3.09</v>
      </c>
      <c r="Q45" s="19">
        <f t="shared" si="1"/>
        <v>117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8264</v>
      </c>
      <c r="O46" s="9" t="s">
        <v>8265</v>
      </c>
      <c r="P46" s="18">
        <f t="shared" si="0"/>
        <v>1</v>
      </c>
      <c r="Q46" s="19">
        <f t="shared" si="1"/>
        <v>133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8264</v>
      </c>
      <c r="O47" s="9" t="s">
        <v>8265</v>
      </c>
      <c r="P47" s="18">
        <f t="shared" si="0"/>
        <v>1.2</v>
      </c>
      <c r="Q47" s="19">
        <f t="shared" si="1"/>
        <v>98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8264</v>
      </c>
      <c r="O48" s="9" t="s">
        <v>8265</v>
      </c>
      <c r="P48" s="18">
        <f t="shared" si="0"/>
        <v>1.04</v>
      </c>
      <c r="Q48" s="19">
        <f t="shared" si="1"/>
        <v>194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8264</v>
      </c>
      <c r="O49" s="9" t="s">
        <v>8265</v>
      </c>
      <c r="P49" s="18">
        <f t="shared" si="0"/>
        <v>1.08</v>
      </c>
      <c r="Q49" s="19">
        <f t="shared" si="1"/>
        <v>77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8264</v>
      </c>
      <c r="O50" s="9" t="s">
        <v>8265</v>
      </c>
      <c r="P50" s="18">
        <f t="shared" si="0"/>
        <v>1.08</v>
      </c>
      <c r="Q50" s="19">
        <f t="shared" si="1"/>
        <v>57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8264</v>
      </c>
      <c r="O51" s="9" t="s">
        <v>8265</v>
      </c>
      <c r="P51" s="18">
        <f t="shared" si="0"/>
        <v>1</v>
      </c>
      <c r="Q51" s="19">
        <f t="shared" si="1"/>
        <v>138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8264</v>
      </c>
      <c r="O52" s="9" t="s">
        <v>8265</v>
      </c>
      <c r="P52" s="18">
        <f t="shared" si="0"/>
        <v>1</v>
      </c>
      <c r="Q52" s="19">
        <f t="shared" si="1"/>
        <v>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8264</v>
      </c>
      <c r="O53" s="9" t="s">
        <v>8265</v>
      </c>
      <c r="P53" s="18">
        <f t="shared" si="0"/>
        <v>1.28</v>
      </c>
      <c r="Q53" s="19">
        <f t="shared" si="1"/>
        <v>118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8264</v>
      </c>
      <c r="O54" s="9" t="s">
        <v>8265</v>
      </c>
      <c r="P54" s="18">
        <f t="shared" si="0"/>
        <v>1.1599999999999999</v>
      </c>
      <c r="Q54" s="19">
        <f t="shared" si="1"/>
        <v>223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8264</v>
      </c>
      <c r="O55" s="9" t="s">
        <v>8265</v>
      </c>
      <c r="P55" s="18">
        <f t="shared" si="0"/>
        <v>1.1000000000000001</v>
      </c>
      <c r="Q55" s="19">
        <f t="shared" si="1"/>
        <v>28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8264</v>
      </c>
      <c r="O56" s="9" t="s">
        <v>8265</v>
      </c>
      <c r="P56" s="18">
        <f t="shared" si="0"/>
        <v>1.01</v>
      </c>
      <c r="Q56" s="19">
        <f t="shared" si="1"/>
        <v>194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8264</v>
      </c>
      <c r="O57" s="9" t="s">
        <v>8265</v>
      </c>
      <c r="P57" s="18">
        <f t="shared" si="0"/>
        <v>1.29</v>
      </c>
      <c r="Q57" s="19">
        <f t="shared" si="1"/>
        <v>129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8264</v>
      </c>
      <c r="O58" s="9" t="s">
        <v>8265</v>
      </c>
      <c r="P58" s="18">
        <f t="shared" si="0"/>
        <v>1.07</v>
      </c>
      <c r="Q58" s="19">
        <f t="shared" si="1"/>
        <v>49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8264</v>
      </c>
      <c r="O59" s="9" t="s">
        <v>8265</v>
      </c>
      <c r="P59" s="18">
        <f t="shared" si="0"/>
        <v>1.02</v>
      </c>
      <c r="Q59" s="19">
        <f t="shared" si="1"/>
        <v>222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8264</v>
      </c>
      <c r="O60" s="9" t="s">
        <v>8265</v>
      </c>
      <c r="P60" s="18">
        <f t="shared" si="0"/>
        <v>1.03</v>
      </c>
      <c r="Q60" s="19">
        <f t="shared" si="1"/>
        <v>137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8264</v>
      </c>
      <c r="O61" s="9" t="s">
        <v>8265</v>
      </c>
      <c r="P61" s="18">
        <f t="shared" si="0"/>
        <v>1</v>
      </c>
      <c r="Q61" s="19">
        <f t="shared" si="1"/>
        <v>607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8264</v>
      </c>
      <c r="O62" s="9" t="s">
        <v>8266</v>
      </c>
      <c r="P62" s="18">
        <f t="shared" si="0"/>
        <v>1.03</v>
      </c>
      <c r="Q62" s="19">
        <f t="shared" si="1"/>
        <v>43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8264</v>
      </c>
      <c r="O63" s="9" t="s">
        <v>8266</v>
      </c>
      <c r="P63" s="18">
        <f t="shared" si="0"/>
        <v>1.48</v>
      </c>
      <c r="Q63" s="19">
        <f t="shared" si="1"/>
        <v>322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8264</v>
      </c>
      <c r="O64" s="9" t="s">
        <v>8266</v>
      </c>
      <c r="P64" s="18">
        <f t="shared" si="0"/>
        <v>1.55</v>
      </c>
      <c r="Q64" s="19">
        <f t="shared" si="1"/>
        <v>97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8264</v>
      </c>
      <c r="O65" s="9" t="s">
        <v>8266</v>
      </c>
      <c r="P65" s="18">
        <f t="shared" si="0"/>
        <v>1.1399999999999999</v>
      </c>
      <c r="Q65" s="19">
        <f t="shared" si="1"/>
        <v>35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8264</v>
      </c>
      <c r="O66" s="9" t="s">
        <v>8266</v>
      </c>
      <c r="P66" s="18">
        <f t="shared" si="0"/>
        <v>1.73</v>
      </c>
      <c r="Q66" s="19">
        <f t="shared" si="1"/>
        <v>87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8264</v>
      </c>
      <c r="O67" s="9" t="s">
        <v>8266</v>
      </c>
      <c r="P67" s="18">
        <f t="shared" ref="P67:P130" si="5">IFERROR(ROUND(E67/D67,2),0)</f>
        <v>1.08</v>
      </c>
      <c r="Q67" s="19">
        <f t="shared" ref="Q67:Q130" si="6">IFERROR(ROUND(E67/L67,0),0)</f>
        <v>132</v>
      </c>
      <c r="R67" s="14">
        <f t="shared" ref="R67:R130" si="7">(J67/60/60/24)+DATE(1970,1,1)</f>
        <v>41835.821226851855</v>
      </c>
      <c r="S67" s="14">
        <f t="shared" ref="S67:S130" si="8">(I67/60/60/24)+DATE(1970,1,1)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8264</v>
      </c>
      <c r="O68" s="9" t="s">
        <v>8266</v>
      </c>
      <c r="P68" s="18">
        <f t="shared" si="5"/>
        <v>1.19</v>
      </c>
      <c r="Q68" s="19">
        <f t="shared" si="6"/>
        <v>91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8264</v>
      </c>
      <c r="O69" s="9" t="s">
        <v>8266</v>
      </c>
      <c r="P69" s="18">
        <f t="shared" si="5"/>
        <v>1.1599999999999999</v>
      </c>
      <c r="Q69" s="19">
        <f t="shared" si="6"/>
        <v>116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8264</v>
      </c>
      <c r="O70" s="9" t="s">
        <v>8266</v>
      </c>
      <c r="P70" s="18">
        <f t="shared" si="5"/>
        <v>1.27</v>
      </c>
      <c r="Q70" s="19">
        <f t="shared" si="6"/>
        <v>21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8264</v>
      </c>
      <c r="O71" s="9" t="s">
        <v>8266</v>
      </c>
      <c r="P71" s="18">
        <f t="shared" si="5"/>
        <v>1.1100000000000001</v>
      </c>
      <c r="Q71" s="19">
        <f t="shared" si="6"/>
        <v>62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8264</v>
      </c>
      <c r="O72" s="9" t="s">
        <v>8266</v>
      </c>
      <c r="P72" s="18">
        <f t="shared" si="5"/>
        <v>1.27</v>
      </c>
      <c r="Q72" s="19">
        <f t="shared" si="6"/>
        <v>37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8264</v>
      </c>
      <c r="O73" s="9" t="s">
        <v>8266</v>
      </c>
      <c r="P73" s="18">
        <f t="shared" si="5"/>
        <v>1.24</v>
      </c>
      <c r="Q73" s="19">
        <f t="shared" si="6"/>
        <v>70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8264</v>
      </c>
      <c r="O74" s="9" t="s">
        <v>8266</v>
      </c>
      <c r="P74" s="18">
        <f t="shared" si="5"/>
        <v>1.08</v>
      </c>
      <c r="Q74" s="19">
        <f t="shared" si="6"/>
        <v>58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8264</v>
      </c>
      <c r="O75" s="9" t="s">
        <v>8266</v>
      </c>
      <c r="P75" s="18">
        <f t="shared" si="5"/>
        <v>1</v>
      </c>
      <c r="Q75" s="19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8264</v>
      </c>
      <c r="O76" s="9" t="s">
        <v>8266</v>
      </c>
      <c r="P76" s="18">
        <f t="shared" si="5"/>
        <v>1.1299999999999999</v>
      </c>
      <c r="Q76" s="19">
        <f t="shared" si="6"/>
        <v>19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8264</v>
      </c>
      <c r="O77" s="9" t="s">
        <v>8266</v>
      </c>
      <c r="P77" s="18">
        <f t="shared" si="5"/>
        <v>1.1499999999999999</v>
      </c>
      <c r="Q77" s="19">
        <f t="shared" si="6"/>
        <v>86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8264</v>
      </c>
      <c r="O78" s="9" t="s">
        <v>8266</v>
      </c>
      <c r="P78" s="18">
        <f t="shared" si="5"/>
        <v>1.53</v>
      </c>
      <c r="Q78" s="19">
        <f t="shared" si="6"/>
        <v>31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8264</v>
      </c>
      <c r="O79" s="9" t="s">
        <v>8266</v>
      </c>
      <c r="P79" s="18">
        <f t="shared" si="5"/>
        <v>3.93</v>
      </c>
      <c r="Q79" s="19">
        <f t="shared" si="6"/>
        <v>60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8264</v>
      </c>
      <c r="O80" s="9" t="s">
        <v>8266</v>
      </c>
      <c r="P80" s="18">
        <f t="shared" si="5"/>
        <v>27.02</v>
      </c>
      <c r="Q80" s="19">
        <f t="shared" si="6"/>
        <v>39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8264</v>
      </c>
      <c r="O81" s="9" t="s">
        <v>8266</v>
      </c>
      <c r="P81" s="18">
        <f t="shared" si="5"/>
        <v>1.27</v>
      </c>
      <c r="Q81" s="19">
        <f t="shared" si="6"/>
        <v>40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8264</v>
      </c>
      <c r="O82" s="9" t="s">
        <v>8266</v>
      </c>
      <c r="P82" s="18">
        <f t="shared" si="5"/>
        <v>1.07</v>
      </c>
      <c r="Q82" s="19">
        <f t="shared" si="6"/>
        <v>274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8264</v>
      </c>
      <c r="O83" s="9" t="s">
        <v>8266</v>
      </c>
      <c r="P83" s="18">
        <f t="shared" si="5"/>
        <v>1.98</v>
      </c>
      <c r="Q83" s="19">
        <f t="shared" si="6"/>
        <v>53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8264</v>
      </c>
      <c r="O84" s="9" t="s">
        <v>8266</v>
      </c>
      <c r="P84" s="18">
        <f t="shared" si="5"/>
        <v>1</v>
      </c>
      <c r="Q84" s="19">
        <f t="shared" si="6"/>
        <v>40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8264</v>
      </c>
      <c r="O85" s="9" t="s">
        <v>8266</v>
      </c>
      <c r="P85" s="18">
        <f t="shared" si="5"/>
        <v>1.03</v>
      </c>
      <c r="Q85" s="19">
        <f t="shared" si="6"/>
        <v>16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8264</v>
      </c>
      <c r="O86" s="9" t="s">
        <v>8266</v>
      </c>
      <c r="P86" s="18">
        <f t="shared" si="5"/>
        <v>1</v>
      </c>
      <c r="Q86" s="19">
        <f t="shared" si="6"/>
        <v>71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8264</v>
      </c>
      <c r="O87" s="9" t="s">
        <v>8266</v>
      </c>
      <c r="P87" s="18">
        <f t="shared" si="5"/>
        <v>1.26</v>
      </c>
      <c r="Q87" s="19">
        <f t="shared" si="6"/>
        <v>72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8264</v>
      </c>
      <c r="O88" s="9" t="s">
        <v>8266</v>
      </c>
      <c r="P88" s="18">
        <f t="shared" si="5"/>
        <v>1.06</v>
      </c>
      <c r="Q88" s="19">
        <f t="shared" si="6"/>
        <v>376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8264</v>
      </c>
      <c r="O89" s="9" t="s">
        <v>8266</v>
      </c>
      <c r="P89" s="18">
        <f t="shared" si="5"/>
        <v>1.05</v>
      </c>
      <c r="Q89" s="19">
        <f t="shared" si="6"/>
        <v>105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8264</v>
      </c>
      <c r="O90" s="9" t="s">
        <v>8266</v>
      </c>
      <c r="P90" s="18">
        <f t="shared" si="5"/>
        <v>1.03</v>
      </c>
      <c r="Q90" s="19">
        <f t="shared" si="6"/>
        <v>60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8264</v>
      </c>
      <c r="O91" s="9" t="s">
        <v>8266</v>
      </c>
      <c r="P91" s="18">
        <f t="shared" si="5"/>
        <v>1.1499999999999999</v>
      </c>
      <c r="Q91" s="19">
        <f t="shared" si="6"/>
        <v>123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8264</v>
      </c>
      <c r="O92" s="9" t="s">
        <v>8266</v>
      </c>
      <c r="P92" s="18">
        <f t="shared" si="5"/>
        <v>1</v>
      </c>
      <c r="Q92" s="19">
        <f t="shared" si="6"/>
        <v>31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8264</v>
      </c>
      <c r="O93" s="9" t="s">
        <v>8266</v>
      </c>
      <c r="P93" s="18">
        <f t="shared" si="5"/>
        <v>1.2</v>
      </c>
      <c r="Q93" s="19">
        <f t="shared" si="6"/>
        <v>78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8264</v>
      </c>
      <c r="O94" s="9" t="s">
        <v>8266</v>
      </c>
      <c r="P94" s="18">
        <f t="shared" si="5"/>
        <v>1.05</v>
      </c>
      <c r="Q94" s="19">
        <f t="shared" si="6"/>
        <v>122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8264</v>
      </c>
      <c r="O95" s="9" t="s">
        <v>8266</v>
      </c>
      <c r="P95" s="18">
        <f t="shared" si="5"/>
        <v>1.1100000000000001</v>
      </c>
      <c r="Q95" s="19">
        <f t="shared" si="6"/>
        <v>74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8264</v>
      </c>
      <c r="O96" s="9" t="s">
        <v>8266</v>
      </c>
      <c r="P96" s="18">
        <f t="shared" si="5"/>
        <v>1.04</v>
      </c>
      <c r="Q96" s="19">
        <f t="shared" si="6"/>
        <v>22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8264</v>
      </c>
      <c r="O97" s="9" t="s">
        <v>8266</v>
      </c>
      <c r="P97" s="18">
        <f t="shared" si="5"/>
        <v>1.31</v>
      </c>
      <c r="Q97" s="19">
        <f t="shared" si="6"/>
        <v>22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8264</v>
      </c>
      <c r="O98" s="9" t="s">
        <v>8266</v>
      </c>
      <c r="P98" s="18">
        <f t="shared" si="5"/>
        <v>1.1499999999999999</v>
      </c>
      <c r="Q98" s="19">
        <f t="shared" si="6"/>
        <v>51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8264</v>
      </c>
      <c r="O99" s="9" t="s">
        <v>8266</v>
      </c>
      <c r="P99" s="18">
        <f t="shared" si="5"/>
        <v>1.06</v>
      </c>
      <c r="Q99" s="19">
        <f t="shared" si="6"/>
        <v>53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8264</v>
      </c>
      <c r="O100" s="9" t="s">
        <v>8266</v>
      </c>
      <c r="P100" s="18">
        <f t="shared" si="5"/>
        <v>1.06</v>
      </c>
      <c r="Q100" s="19">
        <f t="shared" si="6"/>
        <v>57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8264</v>
      </c>
      <c r="O101" s="9" t="s">
        <v>8266</v>
      </c>
      <c r="P101" s="18">
        <f t="shared" si="5"/>
        <v>1.06</v>
      </c>
      <c r="Q101" s="19">
        <f t="shared" si="6"/>
        <v>41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8264</v>
      </c>
      <c r="O102" s="9" t="s">
        <v>8266</v>
      </c>
      <c r="P102" s="18">
        <f t="shared" si="5"/>
        <v>1</v>
      </c>
      <c r="Q102" s="19">
        <f t="shared" si="6"/>
        <v>192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8264</v>
      </c>
      <c r="O103" s="9" t="s">
        <v>8266</v>
      </c>
      <c r="P103" s="18">
        <f t="shared" si="5"/>
        <v>1</v>
      </c>
      <c r="Q103" s="19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8264</v>
      </c>
      <c r="O104" s="9" t="s">
        <v>8266</v>
      </c>
      <c r="P104" s="18">
        <f t="shared" si="5"/>
        <v>1.28</v>
      </c>
      <c r="Q104" s="19">
        <f t="shared" si="6"/>
        <v>118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8264</v>
      </c>
      <c r="O105" s="9" t="s">
        <v>8266</v>
      </c>
      <c r="P105" s="18">
        <f t="shared" si="5"/>
        <v>1.05</v>
      </c>
      <c r="Q105" s="19">
        <f t="shared" si="6"/>
        <v>28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8264</v>
      </c>
      <c r="O106" s="9" t="s">
        <v>8266</v>
      </c>
      <c r="P106" s="18">
        <f t="shared" si="5"/>
        <v>1.2</v>
      </c>
      <c r="Q106" s="19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8264</v>
      </c>
      <c r="O107" s="9" t="s">
        <v>8266</v>
      </c>
      <c r="P107" s="18">
        <f t="shared" si="5"/>
        <v>1.07</v>
      </c>
      <c r="Q107" s="19">
        <f t="shared" si="6"/>
        <v>39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8264</v>
      </c>
      <c r="O108" s="9" t="s">
        <v>8266</v>
      </c>
      <c r="P108" s="18">
        <f t="shared" si="5"/>
        <v>1.01</v>
      </c>
      <c r="Q108" s="19">
        <f t="shared" si="6"/>
        <v>186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8264</v>
      </c>
      <c r="O109" s="9" t="s">
        <v>8266</v>
      </c>
      <c r="P109" s="18">
        <f t="shared" si="5"/>
        <v>1.02</v>
      </c>
      <c r="Q109" s="19">
        <f t="shared" si="6"/>
        <v>111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8264</v>
      </c>
      <c r="O110" s="9" t="s">
        <v>8266</v>
      </c>
      <c r="P110" s="18">
        <f t="shared" si="5"/>
        <v>2.4700000000000002</v>
      </c>
      <c r="Q110" s="19">
        <f t="shared" si="6"/>
        <v>79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8264</v>
      </c>
      <c r="O111" s="9" t="s">
        <v>8266</v>
      </c>
      <c r="P111" s="18">
        <f t="shared" si="5"/>
        <v>2.2000000000000002</v>
      </c>
      <c r="Q111" s="19">
        <f t="shared" si="6"/>
        <v>47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8264</v>
      </c>
      <c r="O112" s="9" t="s">
        <v>8266</v>
      </c>
      <c r="P112" s="18">
        <f t="shared" si="5"/>
        <v>1.31</v>
      </c>
      <c r="Q112" s="19">
        <f t="shared" si="6"/>
        <v>65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8264</v>
      </c>
      <c r="O113" s="9" t="s">
        <v>8266</v>
      </c>
      <c r="P113" s="18">
        <f t="shared" si="5"/>
        <v>1.55</v>
      </c>
      <c r="Q113" s="19">
        <f t="shared" si="6"/>
        <v>102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8264</v>
      </c>
      <c r="O114" s="9" t="s">
        <v>8266</v>
      </c>
      <c r="P114" s="18">
        <f t="shared" si="5"/>
        <v>1.04</v>
      </c>
      <c r="Q114" s="19">
        <f t="shared" si="6"/>
        <v>64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8264</v>
      </c>
      <c r="O115" s="9" t="s">
        <v>8266</v>
      </c>
      <c r="P115" s="18">
        <f t="shared" si="5"/>
        <v>1.41</v>
      </c>
      <c r="Q115" s="19">
        <f t="shared" si="6"/>
        <v>90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8264</v>
      </c>
      <c r="O116" s="9" t="s">
        <v>8266</v>
      </c>
      <c r="P116" s="18">
        <f t="shared" si="5"/>
        <v>1.03</v>
      </c>
      <c r="Q116" s="19">
        <f t="shared" si="6"/>
        <v>89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8264</v>
      </c>
      <c r="O117" s="9" t="s">
        <v>8266</v>
      </c>
      <c r="P117" s="18">
        <f t="shared" si="5"/>
        <v>1.4</v>
      </c>
      <c r="Q117" s="19">
        <f t="shared" si="6"/>
        <v>29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8264</v>
      </c>
      <c r="O118" s="9" t="s">
        <v>8266</v>
      </c>
      <c r="P118" s="18">
        <f t="shared" si="5"/>
        <v>1.1399999999999999</v>
      </c>
      <c r="Q118" s="19">
        <f t="shared" si="6"/>
        <v>70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8264</v>
      </c>
      <c r="O119" s="9" t="s">
        <v>8266</v>
      </c>
      <c r="P119" s="18">
        <f t="shared" si="5"/>
        <v>1</v>
      </c>
      <c r="Q119" s="19">
        <f t="shared" si="6"/>
        <v>167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8264</v>
      </c>
      <c r="O120" s="9" t="s">
        <v>8266</v>
      </c>
      <c r="P120" s="18">
        <f t="shared" si="5"/>
        <v>1.1299999999999999</v>
      </c>
      <c r="Q120" s="19">
        <f t="shared" si="6"/>
        <v>145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8264</v>
      </c>
      <c r="O121" s="9" t="s">
        <v>8266</v>
      </c>
      <c r="P121" s="18">
        <f t="shared" si="5"/>
        <v>1.05</v>
      </c>
      <c r="Q121" s="19">
        <f t="shared" si="6"/>
        <v>92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8264</v>
      </c>
      <c r="O122" s="9" t="s">
        <v>8267</v>
      </c>
      <c r="P122" s="18">
        <f t="shared" si="5"/>
        <v>0</v>
      </c>
      <c r="Q122" s="19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8264</v>
      </c>
      <c r="O123" s="9" t="s">
        <v>8267</v>
      </c>
      <c r="P123" s="18">
        <f t="shared" si="5"/>
        <v>0</v>
      </c>
      <c r="Q123" s="19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8264</v>
      </c>
      <c r="O124" s="9" t="s">
        <v>8267</v>
      </c>
      <c r="P124" s="18">
        <f t="shared" si="5"/>
        <v>0</v>
      </c>
      <c r="Q124" s="19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8264</v>
      </c>
      <c r="O125" s="9" t="s">
        <v>8267</v>
      </c>
      <c r="P125" s="18">
        <f t="shared" si="5"/>
        <v>0</v>
      </c>
      <c r="Q125" s="19">
        <f t="shared" si="6"/>
        <v>25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8264</v>
      </c>
      <c r="O126" s="9" t="s">
        <v>8267</v>
      </c>
      <c r="P126" s="18">
        <f t="shared" si="5"/>
        <v>0</v>
      </c>
      <c r="Q126" s="19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8264</v>
      </c>
      <c r="O127" s="9" t="s">
        <v>8267</v>
      </c>
      <c r="P127" s="18">
        <f t="shared" si="5"/>
        <v>0.14000000000000001</v>
      </c>
      <c r="Q127" s="19">
        <f t="shared" si="6"/>
        <v>12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8264</v>
      </c>
      <c r="O128" s="9" t="s">
        <v>8267</v>
      </c>
      <c r="P128" s="18">
        <f t="shared" si="5"/>
        <v>0.06</v>
      </c>
      <c r="Q128" s="19">
        <f t="shared" si="6"/>
        <v>107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8264</v>
      </c>
      <c r="O129" s="9" t="s">
        <v>8267</v>
      </c>
      <c r="P129" s="18">
        <f t="shared" si="5"/>
        <v>0.02</v>
      </c>
      <c r="Q129" s="19">
        <f t="shared" si="6"/>
        <v>48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8264</v>
      </c>
      <c r="O130" s="9" t="s">
        <v>8267</v>
      </c>
      <c r="P130" s="18">
        <f t="shared" si="5"/>
        <v>0.02</v>
      </c>
      <c r="Q130" s="19">
        <f t="shared" si="6"/>
        <v>311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8264</v>
      </c>
      <c r="O131" s="9" t="s">
        <v>8267</v>
      </c>
      <c r="P131" s="18">
        <f t="shared" ref="P131:P194" si="10">IFERROR(ROUND(E131/D131,2),0)</f>
        <v>0</v>
      </c>
      <c r="Q131" s="19">
        <f t="shared" ref="Q131:Q194" si="11">IFERROR(ROUND(E131/L131,0),0)</f>
        <v>0</v>
      </c>
      <c r="R131" s="14">
        <f t="shared" ref="R131:R194" si="12">(J131/60/60/24)+DATE(1970,1,1)</f>
        <v>41882.937303240738</v>
      </c>
      <c r="S131" s="14">
        <f t="shared" ref="S131:S194" si="13">(I131/60/60/24)+DATE(1970,1,1)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8264</v>
      </c>
      <c r="O132" s="9" t="s">
        <v>8267</v>
      </c>
      <c r="P132" s="18">
        <f t="shared" si="10"/>
        <v>0</v>
      </c>
      <c r="Q132" s="19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8264</v>
      </c>
      <c r="O133" s="9" t="s">
        <v>8267</v>
      </c>
      <c r="P133" s="18">
        <f t="shared" si="10"/>
        <v>0</v>
      </c>
      <c r="Q133" s="19">
        <f t="shared" si="11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8264</v>
      </c>
      <c r="O134" s="9" t="s">
        <v>8267</v>
      </c>
      <c r="P134" s="18">
        <f t="shared" si="10"/>
        <v>0.1</v>
      </c>
      <c r="Q134" s="19">
        <f t="shared" si="11"/>
        <v>95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8264</v>
      </c>
      <c r="O135" s="9" t="s">
        <v>8267</v>
      </c>
      <c r="P135" s="18">
        <f t="shared" si="10"/>
        <v>0</v>
      </c>
      <c r="Q135" s="19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8264</v>
      </c>
      <c r="O136" s="9" t="s">
        <v>8267</v>
      </c>
      <c r="P136" s="18">
        <f t="shared" si="10"/>
        <v>0</v>
      </c>
      <c r="Q136" s="19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8264</v>
      </c>
      <c r="O137" s="9" t="s">
        <v>8267</v>
      </c>
      <c r="P137" s="18">
        <f t="shared" si="10"/>
        <v>0.13</v>
      </c>
      <c r="Q137" s="19">
        <f t="shared" si="11"/>
        <v>81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8264</v>
      </c>
      <c r="O138" s="9" t="s">
        <v>8267</v>
      </c>
      <c r="P138" s="18">
        <f t="shared" si="10"/>
        <v>0</v>
      </c>
      <c r="Q138" s="19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8264</v>
      </c>
      <c r="O139" s="9" t="s">
        <v>8267</v>
      </c>
      <c r="P139" s="18">
        <f t="shared" si="10"/>
        <v>0</v>
      </c>
      <c r="Q139" s="1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8264</v>
      </c>
      <c r="O140" s="9" t="s">
        <v>8267</v>
      </c>
      <c r="P140" s="18">
        <f t="shared" si="10"/>
        <v>0.03</v>
      </c>
      <c r="Q140" s="19">
        <f t="shared" si="11"/>
        <v>81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8264</v>
      </c>
      <c r="O141" s="9" t="s">
        <v>8267</v>
      </c>
      <c r="P141" s="18">
        <f t="shared" si="10"/>
        <v>1</v>
      </c>
      <c r="Q141" s="19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8264</v>
      </c>
      <c r="O142" s="9" t="s">
        <v>8267</v>
      </c>
      <c r="P142" s="18">
        <f t="shared" si="10"/>
        <v>0</v>
      </c>
      <c r="Q142" s="19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8264</v>
      </c>
      <c r="O143" s="9" t="s">
        <v>8267</v>
      </c>
      <c r="P143" s="18">
        <f t="shared" si="10"/>
        <v>0.11</v>
      </c>
      <c r="Q143" s="19">
        <f t="shared" si="11"/>
        <v>46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8264</v>
      </c>
      <c r="O144" s="9" t="s">
        <v>8267</v>
      </c>
      <c r="P144" s="18">
        <f t="shared" si="10"/>
        <v>0</v>
      </c>
      <c r="Q144" s="19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8264</v>
      </c>
      <c r="O145" s="9" t="s">
        <v>8267</v>
      </c>
      <c r="P145" s="18">
        <f t="shared" si="10"/>
        <v>0</v>
      </c>
      <c r="Q145" s="19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8264</v>
      </c>
      <c r="O146" s="9" t="s">
        <v>8267</v>
      </c>
      <c r="P146" s="18">
        <f t="shared" si="10"/>
        <v>0.28000000000000003</v>
      </c>
      <c r="Q146" s="19">
        <f t="shared" si="11"/>
        <v>56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8264</v>
      </c>
      <c r="O147" s="9" t="s">
        <v>8267</v>
      </c>
      <c r="P147" s="18">
        <f t="shared" si="10"/>
        <v>0.08</v>
      </c>
      <c r="Q147" s="19">
        <f t="shared" si="11"/>
        <v>38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8264</v>
      </c>
      <c r="O148" s="9" t="s">
        <v>8267</v>
      </c>
      <c r="P148" s="18">
        <f t="shared" si="10"/>
        <v>0.01</v>
      </c>
      <c r="Q148" s="19">
        <f t="shared" si="11"/>
        <v>38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8264</v>
      </c>
      <c r="O149" s="9" t="s">
        <v>8267</v>
      </c>
      <c r="P149" s="18">
        <f t="shared" si="10"/>
        <v>0</v>
      </c>
      <c r="Q149" s="1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8264</v>
      </c>
      <c r="O150" s="9" t="s">
        <v>8267</v>
      </c>
      <c r="P150" s="18">
        <f t="shared" si="10"/>
        <v>0</v>
      </c>
      <c r="Q150" s="19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8264</v>
      </c>
      <c r="O151" s="9" t="s">
        <v>8267</v>
      </c>
      <c r="P151" s="18">
        <f t="shared" si="10"/>
        <v>0.01</v>
      </c>
      <c r="Q151" s="19">
        <f t="shared" si="11"/>
        <v>15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8264</v>
      </c>
      <c r="O152" s="9" t="s">
        <v>8267</v>
      </c>
      <c r="P152" s="18">
        <f t="shared" si="10"/>
        <v>0.23</v>
      </c>
      <c r="Q152" s="19">
        <f t="shared" si="11"/>
        <v>449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8264</v>
      </c>
      <c r="O153" s="9" t="s">
        <v>8267</v>
      </c>
      <c r="P153" s="18">
        <f t="shared" si="10"/>
        <v>0</v>
      </c>
      <c r="Q153" s="19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8264</v>
      </c>
      <c r="O154" s="9" t="s">
        <v>8267</v>
      </c>
      <c r="P154" s="18">
        <f t="shared" si="10"/>
        <v>0</v>
      </c>
      <c r="Q154" s="19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8264</v>
      </c>
      <c r="O155" s="9" t="s">
        <v>8267</v>
      </c>
      <c r="P155" s="18">
        <f t="shared" si="10"/>
        <v>0.01</v>
      </c>
      <c r="Q155" s="19">
        <f t="shared" si="11"/>
        <v>36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8264</v>
      </c>
      <c r="O156" s="9" t="s">
        <v>8267</v>
      </c>
      <c r="P156" s="18">
        <f t="shared" si="10"/>
        <v>0.03</v>
      </c>
      <c r="Q156" s="19">
        <f t="shared" si="11"/>
        <v>13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8264</v>
      </c>
      <c r="O157" s="9" t="s">
        <v>8267</v>
      </c>
      <c r="P157" s="18">
        <f t="shared" si="10"/>
        <v>0</v>
      </c>
      <c r="Q157" s="19">
        <f t="shared" si="11"/>
        <v>20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8264</v>
      </c>
      <c r="O158" s="9" t="s">
        <v>8267</v>
      </c>
      <c r="P158" s="18">
        <f t="shared" si="10"/>
        <v>0.05</v>
      </c>
      <c r="Q158" s="19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8264</v>
      </c>
      <c r="O159" s="9" t="s">
        <v>8267</v>
      </c>
      <c r="P159" s="18">
        <f t="shared" si="10"/>
        <v>0</v>
      </c>
      <c r="Q159" s="1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8264</v>
      </c>
      <c r="O160" s="9" t="s">
        <v>8267</v>
      </c>
      <c r="P160" s="18">
        <f t="shared" si="10"/>
        <v>0</v>
      </c>
      <c r="Q160" s="19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3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8264</v>
      </c>
      <c r="O161" s="9" t="s">
        <v>8267</v>
      </c>
      <c r="P161" s="18">
        <f t="shared" si="10"/>
        <v>0</v>
      </c>
      <c r="Q161" s="19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3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8264</v>
      </c>
      <c r="O162" s="9" t="s">
        <v>8268</v>
      </c>
      <c r="P162" s="18">
        <f t="shared" si="10"/>
        <v>0</v>
      </c>
      <c r="Q162" s="19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  <c r="V162" s="7">
        <f>AVERAGE(E:E)</f>
        <v>11223.563845405923</v>
      </c>
      <c r="W162" s="5">
        <f>AVERAGE(D:D)</f>
        <v>71938.859944093347</v>
      </c>
    </row>
    <row r="163" spans="1:23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8264</v>
      </c>
      <c r="O163" s="9" t="s">
        <v>8268</v>
      </c>
      <c r="P163" s="18">
        <f t="shared" si="10"/>
        <v>0</v>
      </c>
      <c r="Q163" s="19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3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8264</v>
      </c>
      <c r="O164" s="9" t="s">
        <v>8268</v>
      </c>
      <c r="P164" s="18">
        <f t="shared" si="10"/>
        <v>0.16</v>
      </c>
      <c r="Q164" s="19">
        <f t="shared" si="11"/>
        <v>44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3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8264</v>
      </c>
      <c r="O165" s="9" t="s">
        <v>8268</v>
      </c>
      <c r="P165" s="18">
        <f t="shared" si="10"/>
        <v>0</v>
      </c>
      <c r="Q165" s="19">
        <f t="shared" si="11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3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8264</v>
      </c>
      <c r="O166" s="9" t="s">
        <v>8268</v>
      </c>
      <c r="P166" s="18">
        <f t="shared" si="10"/>
        <v>0.01</v>
      </c>
      <c r="Q166" s="19">
        <f t="shared" si="11"/>
        <v>91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3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8264</v>
      </c>
      <c r="O167" s="9" t="s">
        <v>8268</v>
      </c>
      <c r="P167" s="18">
        <f t="shared" si="10"/>
        <v>0</v>
      </c>
      <c r="Q167" s="19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3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8264</v>
      </c>
      <c r="O168" s="9" t="s">
        <v>8268</v>
      </c>
      <c r="P168" s="18">
        <f t="shared" si="10"/>
        <v>0.6</v>
      </c>
      <c r="Q168" s="19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3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8264</v>
      </c>
      <c r="O169" s="9" t="s">
        <v>8268</v>
      </c>
      <c r="P169" s="18">
        <f t="shared" si="10"/>
        <v>0</v>
      </c>
      <c r="Q169" s="19">
        <f t="shared" si="11"/>
        <v>6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3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8264</v>
      </c>
      <c r="O170" s="9" t="s">
        <v>8268</v>
      </c>
      <c r="P170" s="18">
        <f t="shared" si="10"/>
        <v>0.04</v>
      </c>
      <c r="Q170" s="19">
        <f t="shared" si="11"/>
        <v>108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3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8264</v>
      </c>
      <c r="O171" s="9" t="s">
        <v>8268</v>
      </c>
      <c r="P171" s="18">
        <f t="shared" si="10"/>
        <v>0.22</v>
      </c>
      <c r="Q171" s="19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3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8264</v>
      </c>
      <c r="O172" s="9" t="s">
        <v>8268</v>
      </c>
      <c r="P172" s="18">
        <f t="shared" si="10"/>
        <v>0.03</v>
      </c>
      <c r="Q172" s="19">
        <f t="shared" si="11"/>
        <v>33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3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8264</v>
      </c>
      <c r="O173" s="9" t="s">
        <v>8268</v>
      </c>
      <c r="P173" s="18">
        <f t="shared" si="10"/>
        <v>0</v>
      </c>
      <c r="Q173" s="19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3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8264</v>
      </c>
      <c r="O174" s="9" t="s">
        <v>8268</v>
      </c>
      <c r="P174" s="18">
        <f t="shared" si="10"/>
        <v>0</v>
      </c>
      <c r="Q174" s="19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3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8264</v>
      </c>
      <c r="O175" s="9" t="s">
        <v>8268</v>
      </c>
      <c r="P175" s="18">
        <f t="shared" si="10"/>
        <v>0</v>
      </c>
      <c r="Q175" s="19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3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8264</v>
      </c>
      <c r="O176" s="9" t="s">
        <v>8268</v>
      </c>
      <c r="P176" s="18">
        <f t="shared" si="10"/>
        <v>0</v>
      </c>
      <c r="Q176" s="19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8264</v>
      </c>
      <c r="O177" s="9" t="s">
        <v>8268</v>
      </c>
      <c r="P177" s="18">
        <f t="shared" si="10"/>
        <v>0.06</v>
      </c>
      <c r="Q177" s="19">
        <f t="shared" si="11"/>
        <v>50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8264</v>
      </c>
      <c r="O178" s="9" t="s">
        <v>8268</v>
      </c>
      <c r="P178" s="18">
        <f t="shared" si="10"/>
        <v>0</v>
      </c>
      <c r="Q178" s="19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8264</v>
      </c>
      <c r="O179" s="9" t="s">
        <v>8268</v>
      </c>
      <c r="P179" s="18">
        <f t="shared" si="10"/>
        <v>0.4</v>
      </c>
      <c r="Q179" s="19">
        <f t="shared" si="11"/>
        <v>26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8264</v>
      </c>
      <c r="O180" s="9" t="s">
        <v>8268</v>
      </c>
      <c r="P180" s="18">
        <f t="shared" si="10"/>
        <v>0</v>
      </c>
      <c r="Q180" s="19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8264</v>
      </c>
      <c r="O181" s="9" t="s">
        <v>8268</v>
      </c>
      <c r="P181" s="18">
        <f t="shared" si="10"/>
        <v>0.2</v>
      </c>
      <c r="Q181" s="19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8264</v>
      </c>
      <c r="O182" s="9" t="s">
        <v>8268</v>
      </c>
      <c r="P182" s="18">
        <f t="shared" si="10"/>
        <v>0.33</v>
      </c>
      <c r="Q182" s="19">
        <f t="shared" si="11"/>
        <v>31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8264</v>
      </c>
      <c r="O183" s="9" t="s">
        <v>8268</v>
      </c>
      <c r="P183" s="18">
        <f t="shared" si="10"/>
        <v>0.21</v>
      </c>
      <c r="Q183" s="19">
        <f t="shared" si="11"/>
        <v>181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8264</v>
      </c>
      <c r="O184" s="9" t="s">
        <v>8268</v>
      </c>
      <c r="P184" s="18">
        <f t="shared" si="10"/>
        <v>0</v>
      </c>
      <c r="Q184" s="19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8264</v>
      </c>
      <c r="O185" s="9" t="s">
        <v>8268</v>
      </c>
      <c r="P185" s="18">
        <f t="shared" si="10"/>
        <v>0.36</v>
      </c>
      <c r="Q185" s="19">
        <f t="shared" si="11"/>
        <v>374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8264</v>
      </c>
      <c r="O186" s="9" t="s">
        <v>8268</v>
      </c>
      <c r="P186" s="18">
        <f t="shared" si="10"/>
        <v>0.03</v>
      </c>
      <c r="Q186" s="19">
        <f t="shared" si="11"/>
        <v>26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8264</v>
      </c>
      <c r="O187" s="9" t="s">
        <v>8268</v>
      </c>
      <c r="P187" s="18">
        <f t="shared" si="10"/>
        <v>0.06</v>
      </c>
      <c r="Q187" s="19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8264</v>
      </c>
      <c r="O188" s="9" t="s">
        <v>8268</v>
      </c>
      <c r="P188" s="18">
        <f t="shared" si="10"/>
        <v>0</v>
      </c>
      <c r="Q188" s="19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8264</v>
      </c>
      <c r="O189" s="9" t="s">
        <v>8268</v>
      </c>
      <c r="P189" s="18">
        <f t="shared" si="10"/>
        <v>0.16</v>
      </c>
      <c r="Q189" s="1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8264</v>
      </c>
      <c r="O190" s="9" t="s">
        <v>8268</v>
      </c>
      <c r="P190" s="18">
        <f t="shared" si="10"/>
        <v>0</v>
      </c>
      <c r="Q190" s="19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8264</v>
      </c>
      <c r="O191" s="9" t="s">
        <v>8268</v>
      </c>
      <c r="P191" s="18">
        <f t="shared" si="10"/>
        <v>0</v>
      </c>
      <c r="Q191" s="19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8264</v>
      </c>
      <c r="O192" s="9" t="s">
        <v>8268</v>
      </c>
      <c r="P192" s="18">
        <f t="shared" si="10"/>
        <v>0</v>
      </c>
      <c r="Q192" s="19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8264</v>
      </c>
      <c r="O193" s="9" t="s">
        <v>8268</v>
      </c>
      <c r="P193" s="18">
        <f t="shared" si="10"/>
        <v>0.05</v>
      </c>
      <c r="Q193" s="19">
        <f t="shared" si="11"/>
        <v>83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8264</v>
      </c>
      <c r="O194" s="9" t="s">
        <v>8268</v>
      </c>
      <c r="P194" s="18">
        <f t="shared" si="10"/>
        <v>0</v>
      </c>
      <c r="Q194" s="19">
        <f t="shared" si="11"/>
        <v>6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8264</v>
      </c>
      <c r="O195" s="9" t="s">
        <v>8268</v>
      </c>
      <c r="P195" s="18">
        <f t="shared" ref="P195:P258" si="15">IFERROR(ROUND(E195/D195,2),0)</f>
        <v>0</v>
      </c>
      <c r="Q195" s="19">
        <f t="shared" ref="Q195:Q258" si="16">IFERROR(ROUND(E195/L195,0),0)</f>
        <v>0</v>
      </c>
      <c r="R195" s="14">
        <f t="shared" ref="R195:R258" si="17">(J195/60/60/24)+DATE(1970,1,1)</f>
        <v>41911.934791666667</v>
      </c>
      <c r="S195" s="14">
        <f t="shared" ref="S195:S258" si="18">(I195/60/60/24)+DATE(1970,1,1)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8264</v>
      </c>
      <c r="O196" s="9" t="s">
        <v>8268</v>
      </c>
      <c r="P196" s="18">
        <f t="shared" si="15"/>
        <v>0</v>
      </c>
      <c r="Q196" s="19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8264</v>
      </c>
      <c r="O197" s="9" t="s">
        <v>8268</v>
      </c>
      <c r="P197" s="18">
        <f t="shared" si="15"/>
        <v>0</v>
      </c>
      <c r="Q197" s="19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8264</v>
      </c>
      <c r="O198" s="9" t="s">
        <v>8268</v>
      </c>
      <c r="P198" s="18">
        <f t="shared" si="15"/>
        <v>0.42</v>
      </c>
      <c r="Q198" s="19">
        <f t="shared" si="16"/>
        <v>77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8264</v>
      </c>
      <c r="O199" s="9" t="s">
        <v>8268</v>
      </c>
      <c r="P199" s="18">
        <f t="shared" si="15"/>
        <v>0.1</v>
      </c>
      <c r="Q199" s="19">
        <f t="shared" si="16"/>
        <v>33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8264</v>
      </c>
      <c r="O200" s="9" t="s">
        <v>8268</v>
      </c>
      <c r="P200" s="18">
        <f t="shared" si="15"/>
        <v>0.01</v>
      </c>
      <c r="Q200" s="19">
        <f t="shared" si="16"/>
        <v>47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8264</v>
      </c>
      <c r="O201" s="9" t="s">
        <v>8268</v>
      </c>
      <c r="P201" s="18">
        <f t="shared" si="15"/>
        <v>0</v>
      </c>
      <c r="Q201" s="19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8264</v>
      </c>
      <c r="O202" s="9" t="s">
        <v>8268</v>
      </c>
      <c r="P202" s="18">
        <f t="shared" si="15"/>
        <v>0.26</v>
      </c>
      <c r="Q202" s="19">
        <f t="shared" si="16"/>
        <v>87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8264</v>
      </c>
      <c r="O203" s="9" t="s">
        <v>8268</v>
      </c>
      <c r="P203" s="18">
        <f t="shared" si="15"/>
        <v>0.57999999999999996</v>
      </c>
      <c r="Q203" s="19">
        <f t="shared" si="16"/>
        <v>54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8264</v>
      </c>
      <c r="O204" s="9" t="s">
        <v>8268</v>
      </c>
      <c r="P204" s="18">
        <f t="shared" si="15"/>
        <v>0</v>
      </c>
      <c r="Q204" s="19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8264</v>
      </c>
      <c r="O205" s="9" t="s">
        <v>8268</v>
      </c>
      <c r="P205" s="18">
        <f t="shared" si="15"/>
        <v>0.3</v>
      </c>
      <c r="Q205" s="19">
        <f t="shared" si="16"/>
        <v>93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8264</v>
      </c>
      <c r="O206" s="9" t="s">
        <v>8268</v>
      </c>
      <c r="P206" s="18">
        <f t="shared" si="15"/>
        <v>0.51</v>
      </c>
      <c r="Q206" s="19">
        <f t="shared" si="16"/>
        <v>118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8264</v>
      </c>
      <c r="O207" s="9" t="s">
        <v>8268</v>
      </c>
      <c r="P207" s="18">
        <f t="shared" si="15"/>
        <v>0.16</v>
      </c>
      <c r="Q207" s="19">
        <f t="shared" si="16"/>
        <v>76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8264</v>
      </c>
      <c r="O208" s="9" t="s">
        <v>8268</v>
      </c>
      <c r="P208" s="18">
        <f t="shared" si="15"/>
        <v>0</v>
      </c>
      <c r="Q208" s="19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8264</v>
      </c>
      <c r="O209" s="9" t="s">
        <v>8268</v>
      </c>
      <c r="P209" s="18">
        <f t="shared" si="15"/>
        <v>0.15</v>
      </c>
      <c r="Q209" s="19">
        <f t="shared" si="16"/>
        <v>164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8264</v>
      </c>
      <c r="O210" s="9" t="s">
        <v>8268</v>
      </c>
      <c r="P210" s="18">
        <f t="shared" si="15"/>
        <v>0</v>
      </c>
      <c r="Q210" s="19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8264</v>
      </c>
      <c r="O211" s="9" t="s">
        <v>8268</v>
      </c>
      <c r="P211" s="18">
        <f t="shared" si="15"/>
        <v>0</v>
      </c>
      <c r="Q211" s="19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8264</v>
      </c>
      <c r="O212" s="9" t="s">
        <v>8268</v>
      </c>
      <c r="P212" s="18">
        <f t="shared" si="15"/>
        <v>0.25</v>
      </c>
      <c r="Q212" s="19">
        <f t="shared" si="16"/>
        <v>92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8264</v>
      </c>
      <c r="O213" s="9" t="s">
        <v>8268</v>
      </c>
      <c r="P213" s="18">
        <f t="shared" si="15"/>
        <v>0.45</v>
      </c>
      <c r="Q213" s="19">
        <f t="shared" si="16"/>
        <v>186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8264</v>
      </c>
      <c r="O214" s="9" t="s">
        <v>8268</v>
      </c>
      <c r="P214" s="18">
        <f t="shared" si="15"/>
        <v>0</v>
      </c>
      <c r="Q214" s="19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8264</v>
      </c>
      <c r="O215" s="9" t="s">
        <v>8268</v>
      </c>
      <c r="P215" s="18">
        <f t="shared" si="15"/>
        <v>0</v>
      </c>
      <c r="Q215" s="19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8264</v>
      </c>
      <c r="O216" s="9" t="s">
        <v>8268</v>
      </c>
      <c r="P216" s="18">
        <f t="shared" si="15"/>
        <v>0</v>
      </c>
      <c r="Q216" s="19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8264</v>
      </c>
      <c r="O217" s="9" t="s">
        <v>8268</v>
      </c>
      <c r="P217" s="18">
        <f t="shared" si="15"/>
        <v>0</v>
      </c>
      <c r="Q217" s="19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8264</v>
      </c>
      <c r="O218" s="9" t="s">
        <v>8268</v>
      </c>
      <c r="P218" s="18">
        <f t="shared" si="15"/>
        <v>0.56000000000000005</v>
      </c>
      <c r="Q218" s="19">
        <f t="shared" si="16"/>
        <v>332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8264</v>
      </c>
      <c r="O219" s="9" t="s">
        <v>8268</v>
      </c>
      <c r="P219" s="18">
        <f t="shared" si="15"/>
        <v>0.12</v>
      </c>
      <c r="Q219" s="19">
        <f t="shared" si="16"/>
        <v>314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8264</v>
      </c>
      <c r="O220" s="9" t="s">
        <v>8268</v>
      </c>
      <c r="P220" s="18">
        <f t="shared" si="15"/>
        <v>0.02</v>
      </c>
      <c r="Q220" s="19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8264</v>
      </c>
      <c r="O221" s="9" t="s">
        <v>8268</v>
      </c>
      <c r="P221" s="18">
        <f t="shared" si="15"/>
        <v>0.18</v>
      </c>
      <c r="Q221" s="19">
        <f t="shared" si="16"/>
        <v>116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8264</v>
      </c>
      <c r="O222" s="9" t="s">
        <v>8268</v>
      </c>
      <c r="P222" s="18">
        <f t="shared" si="15"/>
        <v>0.01</v>
      </c>
      <c r="Q222" s="19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8264</v>
      </c>
      <c r="O223" s="9" t="s">
        <v>8268</v>
      </c>
      <c r="P223" s="18">
        <f t="shared" si="15"/>
        <v>0</v>
      </c>
      <c r="Q223" s="19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8264</v>
      </c>
      <c r="O224" s="9" t="s">
        <v>8268</v>
      </c>
      <c r="P224" s="18">
        <f t="shared" si="15"/>
        <v>0.13</v>
      </c>
      <c r="Q224" s="19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8264</v>
      </c>
      <c r="O225" s="9" t="s">
        <v>8268</v>
      </c>
      <c r="P225" s="18">
        <f t="shared" si="15"/>
        <v>0</v>
      </c>
      <c r="Q225" s="19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8264</v>
      </c>
      <c r="O226" s="9" t="s">
        <v>8268</v>
      </c>
      <c r="P226" s="18">
        <f t="shared" si="15"/>
        <v>0</v>
      </c>
      <c r="Q226" s="19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8264</v>
      </c>
      <c r="O227" s="9" t="s">
        <v>8268</v>
      </c>
      <c r="P227" s="18">
        <f t="shared" si="15"/>
        <v>0</v>
      </c>
      <c r="Q227" s="19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8264</v>
      </c>
      <c r="O228" s="9" t="s">
        <v>8268</v>
      </c>
      <c r="P228" s="18">
        <f t="shared" si="15"/>
        <v>0.01</v>
      </c>
      <c r="Q228" s="19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8264</v>
      </c>
      <c r="O229" s="9" t="s">
        <v>8268</v>
      </c>
      <c r="P229" s="18">
        <f t="shared" si="15"/>
        <v>0</v>
      </c>
      <c r="Q229" s="1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8264</v>
      </c>
      <c r="O230" s="9" t="s">
        <v>8268</v>
      </c>
      <c r="P230" s="18">
        <f t="shared" si="15"/>
        <v>0</v>
      </c>
      <c r="Q230" s="19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8264</v>
      </c>
      <c r="O231" s="9" t="s">
        <v>8268</v>
      </c>
      <c r="P231" s="18">
        <f t="shared" si="15"/>
        <v>0</v>
      </c>
      <c r="Q231" s="19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8264</v>
      </c>
      <c r="O232" s="9" t="s">
        <v>8268</v>
      </c>
      <c r="P232" s="18">
        <f t="shared" si="15"/>
        <v>0</v>
      </c>
      <c r="Q232" s="19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8264</v>
      </c>
      <c r="O233" s="9" t="s">
        <v>8268</v>
      </c>
      <c r="P233" s="18">
        <f t="shared" si="15"/>
        <v>0</v>
      </c>
      <c r="Q233" s="19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8264</v>
      </c>
      <c r="O234" s="9" t="s">
        <v>8268</v>
      </c>
      <c r="P234" s="18">
        <f t="shared" si="15"/>
        <v>0.03</v>
      </c>
      <c r="Q234" s="19">
        <f t="shared" si="16"/>
        <v>16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8264</v>
      </c>
      <c r="O235" s="9" t="s">
        <v>8268</v>
      </c>
      <c r="P235" s="18">
        <f t="shared" si="15"/>
        <v>0</v>
      </c>
      <c r="Q235" s="19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8264</v>
      </c>
      <c r="O236" s="9" t="s">
        <v>8268</v>
      </c>
      <c r="P236" s="18">
        <f t="shared" si="15"/>
        <v>0.4</v>
      </c>
      <c r="Q236" s="19">
        <f t="shared" si="16"/>
        <v>80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8264</v>
      </c>
      <c r="O237" s="9" t="s">
        <v>8268</v>
      </c>
      <c r="P237" s="18">
        <f t="shared" si="15"/>
        <v>0</v>
      </c>
      <c r="Q237" s="19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8264</v>
      </c>
      <c r="O238" s="9" t="s">
        <v>8268</v>
      </c>
      <c r="P238" s="18">
        <f t="shared" si="15"/>
        <v>0</v>
      </c>
      <c r="Q238" s="19">
        <f t="shared" si="16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8264</v>
      </c>
      <c r="O239" s="9" t="s">
        <v>8268</v>
      </c>
      <c r="P239" s="18">
        <f t="shared" si="15"/>
        <v>0</v>
      </c>
      <c r="Q239" s="1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8264</v>
      </c>
      <c r="O240" s="9" t="s">
        <v>8268</v>
      </c>
      <c r="P240" s="18">
        <f t="shared" si="15"/>
        <v>0</v>
      </c>
      <c r="Q240" s="19">
        <f t="shared" si="16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8264</v>
      </c>
      <c r="O241" s="9" t="s">
        <v>8268</v>
      </c>
      <c r="P241" s="18">
        <f t="shared" si="15"/>
        <v>0.25</v>
      </c>
      <c r="Q241" s="19">
        <f t="shared" si="16"/>
        <v>50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8264</v>
      </c>
      <c r="O242" s="9" t="s">
        <v>8269</v>
      </c>
      <c r="P242" s="18">
        <f t="shared" si="15"/>
        <v>1.08</v>
      </c>
      <c r="Q242" s="19">
        <f t="shared" si="16"/>
        <v>118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8264</v>
      </c>
      <c r="O243" s="9" t="s">
        <v>8269</v>
      </c>
      <c r="P243" s="18">
        <f t="shared" si="15"/>
        <v>1.1299999999999999</v>
      </c>
      <c r="Q243" s="19">
        <f t="shared" si="16"/>
        <v>109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8264</v>
      </c>
      <c r="O244" s="9" t="s">
        <v>8269</v>
      </c>
      <c r="P244" s="18">
        <f t="shared" si="15"/>
        <v>1.1299999999999999</v>
      </c>
      <c r="Q244" s="19">
        <f t="shared" si="16"/>
        <v>73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8264</v>
      </c>
      <c r="O245" s="9" t="s">
        <v>8269</v>
      </c>
      <c r="P245" s="18">
        <f t="shared" si="15"/>
        <v>1.03</v>
      </c>
      <c r="Q245" s="19">
        <f t="shared" si="16"/>
        <v>78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8264</v>
      </c>
      <c r="O246" s="9" t="s">
        <v>8269</v>
      </c>
      <c r="P246" s="18">
        <f t="shared" si="15"/>
        <v>1.1399999999999999</v>
      </c>
      <c r="Q246" s="19">
        <f t="shared" si="16"/>
        <v>47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8264</v>
      </c>
      <c r="O247" s="9" t="s">
        <v>8269</v>
      </c>
      <c r="P247" s="18">
        <f t="shared" si="15"/>
        <v>1.04</v>
      </c>
      <c r="Q247" s="19">
        <f t="shared" si="16"/>
        <v>54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8264</v>
      </c>
      <c r="O248" s="9" t="s">
        <v>8269</v>
      </c>
      <c r="P248" s="18">
        <f t="shared" si="15"/>
        <v>3.05</v>
      </c>
      <c r="Q248" s="19">
        <f t="shared" si="16"/>
        <v>68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8264</v>
      </c>
      <c r="O249" s="9" t="s">
        <v>8269</v>
      </c>
      <c r="P249" s="18">
        <f t="shared" si="15"/>
        <v>1.34</v>
      </c>
      <c r="Q249" s="19">
        <f t="shared" si="16"/>
        <v>108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8264</v>
      </c>
      <c r="O250" s="9" t="s">
        <v>8269</v>
      </c>
      <c r="P250" s="18">
        <f t="shared" si="15"/>
        <v>1.01</v>
      </c>
      <c r="Q250" s="19">
        <f t="shared" si="16"/>
        <v>590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8264</v>
      </c>
      <c r="O251" s="9" t="s">
        <v>8269</v>
      </c>
      <c r="P251" s="18">
        <f t="shared" si="15"/>
        <v>1.1299999999999999</v>
      </c>
      <c r="Q251" s="19">
        <f t="shared" si="16"/>
        <v>48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8264</v>
      </c>
      <c r="O252" s="9" t="s">
        <v>8269</v>
      </c>
      <c r="P252" s="18">
        <f t="shared" si="15"/>
        <v>1.06</v>
      </c>
      <c r="Q252" s="19">
        <f t="shared" si="16"/>
        <v>72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8264</v>
      </c>
      <c r="O253" s="9" t="s">
        <v>8269</v>
      </c>
      <c r="P253" s="18">
        <f t="shared" si="15"/>
        <v>1.26</v>
      </c>
      <c r="Q253" s="19">
        <f t="shared" si="16"/>
        <v>57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8264</v>
      </c>
      <c r="O254" s="9" t="s">
        <v>8269</v>
      </c>
      <c r="P254" s="18">
        <f t="shared" si="15"/>
        <v>1.85</v>
      </c>
      <c r="Q254" s="19">
        <f t="shared" si="16"/>
        <v>85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8264</v>
      </c>
      <c r="O255" s="9" t="s">
        <v>8269</v>
      </c>
      <c r="P255" s="18">
        <f t="shared" si="15"/>
        <v>1.01</v>
      </c>
      <c r="Q255" s="19">
        <f t="shared" si="16"/>
        <v>216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8264</v>
      </c>
      <c r="O256" s="9" t="s">
        <v>8269</v>
      </c>
      <c r="P256" s="18">
        <f t="shared" si="15"/>
        <v>1.17</v>
      </c>
      <c r="Q256" s="19">
        <f t="shared" si="16"/>
        <v>89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8264</v>
      </c>
      <c r="O257" s="9" t="s">
        <v>8269</v>
      </c>
      <c r="P257" s="18">
        <f t="shared" si="15"/>
        <v>1.07</v>
      </c>
      <c r="Q257" s="19">
        <f t="shared" si="16"/>
        <v>45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8264</v>
      </c>
      <c r="O258" s="9" t="s">
        <v>8269</v>
      </c>
      <c r="P258" s="18">
        <f t="shared" si="15"/>
        <v>1.39</v>
      </c>
      <c r="Q258" s="19">
        <f t="shared" si="16"/>
        <v>66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8264</v>
      </c>
      <c r="O259" s="9" t="s">
        <v>8269</v>
      </c>
      <c r="P259" s="18">
        <f t="shared" ref="P259:P322" si="20">IFERROR(ROUND(E259/D259,2),0)</f>
        <v>1.07</v>
      </c>
      <c r="Q259" s="19">
        <f t="shared" ref="Q259:Q322" si="21">IFERROR(ROUND(E259/L259,0),0)</f>
        <v>67</v>
      </c>
      <c r="R259" s="14">
        <f t="shared" ref="R259:R322" si="22">(J259/60/60/24)+DATE(1970,1,1)</f>
        <v>42479.626875000002</v>
      </c>
      <c r="S259" s="14">
        <f t="shared" ref="S259:S322" si="23">(I259/60/60/24)+DATE(1970,1,1)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8264</v>
      </c>
      <c r="O260" s="9" t="s">
        <v>8269</v>
      </c>
      <c r="P260" s="18">
        <f t="shared" si="20"/>
        <v>1.91</v>
      </c>
      <c r="Q260" s="19">
        <f t="shared" si="21"/>
        <v>83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8264</v>
      </c>
      <c r="O261" s="9" t="s">
        <v>8269</v>
      </c>
      <c r="P261" s="18">
        <f t="shared" si="20"/>
        <v>1.32</v>
      </c>
      <c r="Q261" s="19">
        <f t="shared" si="21"/>
        <v>105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8264</v>
      </c>
      <c r="O262" s="9" t="s">
        <v>8269</v>
      </c>
      <c r="P262" s="18">
        <f t="shared" si="20"/>
        <v>1.06</v>
      </c>
      <c r="Q262" s="19">
        <f t="shared" si="21"/>
        <v>121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8264</v>
      </c>
      <c r="O263" s="9" t="s">
        <v>8269</v>
      </c>
      <c r="P263" s="18">
        <f t="shared" si="20"/>
        <v>1.07</v>
      </c>
      <c r="Q263" s="19">
        <f t="shared" si="21"/>
        <v>98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8264</v>
      </c>
      <c r="O264" s="9" t="s">
        <v>8269</v>
      </c>
      <c r="P264" s="18">
        <f t="shared" si="20"/>
        <v>2.4</v>
      </c>
      <c r="Q264" s="19">
        <f t="shared" si="21"/>
        <v>41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8264</v>
      </c>
      <c r="O265" s="9" t="s">
        <v>8269</v>
      </c>
      <c r="P265" s="18">
        <f t="shared" si="20"/>
        <v>1.18</v>
      </c>
      <c r="Q265" s="19">
        <f t="shared" si="21"/>
        <v>31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8264</v>
      </c>
      <c r="O266" s="9" t="s">
        <v>8269</v>
      </c>
      <c r="P266" s="18">
        <f t="shared" si="20"/>
        <v>1.18</v>
      </c>
      <c r="Q266" s="19">
        <f t="shared" si="21"/>
        <v>65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8264</v>
      </c>
      <c r="O267" s="9" t="s">
        <v>8269</v>
      </c>
      <c r="P267" s="18">
        <f t="shared" si="20"/>
        <v>1.1100000000000001</v>
      </c>
      <c r="Q267" s="19">
        <f t="shared" si="21"/>
        <v>96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8264</v>
      </c>
      <c r="O268" s="9" t="s">
        <v>8269</v>
      </c>
      <c r="P268" s="18">
        <f t="shared" si="20"/>
        <v>1.46</v>
      </c>
      <c r="Q268" s="19">
        <f t="shared" si="21"/>
        <v>40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8264</v>
      </c>
      <c r="O269" s="9" t="s">
        <v>8269</v>
      </c>
      <c r="P269" s="18">
        <f t="shared" si="20"/>
        <v>1.32</v>
      </c>
      <c r="Q269" s="19">
        <f t="shared" si="21"/>
        <v>79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8264</v>
      </c>
      <c r="O270" s="9" t="s">
        <v>8269</v>
      </c>
      <c r="P270" s="18">
        <f t="shared" si="20"/>
        <v>1.1100000000000001</v>
      </c>
      <c r="Q270" s="19">
        <f t="shared" si="21"/>
        <v>50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8264</v>
      </c>
      <c r="O271" s="9" t="s">
        <v>8269</v>
      </c>
      <c r="P271" s="18">
        <f t="shared" si="20"/>
        <v>1.47</v>
      </c>
      <c r="Q271" s="19">
        <f t="shared" si="21"/>
        <v>92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8264</v>
      </c>
      <c r="O272" s="9" t="s">
        <v>8269</v>
      </c>
      <c r="P272" s="18">
        <f t="shared" si="20"/>
        <v>1.53</v>
      </c>
      <c r="Q272" s="19">
        <f t="shared" si="21"/>
        <v>58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8264</v>
      </c>
      <c r="O273" s="9" t="s">
        <v>8269</v>
      </c>
      <c r="P273" s="18">
        <f t="shared" si="20"/>
        <v>1.05</v>
      </c>
      <c r="Q273" s="19">
        <f t="shared" si="21"/>
        <v>109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8264</v>
      </c>
      <c r="O274" s="9" t="s">
        <v>8269</v>
      </c>
      <c r="P274" s="18">
        <f t="shared" si="20"/>
        <v>1.77</v>
      </c>
      <c r="Q274" s="19">
        <f t="shared" si="21"/>
        <v>82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8264</v>
      </c>
      <c r="O275" s="9" t="s">
        <v>8269</v>
      </c>
      <c r="P275" s="18">
        <f t="shared" si="20"/>
        <v>1.08</v>
      </c>
      <c r="Q275" s="19">
        <f t="shared" si="21"/>
        <v>46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8264</v>
      </c>
      <c r="O276" s="9" t="s">
        <v>8269</v>
      </c>
      <c r="P276" s="18">
        <f t="shared" si="20"/>
        <v>1.56</v>
      </c>
      <c r="Q276" s="19">
        <f t="shared" si="21"/>
        <v>55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8264</v>
      </c>
      <c r="O277" s="9" t="s">
        <v>8269</v>
      </c>
      <c r="P277" s="18">
        <f t="shared" si="20"/>
        <v>1.08</v>
      </c>
      <c r="Q277" s="19">
        <f t="shared" si="21"/>
        <v>65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8264</v>
      </c>
      <c r="O278" s="9" t="s">
        <v>8269</v>
      </c>
      <c r="P278" s="18">
        <f t="shared" si="20"/>
        <v>1.48</v>
      </c>
      <c r="Q278" s="19">
        <f t="shared" si="21"/>
        <v>95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8264</v>
      </c>
      <c r="O279" s="9" t="s">
        <v>8269</v>
      </c>
      <c r="P279" s="18">
        <f t="shared" si="20"/>
        <v>1.1000000000000001</v>
      </c>
      <c r="Q279" s="19">
        <f t="shared" si="21"/>
        <v>75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8264</v>
      </c>
      <c r="O280" s="9" t="s">
        <v>8269</v>
      </c>
      <c r="P280" s="18">
        <f t="shared" si="20"/>
        <v>1.5</v>
      </c>
      <c r="Q280" s="19">
        <f t="shared" si="21"/>
        <v>98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8264</v>
      </c>
      <c r="O281" s="9" t="s">
        <v>8269</v>
      </c>
      <c r="P281" s="18">
        <f t="shared" si="20"/>
        <v>1.57</v>
      </c>
      <c r="Q281" s="19">
        <f t="shared" si="21"/>
        <v>88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8264</v>
      </c>
      <c r="O282" s="9" t="s">
        <v>8269</v>
      </c>
      <c r="P282" s="18">
        <f t="shared" si="20"/>
        <v>1.56</v>
      </c>
      <c r="Q282" s="19">
        <f t="shared" si="21"/>
        <v>55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8264</v>
      </c>
      <c r="O283" s="9" t="s">
        <v>8269</v>
      </c>
      <c r="P283" s="18">
        <f t="shared" si="20"/>
        <v>1.21</v>
      </c>
      <c r="Q283" s="19">
        <f t="shared" si="21"/>
        <v>84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8264</v>
      </c>
      <c r="O284" s="9" t="s">
        <v>8269</v>
      </c>
      <c r="P284" s="18">
        <f t="shared" si="20"/>
        <v>1.01</v>
      </c>
      <c r="Q284" s="19">
        <f t="shared" si="21"/>
        <v>254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8264</v>
      </c>
      <c r="O285" s="9" t="s">
        <v>8269</v>
      </c>
      <c r="P285" s="18">
        <f t="shared" si="20"/>
        <v>1.1399999999999999</v>
      </c>
      <c r="Q285" s="19">
        <f t="shared" si="21"/>
        <v>102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8264</v>
      </c>
      <c r="O286" s="9" t="s">
        <v>8269</v>
      </c>
      <c r="P286" s="18">
        <f t="shared" si="20"/>
        <v>1.05</v>
      </c>
      <c r="Q286" s="19">
        <f t="shared" si="21"/>
        <v>55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8264</v>
      </c>
      <c r="O287" s="9" t="s">
        <v>8269</v>
      </c>
      <c r="P287" s="18">
        <f t="shared" si="20"/>
        <v>2.29</v>
      </c>
      <c r="Q287" s="19">
        <f t="shared" si="21"/>
        <v>57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8264</v>
      </c>
      <c r="O288" s="9" t="s">
        <v>8269</v>
      </c>
      <c r="P288" s="18">
        <f t="shared" si="20"/>
        <v>1.0900000000000001</v>
      </c>
      <c r="Q288" s="19">
        <f t="shared" si="21"/>
        <v>121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8264</v>
      </c>
      <c r="O289" s="9" t="s">
        <v>8269</v>
      </c>
      <c r="P289" s="18">
        <f t="shared" si="20"/>
        <v>1.76</v>
      </c>
      <c r="Q289" s="19">
        <f t="shared" si="21"/>
        <v>91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8264</v>
      </c>
      <c r="O290" s="9" t="s">
        <v>8269</v>
      </c>
      <c r="P290" s="18">
        <f t="shared" si="20"/>
        <v>1.03</v>
      </c>
      <c r="Q290" s="19">
        <f t="shared" si="21"/>
        <v>115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8264</v>
      </c>
      <c r="O291" s="9" t="s">
        <v>8269</v>
      </c>
      <c r="P291" s="18">
        <f t="shared" si="20"/>
        <v>1.05</v>
      </c>
      <c r="Q291" s="19">
        <f t="shared" si="21"/>
        <v>68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8264</v>
      </c>
      <c r="O292" s="9" t="s">
        <v>8269</v>
      </c>
      <c r="P292" s="18">
        <f t="shared" si="20"/>
        <v>1.07</v>
      </c>
      <c r="Q292" s="19">
        <f t="shared" si="21"/>
        <v>29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8264</v>
      </c>
      <c r="O293" s="9" t="s">
        <v>8269</v>
      </c>
      <c r="P293" s="18">
        <f t="shared" si="20"/>
        <v>1.2</v>
      </c>
      <c r="Q293" s="19">
        <f t="shared" si="21"/>
        <v>47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8264</v>
      </c>
      <c r="O294" s="9" t="s">
        <v>8269</v>
      </c>
      <c r="P294" s="18">
        <f t="shared" si="20"/>
        <v>1.02</v>
      </c>
      <c r="Q294" s="19">
        <f t="shared" si="21"/>
        <v>154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8264</v>
      </c>
      <c r="O295" s="9" t="s">
        <v>8269</v>
      </c>
      <c r="P295" s="18">
        <f t="shared" si="20"/>
        <v>1.01</v>
      </c>
      <c r="Q295" s="19">
        <f t="shared" si="21"/>
        <v>201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8264</v>
      </c>
      <c r="O296" s="9" t="s">
        <v>8269</v>
      </c>
      <c r="P296" s="18">
        <f t="shared" si="20"/>
        <v>1</v>
      </c>
      <c r="Q296" s="19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8264</v>
      </c>
      <c r="O297" s="9" t="s">
        <v>8269</v>
      </c>
      <c r="P297" s="18">
        <f t="shared" si="20"/>
        <v>1.33</v>
      </c>
      <c r="Q297" s="19">
        <f t="shared" si="21"/>
        <v>100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8264</v>
      </c>
      <c r="O298" s="9" t="s">
        <v>8269</v>
      </c>
      <c r="P298" s="18">
        <f t="shared" si="20"/>
        <v>1.19</v>
      </c>
      <c r="Q298" s="19">
        <f t="shared" si="21"/>
        <v>230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8264</v>
      </c>
      <c r="O299" s="9" t="s">
        <v>8269</v>
      </c>
      <c r="P299" s="18">
        <f t="shared" si="20"/>
        <v>1.01</v>
      </c>
      <c r="Q299" s="19">
        <f t="shared" si="21"/>
        <v>142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8264</v>
      </c>
      <c r="O300" s="9" t="s">
        <v>8269</v>
      </c>
      <c r="P300" s="18">
        <f t="shared" si="20"/>
        <v>1.0900000000000001</v>
      </c>
      <c r="Q300" s="19">
        <f t="shared" si="21"/>
        <v>56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8264</v>
      </c>
      <c r="O301" s="9" t="s">
        <v>8269</v>
      </c>
      <c r="P301" s="18">
        <f t="shared" si="20"/>
        <v>1.79</v>
      </c>
      <c r="Q301" s="19">
        <f t="shared" si="21"/>
        <v>73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8264</v>
      </c>
      <c r="O302" s="9" t="s">
        <v>8269</v>
      </c>
      <c r="P302" s="18">
        <f t="shared" si="20"/>
        <v>1.02</v>
      </c>
      <c r="Q302" s="19">
        <f t="shared" si="21"/>
        <v>85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8264</v>
      </c>
      <c r="O303" s="9" t="s">
        <v>8269</v>
      </c>
      <c r="P303" s="18">
        <f t="shared" si="20"/>
        <v>1.19</v>
      </c>
      <c r="Q303" s="19">
        <f t="shared" si="21"/>
        <v>61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8264</v>
      </c>
      <c r="O304" s="9" t="s">
        <v>8269</v>
      </c>
      <c r="P304" s="18">
        <f t="shared" si="20"/>
        <v>1</v>
      </c>
      <c r="Q304" s="19">
        <f t="shared" si="21"/>
        <v>93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8264</v>
      </c>
      <c r="O305" s="9" t="s">
        <v>8269</v>
      </c>
      <c r="P305" s="18">
        <f t="shared" si="20"/>
        <v>1.37</v>
      </c>
      <c r="Q305" s="19">
        <f t="shared" si="21"/>
        <v>50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8264</v>
      </c>
      <c r="O306" s="9" t="s">
        <v>8269</v>
      </c>
      <c r="P306" s="18">
        <f t="shared" si="20"/>
        <v>2.3199999999999998</v>
      </c>
      <c r="Q306" s="19">
        <f t="shared" si="21"/>
        <v>106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8264</v>
      </c>
      <c r="O307" s="9" t="s">
        <v>8269</v>
      </c>
      <c r="P307" s="18">
        <f t="shared" si="20"/>
        <v>1.3</v>
      </c>
      <c r="Q307" s="19">
        <f t="shared" si="21"/>
        <v>52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8264</v>
      </c>
      <c r="O308" s="9" t="s">
        <v>8269</v>
      </c>
      <c r="P308" s="18">
        <f t="shared" si="20"/>
        <v>2.93</v>
      </c>
      <c r="Q308" s="19">
        <f t="shared" si="21"/>
        <v>37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8264</v>
      </c>
      <c r="O309" s="9" t="s">
        <v>8269</v>
      </c>
      <c r="P309" s="18">
        <f t="shared" si="20"/>
        <v>1.1100000000000001</v>
      </c>
      <c r="Q309" s="19">
        <f t="shared" si="21"/>
        <v>43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8264</v>
      </c>
      <c r="O310" s="9" t="s">
        <v>8269</v>
      </c>
      <c r="P310" s="18">
        <f t="shared" si="20"/>
        <v>1.06</v>
      </c>
      <c r="Q310" s="19">
        <f t="shared" si="21"/>
        <v>63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8264</v>
      </c>
      <c r="O311" s="9" t="s">
        <v>8269</v>
      </c>
      <c r="P311" s="18">
        <f t="shared" si="20"/>
        <v>1.19</v>
      </c>
      <c r="Q311" s="19">
        <f t="shared" si="21"/>
        <v>90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8264</v>
      </c>
      <c r="O312" s="9" t="s">
        <v>8269</v>
      </c>
      <c r="P312" s="18">
        <f t="shared" si="20"/>
        <v>1.04</v>
      </c>
      <c r="Q312" s="19">
        <f t="shared" si="21"/>
        <v>29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8264</v>
      </c>
      <c r="O313" s="9" t="s">
        <v>8269</v>
      </c>
      <c r="P313" s="18">
        <f t="shared" si="20"/>
        <v>1.04</v>
      </c>
      <c r="Q313" s="19">
        <f t="shared" si="21"/>
        <v>139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8264</v>
      </c>
      <c r="O314" s="9" t="s">
        <v>8269</v>
      </c>
      <c r="P314" s="18">
        <f t="shared" si="20"/>
        <v>1.1200000000000001</v>
      </c>
      <c r="Q314" s="19">
        <f t="shared" si="21"/>
        <v>61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8264</v>
      </c>
      <c r="O315" s="9" t="s">
        <v>8269</v>
      </c>
      <c r="P315" s="18">
        <f t="shared" si="20"/>
        <v>1.05</v>
      </c>
      <c r="Q315" s="19">
        <f t="shared" si="21"/>
        <v>80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8264</v>
      </c>
      <c r="O316" s="9" t="s">
        <v>8269</v>
      </c>
      <c r="P316" s="18">
        <f t="shared" si="20"/>
        <v>3.85</v>
      </c>
      <c r="Q316" s="19">
        <f t="shared" si="21"/>
        <v>32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8264</v>
      </c>
      <c r="O317" s="9" t="s">
        <v>8269</v>
      </c>
      <c r="P317" s="18">
        <f t="shared" si="20"/>
        <v>1.01</v>
      </c>
      <c r="Q317" s="19">
        <f t="shared" si="21"/>
        <v>201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8264</v>
      </c>
      <c r="O318" s="9" t="s">
        <v>8269</v>
      </c>
      <c r="P318" s="18">
        <f t="shared" si="20"/>
        <v>1.1399999999999999</v>
      </c>
      <c r="Q318" s="19">
        <f t="shared" si="21"/>
        <v>108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8264</v>
      </c>
      <c r="O319" s="9" t="s">
        <v>8269</v>
      </c>
      <c r="P319" s="18">
        <f t="shared" si="20"/>
        <v>1.01</v>
      </c>
      <c r="Q319" s="19">
        <f t="shared" si="21"/>
        <v>96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8264</v>
      </c>
      <c r="O320" s="9" t="s">
        <v>8269</v>
      </c>
      <c r="P320" s="18">
        <f t="shared" si="20"/>
        <v>2.83</v>
      </c>
      <c r="Q320" s="19">
        <f t="shared" si="21"/>
        <v>50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8264</v>
      </c>
      <c r="O321" s="9" t="s">
        <v>8269</v>
      </c>
      <c r="P321" s="18">
        <f t="shared" si="20"/>
        <v>1.1299999999999999</v>
      </c>
      <c r="Q321" s="19">
        <f t="shared" si="21"/>
        <v>110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8264</v>
      </c>
      <c r="O322" s="9" t="s">
        <v>8269</v>
      </c>
      <c r="P322" s="18">
        <f t="shared" si="20"/>
        <v>1.07</v>
      </c>
      <c r="Q322" s="19">
        <f t="shared" si="21"/>
        <v>135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8264</v>
      </c>
      <c r="O323" s="9" t="s">
        <v>8269</v>
      </c>
      <c r="P323" s="18">
        <f t="shared" ref="P323:P386" si="25">IFERROR(ROUND(E323/D323,2),0)</f>
        <v>1.03</v>
      </c>
      <c r="Q323" s="19">
        <f t="shared" ref="Q323:Q386" si="26">IFERROR(ROUND(E323/L323,0),0)</f>
        <v>107</v>
      </c>
      <c r="R323" s="14">
        <f t="shared" ref="R323:R386" si="27">(J323/60/60/24)+DATE(1970,1,1)</f>
        <v>42647.446597222224</v>
      </c>
      <c r="S323" s="14">
        <f t="shared" ref="S323:S386" si="28">(I323/60/60/24)+DATE(1970,1,1)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8264</v>
      </c>
      <c r="O324" s="9" t="s">
        <v>8269</v>
      </c>
      <c r="P324" s="18">
        <f t="shared" si="25"/>
        <v>1.08</v>
      </c>
      <c r="Q324" s="19">
        <f t="shared" si="26"/>
        <v>145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8264</v>
      </c>
      <c r="O325" s="9" t="s">
        <v>8269</v>
      </c>
      <c r="P325" s="18">
        <f t="shared" si="25"/>
        <v>1.23</v>
      </c>
      <c r="Q325" s="19">
        <f t="shared" si="26"/>
        <v>115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8264</v>
      </c>
      <c r="O326" s="9" t="s">
        <v>8269</v>
      </c>
      <c r="P326" s="18">
        <f t="shared" si="25"/>
        <v>1.02</v>
      </c>
      <c r="Q326" s="19">
        <f t="shared" si="26"/>
        <v>105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8264</v>
      </c>
      <c r="O327" s="9" t="s">
        <v>8269</v>
      </c>
      <c r="P327" s="18">
        <f t="shared" si="25"/>
        <v>1.04</v>
      </c>
      <c r="Q327" s="19">
        <f t="shared" si="26"/>
        <v>71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8264</v>
      </c>
      <c r="O328" s="9" t="s">
        <v>8269</v>
      </c>
      <c r="P328" s="18">
        <f t="shared" si="25"/>
        <v>1.1299999999999999</v>
      </c>
      <c r="Q328" s="19">
        <f t="shared" si="26"/>
        <v>147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8264</v>
      </c>
      <c r="O329" s="9" t="s">
        <v>8269</v>
      </c>
      <c r="P329" s="18">
        <f t="shared" si="25"/>
        <v>1.36</v>
      </c>
      <c r="Q329" s="19">
        <f t="shared" si="26"/>
        <v>160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8264</v>
      </c>
      <c r="O330" s="9" t="s">
        <v>8269</v>
      </c>
      <c r="P330" s="18">
        <f t="shared" si="25"/>
        <v>1.04</v>
      </c>
      <c r="Q330" s="19">
        <f t="shared" si="26"/>
        <v>156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8264</v>
      </c>
      <c r="O331" s="9" t="s">
        <v>8269</v>
      </c>
      <c r="P331" s="18">
        <f t="shared" si="25"/>
        <v>1.06</v>
      </c>
      <c r="Q331" s="19">
        <f t="shared" si="26"/>
        <v>63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8264</v>
      </c>
      <c r="O332" s="9" t="s">
        <v>8269</v>
      </c>
      <c r="P332" s="18">
        <f t="shared" si="25"/>
        <v>1.02</v>
      </c>
      <c r="Q332" s="19">
        <f t="shared" si="26"/>
        <v>105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8264</v>
      </c>
      <c r="O333" s="9" t="s">
        <v>8269</v>
      </c>
      <c r="P333" s="18">
        <f t="shared" si="25"/>
        <v>1.07</v>
      </c>
      <c r="Q333" s="19">
        <f t="shared" si="26"/>
        <v>97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8264</v>
      </c>
      <c r="O334" s="9" t="s">
        <v>8269</v>
      </c>
      <c r="P334" s="18">
        <f t="shared" si="25"/>
        <v>1.1299999999999999</v>
      </c>
      <c r="Q334" s="19">
        <f t="shared" si="26"/>
        <v>204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8264</v>
      </c>
      <c r="O335" s="9" t="s">
        <v>8269</v>
      </c>
      <c r="P335" s="18">
        <f t="shared" si="25"/>
        <v>1.25</v>
      </c>
      <c r="Q335" s="19">
        <f t="shared" si="26"/>
        <v>188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8264</v>
      </c>
      <c r="O336" s="9" t="s">
        <v>8269</v>
      </c>
      <c r="P336" s="18">
        <f t="shared" si="25"/>
        <v>1.01</v>
      </c>
      <c r="Q336" s="19">
        <f t="shared" si="26"/>
        <v>147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8264</v>
      </c>
      <c r="O337" s="9" t="s">
        <v>8269</v>
      </c>
      <c r="P337" s="18">
        <f t="shared" si="25"/>
        <v>1.03</v>
      </c>
      <c r="Q337" s="19">
        <f t="shared" si="26"/>
        <v>109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8264</v>
      </c>
      <c r="O338" s="9" t="s">
        <v>8269</v>
      </c>
      <c r="P338" s="18">
        <f t="shared" si="25"/>
        <v>1.17</v>
      </c>
      <c r="Q338" s="19">
        <f t="shared" si="26"/>
        <v>59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8264</v>
      </c>
      <c r="O339" s="9" t="s">
        <v>8269</v>
      </c>
      <c r="P339" s="18">
        <f t="shared" si="25"/>
        <v>1.01</v>
      </c>
      <c r="Q339" s="19">
        <f t="shared" si="26"/>
        <v>98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8264</v>
      </c>
      <c r="O340" s="9" t="s">
        <v>8269</v>
      </c>
      <c r="P340" s="18">
        <f t="shared" si="25"/>
        <v>1.1000000000000001</v>
      </c>
      <c r="Q340" s="19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8264</v>
      </c>
      <c r="O341" s="9" t="s">
        <v>8269</v>
      </c>
      <c r="P341" s="18">
        <f t="shared" si="25"/>
        <v>1.08</v>
      </c>
      <c r="Q341" s="19">
        <f t="shared" si="26"/>
        <v>73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8264</v>
      </c>
      <c r="O342" s="9" t="s">
        <v>8269</v>
      </c>
      <c r="P342" s="18">
        <f t="shared" si="25"/>
        <v>1.25</v>
      </c>
      <c r="Q342" s="19">
        <f t="shared" si="26"/>
        <v>146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8264</v>
      </c>
      <c r="O343" s="9" t="s">
        <v>8269</v>
      </c>
      <c r="P343" s="18">
        <f t="shared" si="25"/>
        <v>1.07</v>
      </c>
      <c r="Q343" s="19">
        <f t="shared" si="26"/>
        <v>68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8264</v>
      </c>
      <c r="O344" s="9" t="s">
        <v>8269</v>
      </c>
      <c r="P344" s="18">
        <f t="shared" si="25"/>
        <v>1</v>
      </c>
      <c r="Q344" s="19">
        <f t="shared" si="26"/>
        <v>170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8264</v>
      </c>
      <c r="O345" s="9" t="s">
        <v>8269</v>
      </c>
      <c r="P345" s="18">
        <f t="shared" si="25"/>
        <v>1.02</v>
      </c>
      <c r="Q345" s="19">
        <f t="shared" si="26"/>
        <v>58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8264</v>
      </c>
      <c r="O346" s="9" t="s">
        <v>8269</v>
      </c>
      <c r="P346" s="18">
        <f t="shared" si="25"/>
        <v>1.02</v>
      </c>
      <c r="Q346" s="19">
        <f t="shared" si="26"/>
        <v>120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8264</v>
      </c>
      <c r="O347" s="9" t="s">
        <v>8269</v>
      </c>
      <c r="P347" s="18">
        <f t="shared" si="25"/>
        <v>1.23</v>
      </c>
      <c r="Q347" s="19">
        <f t="shared" si="26"/>
        <v>100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8264</v>
      </c>
      <c r="O348" s="9" t="s">
        <v>8269</v>
      </c>
      <c r="P348" s="18">
        <f t="shared" si="25"/>
        <v>1.7</v>
      </c>
      <c r="Q348" s="19">
        <f t="shared" si="26"/>
        <v>91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8264</v>
      </c>
      <c r="O349" s="9" t="s">
        <v>8269</v>
      </c>
      <c r="P349" s="18">
        <f t="shared" si="25"/>
        <v>1.1200000000000001</v>
      </c>
      <c r="Q349" s="19">
        <f t="shared" si="26"/>
        <v>118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8264</v>
      </c>
      <c r="O350" s="9" t="s">
        <v>8269</v>
      </c>
      <c r="P350" s="18">
        <f t="shared" si="25"/>
        <v>1.03</v>
      </c>
      <c r="Q350" s="19">
        <f t="shared" si="26"/>
        <v>87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8264</v>
      </c>
      <c r="O351" s="9" t="s">
        <v>8269</v>
      </c>
      <c r="P351" s="18">
        <f t="shared" si="25"/>
        <v>1.07</v>
      </c>
      <c r="Q351" s="19">
        <f t="shared" si="26"/>
        <v>72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8264</v>
      </c>
      <c r="O352" s="9" t="s">
        <v>8269</v>
      </c>
      <c r="P352" s="18">
        <f t="shared" si="25"/>
        <v>1.1499999999999999</v>
      </c>
      <c r="Q352" s="19">
        <f t="shared" si="26"/>
        <v>130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8264</v>
      </c>
      <c r="O353" s="9" t="s">
        <v>8269</v>
      </c>
      <c r="P353" s="18">
        <f t="shared" si="25"/>
        <v>1.27</v>
      </c>
      <c r="Q353" s="19">
        <f t="shared" si="26"/>
        <v>45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8264</v>
      </c>
      <c r="O354" s="9" t="s">
        <v>8269</v>
      </c>
      <c r="P354" s="18">
        <f t="shared" si="25"/>
        <v>1.17</v>
      </c>
      <c r="Q354" s="19">
        <f t="shared" si="26"/>
        <v>41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8264</v>
      </c>
      <c r="O355" s="9" t="s">
        <v>8269</v>
      </c>
      <c r="P355" s="18">
        <f t="shared" si="25"/>
        <v>1.0900000000000001</v>
      </c>
      <c r="Q355" s="19">
        <f t="shared" si="26"/>
        <v>104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8264</v>
      </c>
      <c r="O356" s="9" t="s">
        <v>8269</v>
      </c>
      <c r="P356" s="18">
        <f t="shared" si="25"/>
        <v>1.04</v>
      </c>
      <c r="Q356" s="19">
        <f t="shared" si="26"/>
        <v>125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8264</v>
      </c>
      <c r="O357" s="9" t="s">
        <v>8269</v>
      </c>
      <c r="P357" s="18">
        <f t="shared" si="25"/>
        <v>1.1599999999999999</v>
      </c>
      <c r="Q357" s="19">
        <f t="shared" si="26"/>
        <v>247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8264</v>
      </c>
      <c r="O358" s="9" t="s">
        <v>8269</v>
      </c>
      <c r="P358" s="18">
        <f t="shared" si="25"/>
        <v>1.03</v>
      </c>
      <c r="Q358" s="19">
        <f t="shared" si="26"/>
        <v>79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8264</v>
      </c>
      <c r="O359" s="9" t="s">
        <v>8269</v>
      </c>
      <c r="P359" s="18">
        <f t="shared" si="25"/>
        <v>1.74</v>
      </c>
      <c r="Q359" s="19">
        <f t="shared" si="26"/>
        <v>86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8264</v>
      </c>
      <c r="O360" s="9" t="s">
        <v>8269</v>
      </c>
      <c r="P360" s="18">
        <f t="shared" si="25"/>
        <v>1.03</v>
      </c>
      <c r="Q360" s="19">
        <f t="shared" si="26"/>
        <v>193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8264</v>
      </c>
      <c r="O361" s="9" t="s">
        <v>8269</v>
      </c>
      <c r="P361" s="18">
        <f t="shared" si="25"/>
        <v>1.05</v>
      </c>
      <c r="Q361" s="19">
        <f t="shared" si="26"/>
        <v>84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8264</v>
      </c>
      <c r="O362" s="9" t="s">
        <v>8269</v>
      </c>
      <c r="P362" s="18">
        <f t="shared" si="25"/>
        <v>1.01</v>
      </c>
      <c r="Q362" s="19">
        <f t="shared" si="26"/>
        <v>140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8264</v>
      </c>
      <c r="O363" s="9" t="s">
        <v>8269</v>
      </c>
      <c r="P363" s="18">
        <f t="shared" si="25"/>
        <v>1.1100000000000001</v>
      </c>
      <c r="Q363" s="19">
        <f t="shared" si="26"/>
        <v>110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8264</v>
      </c>
      <c r="O364" s="9" t="s">
        <v>8269</v>
      </c>
      <c r="P364" s="18">
        <f t="shared" si="25"/>
        <v>1.24</v>
      </c>
      <c r="Q364" s="19">
        <f t="shared" si="26"/>
        <v>140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8264</v>
      </c>
      <c r="O365" s="9" t="s">
        <v>8269</v>
      </c>
      <c r="P365" s="18">
        <f t="shared" si="25"/>
        <v>1.01</v>
      </c>
      <c r="Q365" s="19">
        <f t="shared" si="26"/>
        <v>348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8264</v>
      </c>
      <c r="O366" s="9" t="s">
        <v>8269</v>
      </c>
      <c r="P366" s="18">
        <f t="shared" si="25"/>
        <v>1.1000000000000001</v>
      </c>
      <c r="Q366" s="19">
        <f t="shared" si="26"/>
        <v>68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8264</v>
      </c>
      <c r="O367" s="9" t="s">
        <v>8269</v>
      </c>
      <c r="P367" s="18">
        <f t="shared" si="25"/>
        <v>1.04</v>
      </c>
      <c r="Q367" s="19">
        <f t="shared" si="26"/>
        <v>240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8264</v>
      </c>
      <c r="O368" s="9" t="s">
        <v>8269</v>
      </c>
      <c r="P368" s="18">
        <f t="shared" si="25"/>
        <v>1.01</v>
      </c>
      <c r="Q368" s="19">
        <f t="shared" si="26"/>
        <v>287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8264</v>
      </c>
      <c r="O369" s="9" t="s">
        <v>8269</v>
      </c>
      <c r="P369" s="18">
        <f t="shared" si="25"/>
        <v>1.03</v>
      </c>
      <c r="Q369" s="19">
        <f t="shared" si="26"/>
        <v>87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8264</v>
      </c>
      <c r="O370" s="9" t="s">
        <v>8269</v>
      </c>
      <c r="P370" s="18">
        <f t="shared" si="25"/>
        <v>1.04</v>
      </c>
      <c r="Q370" s="19">
        <f t="shared" si="26"/>
        <v>82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8264</v>
      </c>
      <c r="O371" s="9" t="s">
        <v>8269</v>
      </c>
      <c r="P371" s="18">
        <f t="shared" si="25"/>
        <v>1.1000000000000001</v>
      </c>
      <c r="Q371" s="19">
        <f t="shared" si="26"/>
        <v>43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8264</v>
      </c>
      <c r="O372" s="9" t="s">
        <v>8269</v>
      </c>
      <c r="P372" s="18">
        <f t="shared" si="25"/>
        <v>1.22</v>
      </c>
      <c r="Q372" s="19">
        <f t="shared" si="26"/>
        <v>709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8264</v>
      </c>
      <c r="O373" s="9" t="s">
        <v>8269</v>
      </c>
      <c r="P373" s="18">
        <f t="shared" si="25"/>
        <v>1.1399999999999999</v>
      </c>
      <c r="Q373" s="19">
        <f t="shared" si="26"/>
        <v>161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8264</v>
      </c>
      <c r="O374" s="9" t="s">
        <v>8269</v>
      </c>
      <c r="P374" s="18">
        <f t="shared" si="25"/>
        <v>1.25</v>
      </c>
      <c r="Q374" s="19">
        <f t="shared" si="26"/>
        <v>42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8264</v>
      </c>
      <c r="O375" s="9" t="s">
        <v>8269</v>
      </c>
      <c r="P375" s="18">
        <f t="shared" si="25"/>
        <v>1.07</v>
      </c>
      <c r="Q375" s="19">
        <f t="shared" si="26"/>
        <v>90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8264</v>
      </c>
      <c r="O376" s="9" t="s">
        <v>8269</v>
      </c>
      <c r="P376" s="18">
        <f t="shared" si="25"/>
        <v>1.31</v>
      </c>
      <c r="Q376" s="19">
        <f t="shared" si="26"/>
        <v>45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8264</v>
      </c>
      <c r="O377" s="9" t="s">
        <v>8269</v>
      </c>
      <c r="P377" s="18">
        <f t="shared" si="25"/>
        <v>1.2</v>
      </c>
      <c r="Q377" s="19">
        <f t="shared" si="26"/>
        <v>43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8264</v>
      </c>
      <c r="O378" s="9" t="s">
        <v>8269</v>
      </c>
      <c r="P378" s="18">
        <f t="shared" si="25"/>
        <v>1.06</v>
      </c>
      <c r="Q378" s="19">
        <f t="shared" si="26"/>
        <v>54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8264</v>
      </c>
      <c r="O379" s="9" t="s">
        <v>8269</v>
      </c>
      <c r="P379" s="18">
        <f t="shared" si="25"/>
        <v>1.1399999999999999</v>
      </c>
      <c r="Q379" s="19">
        <f t="shared" si="26"/>
        <v>103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8264</v>
      </c>
      <c r="O380" s="9" t="s">
        <v>8269</v>
      </c>
      <c r="P380" s="18">
        <f t="shared" si="25"/>
        <v>1.1200000000000001</v>
      </c>
      <c r="Q380" s="19">
        <f t="shared" si="26"/>
        <v>40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8264</v>
      </c>
      <c r="O381" s="9" t="s">
        <v>8269</v>
      </c>
      <c r="P381" s="18">
        <f t="shared" si="25"/>
        <v>1.1599999999999999</v>
      </c>
      <c r="Q381" s="19">
        <f t="shared" si="26"/>
        <v>117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8264</v>
      </c>
      <c r="O382" s="9" t="s">
        <v>8269</v>
      </c>
      <c r="P382" s="18">
        <f t="shared" si="25"/>
        <v>1.42</v>
      </c>
      <c r="Q382" s="19">
        <f t="shared" si="26"/>
        <v>116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8264</v>
      </c>
      <c r="O383" s="9" t="s">
        <v>8269</v>
      </c>
      <c r="P383" s="18">
        <f t="shared" si="25"/>
        <v>1.05</v>
      </c>
      <c r="Q383" s="19">
        <f t="shared" si="26"/>
        <v>104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8264</v>
      </c>
      <c r="O384" s="9" t="s">
        <v>8269</v>
      </c>
      <c r="P384" s="18">
        <f t="shared" si="25"/>
        <v>2.56</v>
      </c>
      <c r="Q384" s="19">
        <f t="shared" si="26"/>
        <v>70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8264</v>
      </c>
      <c r="O385" s="9" t="s">
        <v>8269</v>
      </c>
      <c r="P385" s="18">
        <f t="shared" si="25"/>
        <v>2.0699999999999998</v>
      </c>
      <c r="Q385" s="19">
        <f t="shared" si="26"/>
        <v>43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8264</v>
      </c>
      <c r="O386" s="9" t="s">
        <v>8269</v>
      </c>
      <c r="P386" s="18">
        <f t="shared" si="25"/>
        <v>1.1200000000000001</v>
      </c>
      <c r="Q386" s="19">
        <f t="shared" si="26"/>
        <v>59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8264</v>
      </c>
      <c r="O387" s="9" t="s">
        <v>8269</v>
      </c>
      <c r="P387" s="18">
        <f t="shared" ref="P387:P450" si="30">IFERROR(ROUND(E387/D387,2),0)</f>
        <v>1.06</v>
      </c>
      <c r="Q387" s="19">
        <f t="shared" ref="Q387:Q450" si="31">IFERROR(ROUND(E387/L387,0),0)</f>
        <v>112</v>
      </c>
      <c r="R387" s="14">
        <f t="shared" ref="R387:R450" si="32">(J387/60/60/24)+DATE(1970,1,1)</f>
        <v>41934.584502314814</v>
      </c>
      <c r="S387" s="14">
        <f t="shared" ref="S387:S450" si="33">(I387/60/60/24)+DATE(1970,1,1)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8264</v>
      </c>
      <c r="O388" s="9" t="s">
        <v>8269</v>
      </c>
      <c r="P388" s="18">
        <f t="shared" si="30"/>
        <v>1</v>
      </c>
      <c r="Q388" s="19">
        <f t="shared" si="31"/>
        <v>46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8264</v>
      </c>
      <c r="O389" s="9" t="s">
        <v>8269</v>
      </c>
      <c r="P389" s="18">
        <f t="shared" si="30"/>
        <v>2.14</v>
      </c>
      <c r="Q389" s="19">
        <f t="shared" si="31"/>
        <v>145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8264</v>
      </c>
      <c r="O390" s="9" t="s">
        <v>8269</v>
      </c>
      <c r="P390" s="18">
        <f t="shared" si="30"/>
        <v>1.26</v>
      </c>
      <c r="Q390" s="19">
        <f t="shared" si="31"/>
        <v>89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8264</v>
      </c>
      <c r="O391" s="9" t="s">
        <v>8269</v>
      </c>
      <c r="P391" s="18">
        <f t="shared" si="30"/>
        <v>1.82</v>
      </c>
      <c r="Q391" s="19">
        <f t="shared" si="31"/>
        <v>82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8264</v>
      </c>
      <c r="O392" s="9" t="s">
        <v>8269</v>
      </c>
      <c r="P392" s="18">
        <f t="shared" si="30"/>
        <v>1</v>
      </c>
      <c r="Q392" s="19">
        <f t="shared" si="31"/>
        <v>71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8264</v>
      </c>
      <c r="O393" s="9" t="s">
        <v>8269</v>
      </c>
      <c r="P393" s="18">
        <f t="shared" si="30"/>
        <v>1.01</v>
      </c>
      <c r="Q393" s="19">
        <f t="shared" si="31"/>
        <v>104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8264</v>
      </c>
      <c r="O394" s="9" t="s">
        <v>8269</v>
      </c>
      <c r="P394" s="18">
        <f t="shared" si="30"/>
        <v>1.01</v>
      </c>
      <c r="Q394" s="19">
        <f t="shared" si="31"/>
        <v>91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8264</v>
      </c>
      <c r="O395" s="9" t="s">
        <v>8269</v>
      </c>
      <c r="P395" s="18">
        <f t="shared" si="30"/>
        <v>1.1000000000000001</v>
      </c>
      <c r="Q395" s="19">
        <f t="shared" si="31"/>
        <v>157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8264</v>
      </c>
      <c r="O396" s="9" t="s">
        <v>8269</v>
      </c>
      <c r="P396" s="18">
        <f t="shared" si="30"/>
        <v>1.1200000000000001</v>
      </c>
      <c r="Q396" s="19">
        <f t="shared" si="31"/>
        <v>105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8264</v>
      </c>
      <c r="O397" s="9" t="s">
        <v>8269</v>
      </c>
      <c r="P397" s="18">
        <f t="shared" si="30"/>
        <v>1.08</v>
      </c>
      <c r="Q397" s="19">
        <f t="shared" si="31"/>
        <v>59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8264</v>
      </c>
      <c r="O398" s="9" t="s">
        <v>8269</v>
      </c>
      <c r="P398" s="18">
        <f t="shared" si="30"/>
        <v>1.07</v>
      </c>
      <c r="Q398" s="19">
        <f t="shared" si="31"/>
        <v>82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8264</v>
      </c>
      <c r="O399" s="9" t="s">
        <v>8269</v>
      </c>
      <c r="P399" s="18">
        <f t="shared" si="30"/>
        <v>1.04</v>
      </c>
      <c r="Q399" s="19">
        <f t="shared" si="31"/>
        <v>56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8264</v>
      </c>
      <c r="O400" s="9" t="s">
        <v>8269</v>
      </c>
      <c r="P400" s="18">
        <f t="shared" si="30"/>
        <v>1.25</v>
      </c>
      <c r="Q400" s="19">
        <f t="shared" si="31"/>
        <v>140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8264</v>
      </c>
      <c r="O401" s="9" t="s">
        <v>8269</v>
      </c>
      <c r="P401" s="18">
        <f t="shared" si="30"/>
        <v>1.07</v>
      </c>
      <c r="Q401" s="19">
        <f t="shared" si="31"/>
        <v>225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8264</v>
      </c>
      <c r="O402" s="9" t="s">
        <v>8269</v>
      </c>
      <c r="P402" s="18">
        <f t="shared" si="30"/>
        <v>1.1200000000000001</v>
      </c>
      <c r="Q402" s="19">
        <f t="shared" si="31"/>
        <v>181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8264</v>
      </c>
      <c r="O403" s="9" t="s">
        <v>8269</v>
      </c>
      <c r="P403" s="18">
        <f t="shared" si="30"/>
        <v>1.04</v>
      </c>
      <c r="Q403" s="19">
        <f t="shared" si="31"/>
        <v>711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8264</v>
      </c>
      <c r="O404" s="9" t="s">
        <v>8269</v>
      </c>
      <c r="P404" s="18">
        <f t="shared" si="30"/>
        <v>1.42</v>
      </c>
      <c r="Q404" s="19">
        <f t="shared" si="31"/>
        <v>66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8264</v>
      </c>
      <c r="O405" s="9" t="s">
        <v>8269</v>
      </c>
      <c r="P405" s="18">
        <f t="shared" si="30"/>
        <v>1.05</v>
      </c>
      <c r="Q405" s="19">
        <f t="shared" si="31"/>
        <v>75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8264</v>
      </c>
      <c r="O406" s="9" t="s">
        <v>8269</v>
      </c>
      <c r="P406" s="18">
        <f t="shared" si="30"/>
        <v>1.03</v>
      </c>
      <c r="Q406" s="19">
        <f t="shared" si="31"/>
        <v>133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8264</v>
      </c>
      <c r="O407" s="9" t="s">
        <v>8269</v>
      </c>
      <c r="P407" s="18">
        <f t="shared" si="30"/>
        <v>1.08</v>
      </c>
      <c r="Q407" s="19">
        <f t="shared" si="31"/>
        <v>55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8264</v>
      </c>
      <c r="O408" s="9" t="s">
        <v>8269</v>
      </c>
      <c r="P408" s="18">
        <f t="shared" si="30"/>
        <v>1.08</v>
      </c>
      <c r="Q408" s="19">
        <f t="shared" si="31"/>
        <v>86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8264</v>
      </c>
      <c r="O409" s="9" t="s">
        <v>8269</v>
      </c>
      <c r="P409" s="18">
        <f t="shared" si="30"/>
        <v>1.02</v>
      </c>
      <c r="Q409" s="19">
        <f t="shared" si="31"/>
        <v>92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8264</v>
      </c>
      <c r="O410" s="9" t="s">
        <v>8269</v>
      </c>
      <c r="P410" s="18">
        <f t="shared" si="30"/>
        <v>1.01</v>
      </c>
      <c r="Q410" s="19">
        <f t="shared" si="31"/>
        <v>160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8264</v>
      </c>
      <c r="O411" s="9" t="s">
        <v>8269</v>
      </c>
      <c r="P411" s="18">
        <f t="shared" si="30"/>
        <v>1.37</v>
      </c>
      <c r="Q411" s="19">
        <f t="shared" si="31"/>
        <v>46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8264</v>
      </c>
      <c r="O412" s="9" t="s">
        <v>8269</v>
      </c>
      <c r="P412" s="18">
        <f t="shared" si="30"/>
        <v>1.28</v>
      </c>
      <c r="Q412" s="19">
        <f t="shared" si="31"/>
        <v>183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8264</v>
      </c>
      <c r="O413" s="9" t="s">
        <v>8269</v>
      </c>
      <c r="P413" s="18">
        <f t="shared" si="30"/>
        <v>1.01</v>
      </c>
      <c r="Q413" s="19">
        <f t="shared" si="31"/>
        <v>126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8264</v>
      </c>
      <c r="O414" s="9" t="s">
        <v>8269</v>
      </c>
      <c r="P414" s="18">
        <f t="shared" si="30"/>
        <v>1.27</v>
      </c>
      <c r="Q414" s="19">
        <f t="shared" si="31"/>
        <v>58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8264</v>
      </c>
      <c r="O415" s="9" t="s">
        <v>8269</v>
      </c>
      <c r="P415" s="18">
        <f t="shared" si="30"/>
        <v>1.05</v>
      </c>
      <c r="Q415" s="19">
        <f t="shared" si="31"/>
        <v>79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8264</v>
      </c>
      <c r="O416" s="9" t="s">
        <v>8269</v>
      </c>
      <c r="P416" s="18">
        <f t="shared" si="30"/>
        <v>1.03</v>
      </c>
      <c r="Q416" s="19">
        <f t="shared" si="31"/>
        <v>91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8264</v>
      </c>
      <c r="O417" s="9" t="s">
        <v>8269</v>
      </c>
      <c r="P417" s="18">
        <f t="shared" si="30"/>
        <v>1.02</v>
      </c>
      <c r="Q417" s="19">
        <f t="shared" si="31"/>
        <v>68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8264</v>
      </c>
      <c r="O418" s="9" t="s">
        <v>8269</v>
      </c>
      <c r="P418" s="18">
        <f t="shared" si="30"/>
        <v>1.2</v>
      </c>
      <c r="Q418" s="19">
        <f t="shared" si="31"/>
        <v>48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8264</v>
      </c>
      <c r="O419" s="9" t="s">
        <v>8269</v>
      </c>
      <c r="P419" s="18">
        <f t="shared" si="30"/>
        <v>1</v>
      </c>
      <c r="Q419" s="19">
        <f t="shared" si="31"/>
        <v>202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8264</v>
      </c>
      <c r="O420" s="9" t="s">
        <v>8269</v>
      </c>
      <c r="P420" s="18">
        <f t="shared" si="30"/>
        <v>1.01</v>
      </c>
      <c r="Q420" s="19">
        <f t="shared" si="31"/>
        <v>217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8264</v>
      </c>
      <c r="O421" s="9" t="s">
        <v>8269</v>
      </c>
      <c r="P421" s="18">
        <f t="shared" si="30"/>
        <v>1</v>
      </c>
      <c r="Q421" s="19">
        <f t="shared" si="31"/>
        <v>110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8264</v>
      </c>
      <c r="O422" s="9" t="s">
        <v>8270</v>
      </c>
      <c r="P422" s="18">
        <f t="shared" si="30"/>
        <v>0</v>
      </c>
      <c r="Q422" s="19">
        <f t="shared" si="31"/>
        <v>5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8264</v>
      </c>
      <c r="O423" s="9" t="s">
        <v>8270</v>
      </c>
      <c r="P423" s="18">
        <f t="shared" si="30"/>
        <v>0.02</v>
      </c>
      <c r="Q423" s="19">
        <f t="shared" si="31"/>
        <v>50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8264</v>
      </c>
      <c r="O424" s="9" t="s">
        <v>8270</v>
      </c>
      <c r="P424" s="18">
        <f t="shared" si="30"/>
        <v>0.01</v>
      </c>
      <c r="Q424" s="19">
        <f t="shared" si="31"/>
        <v>36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8264</v>
      </c>
      <c r="O425" s="9" t="s">
        <v>8270</v>
      </c>
      <c r="P425" s="18">
        <f t="shared" si="30"/>
        <v>0.01</v>
      </c>
      <c r="Q425" s="19">
        <f t="shared" si="31"/>
        <v>12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8264</v>
      </c>
      <c r="O426" s="9" t="s">
        <v>8270</v>
      </c>
      <c r="P426" s="18">
        <f t="shared" si="30"/>
        <v>7.0000000000000007E-2</v>
      </c>
      <c r="Q426" s="19">
        <f t="shared" si="31"/>
        <v>41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8264</v>
      </c>
      <c r="O427" s="9" t="s">
        <v>8270</v>
      </c>
      <c r="P427" s="18">
        <f t="shared" si="30"/>
        <v>0</v>
      </c>
      <c r="Q427" s="19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8264</v>
      </c>
      <c r="O428" s="9" t="s">
        <v>8270</v>
      </c>
      <c r="P428" s="18">
        <f t="shared" si="30"/>
        <v>0.01</v>
      </c>
      <c r="Q428" s="19">
        <f t="shared" si="31"/>
        <v>17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8264</v>
      </c>
      <c r="O429" s="9" t="s">
        <v>8270</v>
      </c>
      <c r="P429" s="18">
        <f t="shared" si="30"/>
        <v>0</v>
      </c>
      <c r="Q429" s="1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8264</v>
      </c>
      <c r="O430" s="9" t="s">
        <v>8270</v>
      </c>
      <c r="P430" s="18">
        <f t="shared" si="30"/>
        <v>0.06</v>
      </c>
      <c r="Q430" s="19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8264</v>
      </c>
      <c r="O431" s="9" t="s">
        <v>8270</v>
      </c>
      <c r="P431" s="18">
        <f t="shared" si="30"/>
        <v>0</v>
      </c>
      <c r="Q431" s="19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8264</v>
      </c>
      <c r="O432" s="9" t="s">
        <v>8270</v>
      </c>
      <c r="P432" s="18">
        <f t="shared" si="30"/>
        <v>0.02</v>
      </c>
      <c r="Q432" s="19">
        <f t="shared" si="31"/>
        <v>5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8264</v>
      </c>
      <c r="O433" s="9" t="s">
        <v>8270</v>
      </c>
      <c r="P433" s="18">
        <f t="shared" si="30"/>
        <v>0.14000000000000001</v>
      </c>
      <c r="Q433" s="19">
        <f t="shared" si="31"/>
        <v>52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8264</v>
      </c>
      <c r="O434" s="9" t="s">
        <v>8270</v>
      </c>
      <c r="P434" s="18">
        <f t="shared" si="30"/>
        <v>0.1</v>
      </c>
      <c r="Q434" s="19">
        <f t="shared" si="31"/>
        <v>71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8264</v>
      </c>
      <c r="O435" s="9" t="s">
        <v>8270</v>
      </c>
      <c r="P435" s="18">
        <f t="shared" si="30"/>
        <v>0</v>
      </c>
      <c r="Q435" s="19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8264</v>
      </c>
      <c r="O436" s="9" t="s">
        <v>8270</v>
      </c>
      <c r="P436" s="18">
        <f t="shared" si="30"/>
        <v>0.05</v>
      </c>
      <c r="Q436" s="19">
        <f t="shared" si="31"/>
        <v>63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8264</v>
      </c>
      <c r="O437" s="9" t="s">
        <v>8270</v>
      </c>
      <c r="P437" s="18">
        <f t="shared" si="30"/>
        <v>0</v>
      </c>
      <c r="Q437" s="19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8264</v>
      </c>
      <c r="O438" s="9" t="s">
        <v>8270</v>
      </c>
      <c r="P438" s="18">
        <f t="shared" si="30"/>
        <v>0</v>
      </c>
      <c r="Q438" s="19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8264</v>
      </c>
      <c r="O439" s="9" t="s">
        <v>8270</v>
      </c>
      <c r="P439" s="18">
        <f t="shared" si="30"/>
        <v>0</v>
      </c>
      <c r="Q439" s="1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8264</v>
      </c>
      <c r="O440" s="9" t="s">
        <v>8270</v>
      </c>
      <c r="P440" s="18">
        <f t="shared" si="30"/>
        <v>0.09</v>
      </c>
      <c r="Q440" s="19">
        <f t="shared" si="31"/>
        <v>171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8264</v>
      </c>
      <c r="O441" s="9" t="s">
        <v>8270</v>
      </c>
      <c r="P441" s="18">
        <f t="shared" si="30"/>
        <v>0</v>
      </c>
      <c r="Q441" s="19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8264</v>
      </c>
      <c r="O442" s="9" t="s">
        <v>8270</v>
      </c>
      <c r="P442" s="18">
        <f t="shared" si="30"/>
        <v>0</v>
      </c>
      <c r="Q442" s="19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8264</v>
      </c>
      <c r="O443" s="9" t="s">
        <v>8270</v>
      </c>
      <c r="P443" s="18">
        <f t="shared" si="30"/>
        <v>0</v>
      </c>
      <c r="Q443" s="19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8264</v>
      </c>
      <c r="O444" s="9" t="s">
        <v>8270</v>
      </c>
      <c r="P444" s="18">
        <f t="shared" si="30"/>
        <v>0.39</v>
      </c>
      <c r="Q444" s="19">
        <f t="shared" si="31"/>
        <v>394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8264</v>
      </c>
      <c r="O445" s="9" t="s">
        <v>8270</v>
      </c>
      <c r="P445" s="18">
        <f t="shared" si="30"/>
        <v>0</v>
      </c>
      <c r="Q445" s="19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8264</v>
      </c>
      <c r="O446" s="9" t="s">
        <v>8270</v>
      </c>
      <c r="P446" s="18">
        <f t="shared" si="30"/>
        <v>0.05</v>
      </c>
      <c r="Q446" s="19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8264</v>
      </c>
      <c r="O447" s="9" t="s">
        <v>8270</v>
      </c>
      <c r="P447" s="18">
        <f t="shared" si="30"/>
        <v>0</v>
      </c>
      <c r="Q447" s="19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8264</v>
      </c>
      <c r="O448" s="9" t="s">
        <v>8270</v>
      </c>
      <c r="P448" s="18">
        <f t="shared" si="30"/>
        <v>7.0000000000000007E-2</v>
      </c>
      <c r="Q448" s="19">
        <f t="shared" si="31"/>
        <v>48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8264</v>
      </c>
      <c r="O449" s="9" t="s">
        <v>8270</v>
      </c>
      <c r="P449" s="18">
        <f t="shared" si="30"/>
        <v>0</v>
      </c>
      <c r="Q449" s="1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8264</v>
      </c>
      <c r="O450" s="9" t="s">
        <v>8270</v>
      </c>
      <c r="P450" s="18">
        <f t="shared" si="30"/>
        <v>0.03</v>
      </c>
      <c r="Q450" s="19">
        <f t="shared" si="31"/>
        <v>21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8264</v>
      </c>
      <c r="O451" s="9" t="s">
        <v>8270</v>
      </c>
      <c r="P451" s="18">
        <f t="shared" ref="P451:P514" si="35">IFERROR(ROUND(E451/D451,2),0)</f>
        <v>0.02</v>
      </c>
      <c r="Q451" s="19">
        <f t="shared" ref="Q451:Q514" si="36">IFERROR(ROUND(E451/L451,0),0)</f>
        <v>9</v>
      </c>
      <c r="R451" s="14">
        <f t="shared" ref="R451:R514" si="37">(J451/60/60/24)+DATE(1970,1,1)</f>
        <v>41534.568113425928</v>
      </c>
      <c r="S451" s="14">
        <f t="shared" ref="S451:S514" si="38">(I451/60/60/24)+DATE(1970,1,1)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8264</v>
      </c>
      <c r="O452" s="9" t="s">
        <v>8270</v>
      </c>
      <c r="P452" s="18">
        <f t="shared" si="35"/>
        <v>0.01</v>
      </c>
      <c r="Q452" s="19">
        <f t="shared" si="36"/>
        <v>57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8264</v>
      </c>
      <c r="O453" s="9" t="s">
        <v>8270</v>
      </c>
      <c r="P453" s="18">
        <f t="shared" si="35"/>
        <v>0</v>
      </c>
      <c r="Q453" s="19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8264</v>
      </c>
      <c r="O454" s="9" t="s">
        <v>8270</v>
      </c>
      <c r="P454" s="18">
        <f t="shared" si="35"/>
        <v>0.64</v>
      </c>
      <c r="Q454" s="19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8264</v>
      </c>
      <c r="O455" s="9" t="s">
        <v>8270</v>
      </c>
      <c r="P455" s="18">
        <f t="shared" si="35"/>
        <v>0</v>
      </c>
      <c r="Q455" s="19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8264</v>
      </c>
      <c r="O456" s="9" t="s">
        <v>8270</v>
      </c>
      <c r="P456" s="18">
        <f t="shared" si="35"/>
        <v>0.01</v>
      </c>
      <c r="Q456" s="19">
        <f t="shared" si="36"/>
        <v>16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8264</v>
      </c>
      <c r="O457" s="9" t="s">
        <v>8270</v>
      </c>
      <c r="P457" s="18">
        <f t="shared" si="35"/>
        <v>0</v>
      </c>
      <c r="Q457" s="19">
        <f t="shared" si="36"/>
        <v>23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8264</v>
      </c>
      <c r="O458" s="9" t="s">
        <v>8270</v>
      </c>
      <c r="P458" s="18">
        <f t="shared" si="35"/>
        <v>0.01</v>
      </c>
      <c r="Q458" s="19">
        <f t="shared" si="36"/>
        <v>20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8264</v>
      </c>
      <c r="O459" s="9" t="s">
        <v>8270</v>
      </c>
      <c r="P459" s="18">
        <f t="shared" si="35"/>
        <v>0</v>
      </c>
      <c r="Q459" s="1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8264</v>
      </c>
      <c r="O460" s="9" t="s">
        <v>8270</v>
      </c>
      <c r="P460" s="18">
        <f t="shared" si="35"/>
        <v>0.08</v>
      </c>
      <c r="Q460" s="19">
        <f t="shared" si="36"/>
        <v>17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8264</v>
      </c>
      <c r="O461" s="9" t="s">
        <v>8270</v>
      </c>
      <c r="P461" s="18">
        <f t="shared" si="35"/>
        <v>0</v>
      </c>
      <c r="Q461" s="19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8264</v>
      </c>
      <c r="O462" s="9" t="s">
        <v>8270</v>
      </c>
      <c r="P462" s="18">
        <f t="shared" si="35"/>
        <v>0</v>
      </c>
      <c r="Q462" s="19">
        <f t="shared" si="36"/>
        <v>13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8264</v>
      </c>
      <c r="O463" s="9" t="s">
        <v>8270</v>
      </c>
      <c r="P463" s="18">
        <f t="shared" si="35"/>
        <v>0</v>
      </c>
      <c r="Q463" s="19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8264</v>
      </c>
      <c r="O464" s="9" t="s">
        <v>8270</v>
      </c>
      <c r="P464" s="18">
        <f t="shared" si="35"/>
        <v>0</v>
      </c>
      <c r="Q464" s="19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8264</v>
      </c>
      <c r="O465" s="9" t="s">
        <v>8270</v>
      </c>
      <c r="P465" s="18">
        <f t="shared" si="35"/>
        <v>0.02</v>
      </c>
      <c r="Q465" s="19">
        <f t="shared" si="36"/>
        <v>114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8264</v>
      </c>
      <c r="O466" s="9" t="s">
        <v>8270</v>
      </c>
      <c r="P466" s="18">
        <f t="shared" si="35"/>
        <v>0</v>
      </c>
      <c r="Q466" s="19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8264</v>
      </c>
      <c r="O467" s="9" t="s">
        <v>8270</v>
      </c>
      <c r="P467" s="18">
        <f t="shared" si="35"/>
        <v>0.27</v>
      </c>
      <c r="Q467" s="19">
        <f t="shared" si="36"/>
        <v>17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8264</v>
      </c>
      <c r="O468" s="9" t="s">
        <v>8270</v>
      </c>
      <c r="P468" s="18">
        <f t="shared" si="35"/>
        <v>0.01</v>
      </c>
      <c r="Q468" s="19">
        <f t="shared" si="36"/>
        <v>15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8264</v>
      </c>
      <c r="O469" s="9" t="s">
        <v>8270</v>
      </c>
      <c r="P469" s="18">
        <f t="shared" si="35"/>
        <v>0.22</v>
      </c>
      <c r="Q469" s="19">
        <f t="shared" si="36"/>
        <v>111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8264</v>
      </c>
      <c r="O470" s="9" t="s">
        <v>8270</v>
      </c>
      <c r="P470" s="18">
        <f t="shared" si="35"/>
        <v>0</v>
      </c>
      <c r="Q470" s="19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8264</v>
      </c>
      <c r="O471" s="9" t="s">
        <v>8270</v>
      </c>
      <c r="P471" s="18">
        <f t="shared" si="35"/>
        <v>0</v>
      </c>
      <c r="Q471" s="19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8264</v>
      </c>
      <c r="O472" s="9" t="s">
        <v>8270</v>
      </c>
      <c r="P472" s="18">
        <f t="shared" si="35"/>
        <v>0.01</v>
      </c>
      <c r="Q472" s="19">
        <f t="shared" si="36"/>
        <v>26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8264</v>
      </c>
      <c r="O473" s="9" t="s">
        <v>8270</v>
      </c>
      <c r="P473" s="18">
        <f t="shared" si="35"/>
        <v>0.12</v>
      </c>
      <c r="Q473" s="19">
        <f t="shared" si="36"/>
        <v>38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8264</v>
      </c>
      <c r="O474" s="9" t="s">
        <v>8270</v>
      </c>
      <c r="P474" s="18">
        <f t="shared" si="35"/>
        <v>0.18</v>
      </c>
      <c r="Q474" s="19">
        <f t="shared" si="36"/>
        <v>28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8264</v>
      </c>
      <c r="O475" s="9" t="s">
        <v>8270</v>
      </c>
      <c r="P475" s="18">
        <f t="shared" si="35"/>
        <v>0.03</v>
      </c>
      <c r="Q475" s="19">
        <f t="shared" si="36"/>
        <v>62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8264</v>
      </c>
      <c r="O476" s="9" t="s">
        <v>8270</v>
      </c>
      <c r="P476" s="18">
        <f t="shared" si="35"/>
        <v>0</v>
      </c>
      <c r="Q476" s="19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8264</v>
      </c>
      <c r="O477" s="9" t="s">
        <v>8270</v>
      </c>
      <c r="P477" s="18">
        <f t="shared" si="35"/>
        <v>0</v>
      </c>
      <c r="Q477" s="19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8264</v>
      </c>
      <c r="O478" s="9" t="s">
        <v>8270</v>
      </c>
      <c r="P478" s="18">
        <f t="shared" si="35"/>
        <v>0.02</v>
      </c>
      <c r="Q478" s="19">
        <f t="shared" si="36"/>
        <v>40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8264</v>
      </c>
      <c r="O479" s="9" t="s">
        <v>8270</v>
      </c>
      <c r="P479" s="18">
        <f t="shared" si="35"/>
        <v>0</v>
      </c>
      <c r="Q479" s="1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8264</v>
      </c>
      <c r="O480" s="9" t="s">
        <v>8270</v>
      </c>
      <c r="P480" s="18">
        <f t="shared" si="35"/>
        <v>0</v>
      </c>
      <c r="Q480" s="19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8264</v>
      </c>
      <c r="O481" s="9" t="s">
        <v>8270</v>
      </c>
      <c r="P481" s="18">
        <f t="shared" si="35"/>
        <v>0.33</v>
      </c>
      <c r="Q481" s="19">
        <f t="shared" si="36"/>
        <v>89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8264</v>
      </c>
      <c r="O482" s="9" t="s">
        <v>8270</v>
      </c>
      <c r="P482" s="18">
        <f t="shared" si="35"/>
        <v>0.19</v>
      </c>
      <c r="Q482" s="19">
        <f t="shared" si="36"/>
        <v>55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8264</v>
      </c>
      <c r="O483" s="9" t="s">
        <v>8270</v>
      </c>
      <c r="P483" s="18">
        <f t="shared" si="35"/>
        <v>0.06</v>
      </c>
      <c r="Q483" s="19">
        <f t="shared" si="36"/>
        <v>87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8264</v>
      </c>
      <c r="O484" s="9" t="s">
        <v>8270</v>
      </c>
      <c r="P484" s="18">
        <f t="shared" si="35"/>
        <v>0</v>
      </c>
      <c r="Q484" s="19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8264</v>
      </c>
      <c r="O485" s="9" t="s">
        <v>8270</v>
      </c>
      <c r="P485" s="18">
        <f t="shared" si="35"/>
        <v>0.5</v>
      </c>
      <c r="Q485" s="19">
        <f t="shared" si="36"/>
        <v>51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8264</v>
      </c>
      <c r="O486" s="9" t="s">
        <v>8270</v>
      </c>
      <c r="P486" s="18">
        <f t="shared" si="35"/>
        <v>0</v>
      </c>
      <c r="Q486" s="19">
        <f t="shared" si="36"/>
        <v>14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8264</v>
      </c>
      <c r="O487" s="9" t="s">
        <v>8270</v>
      </c>
      <c r="P487" s="18">
        <f t="shared" si="35"/>
        <v>0.22</v>
      </c>
      <c r="Q487" s="19">
        <f t="shared" si="36"/>
        <v>67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8264</v>
      </c>
      <c r="O488" s="9" t="s">
        <v>8270</v>
      </c>
      <c r="P488" s="18">
        <f t="shared" si="35"/>
        <v>0</v>
      </c>
      <c r="Q488" s="19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8264</v>
      </c>
      <c r="O489" s="9" t="s">
        <v>8270</v>
      </c>
      <c r="P489" s="18">
        <f t="shared" si="35"/>
        <v>0</v>
      </c>
      <c r="Q489" s="1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8264</v>
      </c>
      <c r="O490" s="9" t="s">
        <v>8270</v>
      </c>
      <c r="P490" s="18">
        <f t="shared" si="35"/>
        <v>0</v>
      </c>
      <c r="Q490" s="19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8264</v>
      </c>
      <c r="O491" s="9" t="s">
        <v>8270</v>
      </c>
      <c r="P491" s="18">
        <f t="shared" si="35"/>
        <v>0</v>
      </c>
      <c r="Q491" s="19">
        <f t="shared" si="36"/>
        <v>72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8264</v>
      </c>
      <c r="O492" s="9" t="s">
        <v>8270</v>
      </c>
      <c r="P492" s="18">
        <f t="shared" si="35"/>
        <v>0</v>
      </c>
      <c r="Q492" s="19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8264</v>
      </c>
      <c r="O493" s="9" t="s">
        <v>8270</v>
      </c>
      <c r="P493" s="18">
        <f t="shared" si="35"/>
        <v>0</v>
      </c>
      <c r="Q493" s="19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8264</v>
      </c>
      <c r="O494" s="9" t="s">
        <v>8270</v>
      </c>
      <c r="P494" s="18">
        <f t="shared" si="35"/>
        <v>0</v>
      </c>
      <c r="Q494" s="19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8264</v>
      </c>
      <c r="O495" s="9" t="s">
        <v>8270</v>
      </c>
      <c r="P495" s="18">
        <f t="shared" si="35"/>
        <v>0</v>
      </c>
      <c r="Q495" s="19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8264</v>
      </c>
      <c r="O496" s="9" t="s">
        <v>8270</v>
      </c>
      <c r="P496" s="18">
        <f t="shared" si="35"/>
        <v>0</v>
      </c>
      <c r="Q496" s="19">
        <f t="shared" si="36"/>
        <v>10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8264</v>
      </c>
      <c r="O497" s="9" t="s">
        <v>8270</v>
      </c>
      <c r="P497" s="18">
        <f t="shared" si="35"/>
        <v>0</v>
      </c>
      <c r="Q497" s="19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8264</v>
      </c>
      <c r="O498" s="9" t="s">
        <v>8270</v>
      </c>
      <c r="P498" s="18">
        <f t="shared" si="35"/>
        <v>0</v>
      </c>
      <c r="Q498" s="19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8264</v>
      </c>
      <c r="O499" s="9" t="s">
        <v>8270</v>
      </c>
      <c r="P499" s="18">
        <f t="shared" si="35"/>
        <v>0.01</v>
      </c>
      <c r="Q499" s="1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8264</v>
      </c>
      <c r="O500" s="9" t="s">
        <v>8270</v>
      </c>
      <c r="P500" s="18">
        <f t="shared" si="35"/>
        <v>0.05</v>
      </c>
      <c r="Q500" s="19">
        <f t="shared" si="36"/>
        <v>136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8264</v>
      </c>
      <c r="O501" s="9" t="s">
        <v>8270</v>
      </c>
      <c r="P501" s="18">
        <f t="shared" si="35"/>
        <v>0.1</v>
      </c>
      <c r="Q501" s="19">
        <f t="shared" si="36"/>
        <v>73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8264</v>
      </c>
      <c r="O502" s="9" t="s">
        <v>8270</v>
      </c>
      <c r="P502" s="18">
        <f t="shared" si="35"/>
        <v>0.03</v>
      </c>
      <c r="Q502" s="19">
        <f t="shared" si="36"/>
        <v>54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8264</v>
      </c>
      <c r="O503" s="9" t="s">
        <v>8270</v>
      </c>
      <c r="P503" s="18">
        <f t="shared" si="35"/>
        <v>0</v>
      </c>
      <c r="Q503" s="19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8264</v>
      </c>
      <c r="O504" s="9" t="s">
        <v>8270</v>
      </c>
      <c r="P504" s="18">
        <f t="shared" si="35"/>
        <v>0.01</v>
      </c>
      <c r="Q504" s="19">
        <f t="shared" si="36"/>
        <v>58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8264</v>
      </c>
      <c r="O505" s="9" t="s">
        <v>8270</v>
      </c>
      <c r="P505" s="18">
        <f t="shared" si="35"/>
        <v>0.02</v>
      </c>
      <c r="Q505" s="19">
        <f t="shared" si="36"/>
        <v>13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8264</v>
      </c>
      <c r="O506" s="9" t="s">
        <v>8270</v>
      </c>
      <c r="P506" s="18">
        <f t="shared" si="35"/>
        <v>0.01</v>
      </c>
      <c r="Q506" s="19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8264</v>
      </c>
      <c r="O507" s="9" t="s">
        <v>8270</v>
      </c>
      <c r="P507" s="18">
        <f t="shared" si="35"/>
        <v>0</v>
      </c>
      <c r="Q507" s="19">
        <f t="shared" si="36"/>
        <v>4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8264</v>
      </c>
      <c r="O508" s="9" t="s">
        <v>8270</v>
      </c>
      <c r="P508" s="18">
        <f t="shared" si="35"/>
        <v>0</v>
      </c>
      <c r="Q508" s="19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8264</v>
      </c>
      <c r="O509" s="9" t="s">
        <v>8270</v>
      </c>
      <c r="P509" s="18">
        <f t="shared" si="35"/>
        <v>0.03</v>
      </c>
      <c r="Q509" s="1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8264</v>
      </c>
      <c r="O510" s="9" t="s">
        <v>8270</v>
      </c>
      <c r="P510" s="18">
        <f t="shared" si="35"/>
        <v>0.01</v>
      </c>
      <c r="Q510" s="19">
        <f t="shared" si="36"/>
        <v>133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8264</v>
      </c>
      <c r="O511" s="9" t="s">
        <v>8270</v>
      </c>
      <c r="P511" s="18">
        <f t="shared" si="35"/>
        <v>0</v>
      </c>
      <c r="Q511" s="19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8264</v>
      </c>
      <c r="O512" s="9" t="s">
        <v>8270</v>
      </c>
      <c r="P512" s="18">
        <f t="shared" si="35"/>
        <v>0</v>
      </c>
      <c r="Q512" s="19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8264</v>
      </c>
      <c r="O513" s="9" t="s">
        <v>8270</v>
      </c>
      <c r="P513" s="18">
        <f t="shared" si="35"/>
        <v>0.03</v>
      </c>
      <c r="Q513" s="19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8264</v>
      </c>
      <c r="O514" s="9" t="s">
        <v>8270</v>
      </c>
      <c r="P514" s="18">
        <f t="shared" si="35"/>
        <v>0</v>
      </c>
      <c r="Q514" s="19">
        <f t="shared" si="36"/>
        <v>6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8264</v>
      </c>
      <c r="O515" s="9" t="s">
        <v>8270</v>
      </c>
      <c r="P515" s="18">
        <f t="shared" ref="P515:P578" si="40">IFERROR(ROUND(E515/D515,2),0)</f>
        <v>0.14000000000000001</v>
      </c>
      <c r="Q515" s="19">
        <f t="shared" ref="Q515:Q525" si="41">IFERROR(ROUND(E515/L515,0),0)</f>
        <v>102</v>
      </c>
      <c r="R515" s="14">
        <f t="shared" ref="R515:R578" si="42">(J515/60/60/24)+DATE(1970,1,1)</f>
        <v>42552.653993055559</v>
      </c>
      <c r="S515" s="14">
        <f t="shared" ref="S515:S578" si="43">(I515/60/60/24)+DATE(1970,1,1)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8264</v>
      </c>
      <c r="O516" s="9" t="s">
        <v>8270</v>
      </c>
      <c r="P516" s="18">
        <f t="shared" si="40"/>
        <v>0.03</v>
      </c>
      <c r="Q516" s="19">
        <f t="shared" si="41"/>
        <v>17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8264</v>
      </c>
      <c r="O517" s="9" t="s">
        <v>8270</v>
      </c>
      <c r="P517" s="18">
        <f t="shared" si="40"/>
        <v>0.25</v>
      </c>
      <c r="Q517" s="19">
        <f t="shared" si="41"/>
        <v>725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8264</v>
      </c>
      <c r="O518" s="9" t="s">
        <v>8270</v>
      </c>
      <c r="P518" s="18">
        <f t="shared" si="40"/>
        <v>0</v>
      </c>
      <c r="Q518" s="19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8264</v>
      </c>
      <c r="O519" s="9" t="s">
        <v>8270</v>
      </c>
      <c r="P519" s="18">
        <f t="shared" si="40"/>
        <v>0.01</v>
      </c>
      <c r="Q519" s="19">
        <f t="shared" si="41"/>
        <v>68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8264</v>
      </c>
      <c r="O520" s="9" t="s">
        <v>8270</v>
      </c>
      <c r="P520" s="18">
        <f t="shared" si="40"/>
        <v>0</v>
      </c>
      <c r="Q520" s="19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8264</v>
      </c>
      <c r="O521" s="9" t="s">
        <v>8270</v>
      </c>
      <c r="P521" s="18">
        <f t="shared" si="40"/>
        <v>0.23</v>
      </c>
      <c r="Q521" s="19">
        <f t="shared" si="41"/>
        <v>39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8271</v>
      </c>
      <c r="O522" s="9" t="s">
        <v>8272</v>
      </c>
      <c r="P522" s="18">
        <f t="shared" si="40"/>
        <v>1.02</v>
      </c>
      <c r="Q522" s="19">
        <f t="shared" si="41"/>
        <v>150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8271</v>
      </c>
      <c r="O523" s="9" t="s">
        <v>8272</v>
      </c>
      <c r="P523" s="18">
        <f t="shared" si="40"/>
        <v>1.05</v>
      </c>
      <c r="Q523" s="19">
        <f t="shared" si="41"/>
        <v>93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8271</v>
      </c>
      <c r="O524" s="9" t="s">
        <v>8272</v>
      </c>
      <c r="P524" s="18">
        <f t="shared" si="40"/>
        <v>1.1499999999999999</v>
      </c>
      <c r="Q524" s="19">
        <f t="shared" si="41"/>
        <v>111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8271</v>
      </c>
      <c r="O525" s="9" t="s">
        <v>8272</v>
      </c>
      <c r="P525" s="18">
        <f t="shared" si="40"/>
        <v>1.21</v>
      </c>
      <c r="Q525" s="19">
        <f t="shared" si="41"/>
        <v>72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8271</v>
      </c>
      <c r="O526" s="9" t="s">
        <v>8272</v>
      </c>
      <c r="P526" s="18">
        <f t="shared" si="40"/>
        <v>1.0900000000000001</v>
      </c>
      <c r="Q526" s="5">
        <f>IFERROR(ROUND(E526/L526,2),0)</f>
        <v>29.26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8271</v>
      </c>
      <c r="O527" s="9" t="s">
        <v>8272</v>
      </c>
      <c r="P527" s="18">
        <f t="shared" si="40"/>
        <v>1</v>
      </c>
      <c r="Q527" s="5">
        <f t="shared" ref="Q527:Q590" si="45">IFERROR(ROUND(E527/L527,2),0)</f>
        <v>1000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8271</v>
      </c>
      <c r="O528" s="9" t="s">
        <v>8272</v>
      </c>
      <c r="P528" s="18">
        <f t="shared" si="40"/>
        <v>1.1399999999999999</v>
      </c>
      <c r="Q528" s="5">
        <f t="shared" si="45"/>
        <v>74.349999999999994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8271</v>
      </c>
      <c r="O529" s="9" t="s">
        <v>8272</v>
      </c>
      <c r="P529" s="18">
        <f t="shared" si="40"/>
        <v>1.01</v>
      </c>
      <c r="Q529" s="5">
        <f t="shared" si="45"/>
        <v>63.83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8271</v>
      </c>
      <c r="O530" s="9" t="s">
        <v>8272</v>
      </c>
      <c r="P530" s="18">
        <f t="shared" si="40"/>
        <v>1.1599999999999999</v>
      </c>
      <c r="Q530" s="5">
        <f t="shared" si="45"/>
        <v>44.33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8271</v>
      </c>
      <c r="O531" s="9" t="s">
        <v>8272</v>
      </c>
      <c r="P531" s="18">
        <f t="shared" si="40"/>
        <v>1.3</v>
      </c>
      <c r="Q531" s="5">
        <f t="shared" si="45"/>
        <v>86.94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8271</v>
      </c>
      <c r="O532" s="9" t="s">
        <v>8272</v>
      </c>
      <c r="P532" s="18">
        <f t="shared" si="40"/>
        <v>1.08</v>
      </c>
      <c r="Q532" s="5">
        <f t="shared" si="45"/>
        <v>126.55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8271</v>
      </c>
      <c r="O533" s="9" t="s">
        <v>8272</v>
      </c>
      <c r="P533" s="18">
        <f t="shared" si="40"/>
        <v>1</v>
      </c>
      <c r="Q533" s="5">
        <f t="shared" si="45"/>
        <v>129.03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8271</v>
      </c>
      <c r="O534" s="9" t="s">
        <v>8272</v>
      </c>
      <c r="P534" s="18">
        <f t="shared" si="40"/>
        <v>1.23</v>
      </c>
      <c r="Q534" s="5">
        <f t="shared" si="45"/>
        <v>71.239999999999995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8271</v>
      </c>
      <c r="O535" s="9" t="s">
        <v>8272</v>
      </c>
      <c r="P535" s="18">
        <f t="shared" si="40"/>
        <v>1</v>
      </c>
      <c r="Q535" s="5">
        <f t="shared" si="45"/>
        <v>117.88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8271</v>
      </c>
      <c r="O536" s="9" t="s">
        <v>8272</v>
      </c>
      <c r="P536" s="18">
        <f t="shared" si="40"/>
        <v>1.05</v>
      </c>
      <c r="Q536" s="5">
        <f t="shared" si="45"/>
        <v>327.08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8271</v>
      </c>
      <c r="O537" s="9" t="s">
        <v>8272</v>
      </c>
      <c r="P537" s="18">
        <f t="shared" si="40"/>
        <v>1.03</v>
      </c>
      <c r="Q537" s="5">
        <f t="shared" si="45"/>
        <v>34.75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8271</v>
      </c>
      <c r="O538" s="9" t="s">
        <v>8272</v>
      </c>
      <c r="P538" s="18">
        <f t="shared" si="40"/>
        <v>1.18</v>
      </c>
      <c r="Q538" s="5">
        <f t="shared" si="45"/>
        <v>100.06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8271</v>
      </c>
      <c r="O539" s="9" t="s">
        <v>8272</v>
      </c>
      <c r="P539" s="18">
        <f t="shared" si="40"/>
        <v>1.21</v>
      </c>
      <c r="Q539" s="5">
        <f t="shared" si="45"/>
        <v>40.85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8271</v>
      </c>
      <c r="O540" s="9" t="s">
        <v>8272</v>
      </c>
      <c r="P540" s="18">
        <f t="shared" si="40"/>
        <v>3.02</v>
      </c>
      <c r="Q540" s="5">
        <f t="shared" si="45"/>
        <v>252.02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8271</v>
      </c>
      <c r="O541" s="9" t="s">
        <v>8272</v>
      </c>
      <c r="P541" s="18">
        <f t="shared" si="40"/>
        <v>1.01</v>
      </c>
      <c r="Q541" s="5">
        <f t="shared" si="45"/>
        <v>25.16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8273</v>
      </c>
      <c r="O542" s="9" t="s">
        <v>8274</v>
      </c>
      <c r="P542" s="18">
        <f t="shared" si="40"/>
        <v>0</v>
      </c>
      <c r="Q542" s="5">
        <f t="shared" si="45"/>
        <v>1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8273</v>
      </c>
      <c r="O543" s="9" t="s">
        <v>8274</v>
      </c>
      <c r="P543" s="18">
        <f t="shared" si="40"/>
        <v>0.01</v>
      </c>
      <c r="Q543" s="5">
        <f t="shared" si="45"/>
        <v>25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8273</v>
      </c>
      <c r="O544" s="9" t="s">
        <v>8274</v>
      </c>
      <c r="P544" s="18">
        <f t="shared" si="40"/>
        <v>0</v>
      </c>
      <c r="Q544" s="5">
        <f t="shared" si="45"/>
        <v>1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8273</v>
      </c>
      <c r="O545" s="9" t="s">
        <v>8274</v>
      </c>
      <c r="P545" s="18">
        <f t="shared" si="40"/>
        <v>0</v>
      </c>
      <c r="Q545" s="5">
        <f t="shared" si="45"/>
        <v>35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8273</v>
      </c>
      <c r="O546" s="9" t="s">
        <v>8274</v>
      </c>
      <c r="P546" s="18">
        <f t="shared" si="40"/>
        <v>0.01</v>
      </c>
      <c r="Q546" s="5">
        <f t="shared" si="45"/>
        <v>3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8273</v>
      </c>
      <c r="O547" s="9" t="s">
        <v>8274</v>
      </c>
      <c r="P547" s="18">
        <f t="shared" si="40"/>
        <v>0.27</v>
      </c>
      <c r="Q547" s="5">
        <f t="shared" si="45"/>
        <v>402.71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8273</v>
      </c>
      <c r="O548" s="9" t="s">
        <v>8274</v>
      </c>
      <c r="P548" s="18">
        <f t="shared" si="40"/>
        <v>0</v>
      </c>
      <c r="Q548" s="5">
        <f t="shared" si="45"/>
        <v>26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8273</v>
      </c>
      <c r="O549" s="9" t="s">
        <v>8274</v>
      </c>
      <c r="P549" s="18">
        <f t="shared" si="40"/>
        <v>0</v>
      </c>
      <c r="Q549" s="5">
        <f t="shared" si="45"/>
        <v>0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8273</v>
      </c>
      <c r="O550" s="9" t="s">
        <v>8274</v>
      </c>
      <c r="P550" s="18">
        <f t="shared" si="40"/>
        <v>0</v>
      </c>
      <c r="Q550" s="5">
        <f t="shared" si="45"/>
        <v>9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8273</v>
      </c>
      <c r="O551" s="9" t="s">
        <v>8274</v>
      </c>
      <c r="P551" s="18">
        <f t="shared" si="40"/>
        <v>0.03</v>
      </c>
      <c r="Q551" s="5">
        <f t="shared" si="45"/>
        <v>8.5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8273</v>
      </c>
      <c r="O552" s="9" t="s">
        <v>8274</v>
      </c>
      <c r="P552" s="18">
        <f t="shared" si="40"/>
        <v>0.01</v>
      </c>
      <c r="Q552" s="5">
        <f t="shared" si="45"/>
        <v>8.75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8273</v>
      </c>
      <c r="O553" s="9" t="s">
        <v>8274</v>
      </c>
      <c r="P553" s="18">
        <f t="shared" si="40"/>
        <v>0.05</v>
      </c>
      <c r="Q553" s="5">
        <f t="shared" si="45"/>
        <v>135.04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8273</v>
      </c>
      <c r="O554" s="9" t="s">
        <v>8274</v>
      </c>
      <c r="P554" s="18">
        <f t="shared" si="40"/>
        <v>0</v>
      </c>
      <c r="Q554" s="5">
        <f t="shared" si="45"/>
        <v>0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8273</v>
      </c>
      <c r="O555" s="9" t="s">
        <v>8274</v>
      </c>
      <c r="P555" s="18">
        <f t="shared" si="40"/>
        <v>0</v>
      </c>
      <c r="Q555" s="5">
        <f t="shared" si="45"/>
        <v>20.5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8273</v>
      </c>
      <c r="O556" s="9" t="s">
        <v>8274</v>
      </c>
      <c r="P556" s="18">
        <f t="shared" si="40"/>
        <v>0.37</v>
      </c>
      <c r="Q556" s="5">
        <f t="shared" si="45"/>
        <v>64.36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8273</v>
      </c>
      <c r="O557" s="9" t="s">
        <v>8274</v>
      </c>
      <c r="P557" s="18">
        <f t="shared" si="40"/>
        <v>0</v>
      </c>
      <c r="Q557" s="5">
        <f t="shared" si="45"/>
        <v>0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8273</v>
      </c>
      <c r="O558" s="9" t="s">
        <v>8274</v>
      </c>
      <c r="P558" s="18">
        <f t="shared" si="40"/>
        <v>0.03</v>
      </c>
      <c r="Q558" s="5">
        <f t="shared" si="45"/>
        <v>200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8273</v>
      </c>
      <c r="O559" s="9" t="s">
        <v>8274</v>
      </c>
      <c r="P559" s="18">
        <f t="shared" si="40"/>
        <v>0.01</v>
      </c>
      <c r="Q559" s="5">
        <f t="shared" si="45"/>
        <v>68.3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8273</v>
      </c>
      <c r="O560" s="9" t="s">
        <v>8274</v>
      </c>
      <c r="P560" s="18">
        <f t="shared" si="40"/>
        <v>0</v>
      </c>
      <c r="Q560" s="5">
        <f t="shared" si="45"/>
        <v>0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8273</v>
      </c>
      <c r="O561" s="9" t="s">
        <v>8274</v>
      </c>
      <c r="P561" s="18">
        <f t="shared" si="40"/>
        <v>0</v>
      </c>
      <c r="Q561" s="5">
        <f t="shared" si="45"/>
        <v>50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8273</v>
      </c>
      <c r="O562" s="9" t="s">
        <v>8274</v>
      </c>
      <c r="P562" s="18">
        <f t="shared" si="40"/>
        <v>0</v>
      </c>
      <c r="Q562" s="5">
        <f t="shared" si="45"/>
        <v>4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8273</v>
      </c>
      <c r="O563" s="9" t="s">
        <v>8274</v>
      </c>
      <c r="P563" s="18">
        <f t="shared" si="40"/>
        <v>0</v>
      </c>
      <c r="Q563" s="5">
        <f t="shared" si="45"/>
        <v>27.5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8273</v>
      </c>
      <c r="O564" s="9" t="s">
        <v>8274</v>
      </c>
      <c r="P564" s="18">
        <f t="shared" si="40"/>
        <v>0</v>
      </c>
      <c r="Q564" s="5">
        <f t="shared" si="45"/>
        <v>0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8273</v>
      </c>
      <c r="O565" s="9" t="s">
        <v>8274</v>
      </c>
      <c r="P565" s="18">
        <f t="shared" si="40"/>
        <v>0</v>
      </c>
      <c r="Q565" s="5">
        <f t="shared" si="45"/>
        <v>34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8273</v>
      </c>
      <c r="O566" s="9" t="s">
        <v>8274</v>
      </c>
      <c r="P566" s="18">
        <f t="shared" si="40"/>
        <v>0</v>
      </c>
      <c r="Q566" s="5">
        <f t="shared" si="45"/>
        <v>1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8273</v>
      </c>
      <c r="O567" s="9" t="s">
        <v>8274</v>
      </c>
      <c r="P567" s="18">
        <f t="shared" si="40"/>
        <v>0</v>
      </c>
      <c r="Q567" s="5">
        <f t="shared" si="45"/>
        <v>0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8273</v>
      </c>
      <c r="O568" s="9" t="s">
        <v>8274</v>
      </c>
      <c r="P568" s="18">
        <f t="shared" si="40"/>
        <v>0</v>
      </c>
      <c r="Q568" s="5">
        <f t="shared" si="45"/>
        <v>1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8273</v>
      </c>
      <c r="O569" s="9" t="s">
        <v>8274</v>
      </c>
      <c r="P569" s="18">
        <f t="shared" si="40"/>
        <v>0</v>
      </c>
      <c r="Q569" s="5">
        <f t="shared" si="45"/>
        <v>0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8273</v>
      </c>
      <c r="O570" s="9" t="s">
        <v>8274</v>
      </c>
      <c r="P570" s="18">
        <f t="shared" si="40"/>
        <v>0.01</v>
      </c>
      <c r="Q570" s="5">
        <f t="shared" si="45"/>
        <v>49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8273</v>
      </c>
      <c r="O571" s="9" t="s">
        <v>8274</v>
      </c>
      <c r="P571" s="18">
        <f t="shared" si="40"/>
        <v>0.01</v>
      </c>
      <c r="Q571" s="5">
        <f t="shared" si="45"/>
        <v>20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8273</v>
      </c>
      <c r="O572" s="9" t="s">
        <v>8274</v>
      </c>
      <c r="P572" s="18">
        <f t="shared" si="40"/>
        <v>0</v>
      </c>
      <c r="Q572" s="5">
        <f t="shared" si="45"/>
        <v>142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8273</v>
      </c>
      <c r="O573" s="9" t="s">
        <v>8274</v>
      </c>
      <c r="P573" s="18">
        <f t="shared" si="40"/>
        <v>0</v>
      </c>
      <c r="Q573" s="5">
        <f t="shared" si="45"/>
        <v>53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8273</v>
      </c>
      <c r="O574" s="9" t="s">
        <v>8274</v>
      </c>
      <c r="P574" s="18">
        <f t="shared" si="40"/>
        <v>0</v>
      </c>
      <c r="Q574" s="5">
        <f t="shared" si="45"/>
        <v>0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8273</v>
      </c>
      <c r="O575" s="9" t="s">
        <v>8274</v>
      </c>
      <c r="P575" s="18">
        <f t="shared" si="40"/>
        <v>0</v>
      </c>
      <c r="Q575" s="5">
        <f t="shared" si="45"/>
        <v>38.44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8273</v>
      </c>
      <c r="O576" s="9" t="s">
        <v>8274</v>
      </c>
      <c r="P576" s="18">
        <f t="shared" si="40"/>
        <v>0.01</v>
      </c>
      <c r="Q576" s="5">
        <f t="shared" si="45"/>
        <v>20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8273</v>
      </c>
      <c r="O577" s="9" t="s">
        <v>8274</v>
      </c>
      <c r="P577" s="18">
        <f t="shared" si="40"/>
        <v>0</v>
      </c>
      <c r="Q577" s="5">
        <f t="shared" si="45"/>
        <v>64.75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8273</v>
      </c>
      <c r="O578" s="9" t="s">
        <v>8274</v>
      </c>
      <c r="P578" s="18">
        <f t="shared" si="40"/>
        <v>0</v>
      </c>
      <c r="Q578" s="5">
        <f t="shared" si="45"/>
        <v>1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8273</v>
      </c>
      <c r="O579" s="9" t="s">
        <v>8274</v>
      </c>
      <c r="P579" s="18">
        <f t="shared" ref="P579:P642" si="46">IFERROR(ROUND(E579/D579,2),0)</f>
        <v>0</v>
      </c>
      <c r="Q579" s="5">
        <f t="shared" si="45"/>
        <v>10</v>
      </c>
      <c r="R579" s="14">
        <f t="shared" ref="R579:R642" si="47">(J579/60/60/24)+DATE(1970,1,1)</f>
        <v>42450.589143518519</v>
      </c>
      <c r="S579" s="14">
        <f t="shared" ref="S579:S642" si="48">(I579/60/60/24)+DATE(1970,1,1)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8273</v>
      </c>
      <c r="O580" s="9" t="s">
        <v>8274</v>
      </c>
      <c r="P580" s="18">
        <f t="shared" si="46"/>
        <v>0</v>
      </c>
      <c r="Q580" s="5">
        <f t="shared" si="45"/>
        <v>2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8273</v>
      </c>
      <c r="O581" s="9" t="s">
        <v>8274</v>
      </c>
      <c r="P581" s="18">
        <f t="shared" si="46"/>
        <v>0.01</v>
      </c>
      <c r="Q581" s="5">
        <f t="shared" si="45"/>
        <v>35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8273</v>
      </c>
      <c r="O582" s="9" t="s">
        <v>8274</v>
      </c>
      <c r="P582" s="18">
        <f t="shared" si="46"/>
        <v>0</v>
      </c>
      <c r="Q582" s="5">
        <f t="shared" si="45"/>
        <v>1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8273</v>
      </c>
      <c r="O583" s="9" t="s">
        <v>8274</v>
      </c>
      <c r="P583" s="18">
        <f t="shared" si="46"/>
        <v>0</v>
      </c>
      <c r="Q583" s="5">
        <f t="shared" si="45"/>
        <v>0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8273</v>
      </c>
      <c r="O584" s="9" t="s">
        <v>8274</v>
      </c>
      <c r="P584" s="18">
        <f t="shared" si="46"/>
        <v>0</v>
      </c>
      <c r="Q584" s="5">
        <f t="shared" si="45"/>
        <v>0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8273</v>
      </c>
      <c r="O585" s="9" t="s">
        <v>8274</v>
      </c>
      <c r="P585" s="18">
        <f t="shared" si="46"/>
        <v>0</v>
      </c>
      <c r="Q585" s="5">
        <f t="shared" si="45"/>
        <v>1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8273</v>
      </c>
      <c r="O586" s="9" t="s">
        <v>8274</v>
      </c>
      <c r="P586" s="18">
        <f t="shared" si="46"/>
        <v>0.01</v>
      </c>
      <c r="Q586" s="5">
        <f t="shared" si="45"/>
        <v>5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8273</v>
      </c>
      <c r="O587" s="9" t="s">
        <v>8274</v>
      </c>
      <c r="P587" s="18">
        <f t="shared" si="46"/>
        <v>0</v>
      </c>
      <c r="Q587" s="5">
        <f t="shared" si="45"/>
        <v>0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8273</v>
      </c>
      <c r="O588" s="9" t="s">
        <v>8274</v>
      </c>
      <c r="P588" s="18">
        <f t="shared" si="46"/>
        <v>0.01</v>
      </c>
      <c r="Q588" s="5">
        <f t="shared" si="45"/>
        <v>14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8273</v>
      </c>
      <c r="O589" s="9" t="s">
        <v>8274</v>
      </c>
      <c r="P589" s="18">
        <f t="shared" si="46"/>
        <v>0.09</v>
      </c>
      <c r="Q589" s="5">
        <f t="shared" si="45"/>
        <v>389.29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8273</v>
      </c>
      <c r="O590" s="9" t="s">
        <v>8274</v>
      </c>
      <c r="P590" s="18">
        <f t="shared" si="46"/>
        <v>0.03</v>
      </c>
      <c r="Q590" s="5">
        <f t="shared" si="45"/>
        <v>150.5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8273</v>
      </c>
      <c r="O591" s="9" t="s">
        <v>8274</v>
      </c>
      <c r="P591" s="18">
        <f t="shared" si="46"/>
        <v>0</v>
      </c>
      <c r="Q591" s="5">
        <f t="shared" ref="Q591:Q654" si="50">IFERROR(ROUND(E591/L591,2),0)</f>
        <v>1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8273</v>
      </c>
      <c r="O592" s="9" t="s">
        <v>8274</v>
      </c>
      <c r="P592" s="18">
        <f t="shared" si="46"/>
        <v>0.04</v>
      </c>
      <c r="Q592" s="5">
        <f t="shared" si="50"/>
        <v>24.78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8273</v>
      </c>
      <c r="O593" s="9" t="s">
        <v>8274</v>
      </c>
      <c r="P593" s="18">
        <f t="shared" si="46"/>
        <v>0</v>
      </c>
      <c r="Q593" s="5">
        <f t="shared" si="50"/>
        <v>30.5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8273</v>
      </c>
      <c r="O594" s="9" t="s">
        <v>8274</v>
      </c>
      <c r="P594" s="18">
        <f t="shared" si="46"/>
        <v>0.03</v>
      </c>
      <c r="Q594" s="5">
        <f t="shared" si="50"/>
        <v>250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8273</v>
      </c>
      <c r="O595" s="9" t="s">
        <v>8274</v>
      </c>
      <c r="P595" s="18">
        <f t="shared" si="46"/>
        <v>0.23</v>
      </c>
      <c r="Q595" s="5">
        <f t="shared" si="50"/>
        <v>16.43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8273</v>
      </c>
      <c r="O596" s="9" t="s">
        <v>8274</v>
      </c>
      <c r="P596" s="18">
        <f t="shared" si="46"/>
        <v>0</v>
      </c>
      <c r="Q596" s="5">
        <f t="shared" si="50"/>
        <v>13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8273</v>
      </c>
      <c r="O597" s="9" t="s">
        <v>8274</v>
      </c>
      <c r="P597" s="18">
        <f t="shared" si="46"/>
        <v>0</v>
      </c>
      <c r="Q597" s="5">
        <f t="shared" si="50"/>
        <v>53.25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8273</v>
      </c>
      <c r="O598" s="9" t="s">
        <v>8274</v>
      </c>
      <c r="P598" s="18">
        <f t="shared" si="46"/>
        <v>0</v>
      </c>
      <c r="Q598" s="5">
        <f t="shared" si="50"/>
        <v>3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8273</v>
      </c>
      <c r="O599" s="9" t="s">
        <v>8274</v>
      </c>
      <c r="P599" s="18">
        <f t="shared" si="46"/>
        <v>0</v>
      </c>
      <c r="Q599" s="5">
        <f t="shared" si="50"/>
        <v>10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8273</v>
      </c>
      <c r="O600" s="9" t="s">
        <v>8274</v>
      </c>
      <c r="P600" s="18">
        <f t="shared" si="46"/>
        <v>0.34</v>
      </c>
      <c r="Q600" s="5">
        <f t="shared" si="50"/>
        <v>121.43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8273</v>
      </c>
      <c r="O601" s="9" t="s">
        <v>8274</v>
      </c>
      <c r="P601" s="18">
        <f t="shared" si="46"/>
        <v>0</v>
      </c>
      <c r="Q601" s="5">
        <f t="shared" si="50"/>
        <v>15.5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8273</v>
      </c>
      <c r="O602" s="9" t="s">
        <v>8274</v>
      </c>
      <c r="P602" s="18">
        <f t="shared" si="46"/>
        <v>0.02</v>
      </c>
      <c r="Q602" s="5">
        <f t="shared" si="50"/>
        <v>100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8273</v>
      </c>
      <c r="O603" s="9" t="s">
        <v>8274</v>
      </c>
      <c r="P603" s="18">
        <f t="shared" si="46"/>
        <v>0.01</v>
      </c>
      <c r="Q603" s="5">
        <f t="shared" si="50"/>
        <v>23.33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8273</v>
      </c>
      <c r="O604" s="9" t="s">
        <v>8274</v>
      </c>
      <c r="P604" s="18">
        <f t="shared" si="46"/>
        <v>0</v>
      </c>
      <c r="Q604" s="5">
        <f t="shared" si="50"/>
        <v>0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8273</v>
      </c>
      <c r="O605" s="9" t="s">
        <v>8274</v>
      </c>
      <c r="P605" s="18">
        <f t="shared" si="46"/>
        <v>0.04</v>
      </c>
      <c r="Q605" s="5">
        <f t="shared" si="50"/>
        <v>45.39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8273</v>
      </c>
      <c r="O606" s="9" t="s">
        <v>8274</v>
      </c>
      <c r="P606" s="18">
        <f t="shared" si="46"/>
        <v>0</v>
      </c>
      <c r="Q606" s="5">
        <f t="shared" si="50"/>
        <v>0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8273</v>
      </c>
      <c r="O607" s="9" t="s">
        <v>8274</v>
      </c>
      <c r="P607" s="18">
        <f t="shared" si="46"/>
        <v>0.03</v>
      </c>
      <c r="Q607" s="5">
        <f t="shared" si="50"/>
        <v>16.38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8273</v>
      </c>
      <c r="O608" s="9" t="s">
        <v>8274</v>
      </c>
      <c r="P608" s="18">
        <f t="shared" si="46"/>
        <v>0</v>
      </c>
      <c r="Q608" s="5">
        <f t="shared" si="50"/>
        <v>10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8273</v>
      </c>
      <c r="O609" s="9" t="s">
        <v>8274</v>
      </c>
      <c r="P609" s="18">
        <f t="shared" si="46"/>
        <v>0</v>
      </c>
      <c r="Q609" s="5">
        <f t="shared" si="50"/>
        <v>0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8273</v>
      </c>
      <c r="O610" s="9" t="s">
        <v>8274</v>
      </c>
      <c r="P610" s="18">
        <f t="shared" si="46"/>
        <v>0.01</v>
      </c>
      <c r="Q610" s="5">
        <f t="shared" si="50"/>
        <v>292.2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8273</v>
      </c>
      <c r="O611" s="9" t="s">
        <v>8274</v>
      </c>
      <c r="P611" s="18">
        <f t="shared" si="46"/>
        <v>0.01</v>
      </c>
      <c r="Q611" s="5">
        <f t="shared" si="50"/>
        <v>5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8273</v>
      </c>
      <c r="O612" s="9" t="s">
        <v>8274</v>
      </c>
      <c r="P612" s="18">
        <f t="shared" si="46"/>
        <v>0</v>
      </c>
      <c r="Q612" s="5">
        <f t="shared" si="50"/>
        <v>0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8273</v>
      </c>
      <c r="O613" s="9" t="s">
        <v>8274</v>
      </c>
      <c r="P613" s="18">
        <f t="shared" si="46"/>
        <v>0</v>
      </c>
      <c r="Q613" s="5">
        <f t="shared" si="50"/>
        <v>0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8273</v>
      </c>
      <c r="O614" s="9" t="s">
        <v>8274</v>
      </c>
      <c r="P614" s="18">
        <f t="shared" si="46"/>
        <v>0</v>
      </c>
      <c r="Q614" s="5">
        <f t="shared" si="50"/>
        <v>0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8273</v>
      </c>
      <c r="O615" s="9" t="s">
        <v>8274</v>
      </c>
      <c r="P615" s="18">
        <f t="shared" si="46"/>
        <v>0.21</v>
      </c>
      <c r="Q615" s="5">
        <f t="shared" si="50"/>
        <v>105.93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8273</v>
      </c>
      <c r="O616" s="9" t="s">
        <v>8274</v>
      </c>
      <c r="P616" s="18">
        <f t="shared" si="46"/>
        <v>0</v>
      </c>
      <c r="Q616" s="5">
        <f t="shared" si="50"/>
        <v>0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8273</v>
      </c>
      <c r="O617" s="9" t="s">
        <v>8274</v>
      </c>
      <c r="P617" s="18">
        <f t="shared" si="46"/>
        <v>0</v>
      </c>
      <c r="Q617" s="5">
        <f t="shared" si="50"/>
        <v>0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8273</v>
      </c>
      <c r="O618" s="9" t="s">
        <v>8274</v>
      </c>
      <c r="P618" s="18">
        <f t="shared" si="46"/>
        <v>0</v>
      </c>
      <c r="Q618" s="5">
        <f t="shared" si="50"/>
        <v>0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8273</v>
      </c>
      <c r="O619" s="9" t="s">
        <v>8274</v>
      </c>
      <c r="P619" s="18">
        <f t="shared" si="46"/>
        <v>0.03</v>
      </c>
      <c r="Q619" s="5">
        <f t="shared" si="50"/>
        <v>20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8273</v>
      </c>
      <c r="O620" s="9" t="s">
        <v>8274</v>
      </c>
      <c r="P620" s="18">
        <f t="shared" si="46"/>
        <v>0</v>
      </c>
      <c r="Q620" s="5">
        <f t="shared" si="50"/>
        <v>0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8273</v>
      </c>
      <c r="O621" s="9" t="s">
        <v>8274</v>
      </c>
      <c r="P621" s="18">
        <f t="shared" si="46"/>
        <v>0</v>
      </c>
      <c r="Q621" s="5">
        <f t="shared" si="50"/>
        <v>1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8273</v>
      </c>
      <c r="O622" s="9" t="s">
        <v>8274</v>
      </c>
      <c r="P622" s="18">
        <f t="shared" si="46"/>
        <v>0.01</v>
      </c>
      <c r="Q622" s="5">
        <f t="shared" si="50"/>
        <v>300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8273</v>
      </c>
      <c r="O623" s="9" t="s">
        <v>8274</v>
      </c>
      <c r="P623" s="18">
        <f t="shared" si="46"/>
        <v>0.01</v>
      </c>
      <c r="Q623" s="5">
        <f t="shared" si="50"/>
        <v>87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8273</v>
      </c>
      <c r="O624" s="9" t="s">
        <v>8274</v>
      </c>
      <c r="P624" s="18">
        <f t="shared" si="46"/>
        <v>0.06</v>
      </c>
      <c r="Q624" s="5">
        <f t="shared" si="50"/>
        <v>37.89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8273</v>
      </c>
      <c r="O625" s="9" t="s">
        <v>8274</v>
      </c>
      <c r="P625" s="18">
        <f t="shared" si="46"/>
        <v>0</v>
      </c>
      <c r="Q625" s="5">
        <f t="shared" si="50"/>
        <v>0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8273</v>
      </c>
      <c r="O626" s="9" t="s">
        <v>8274</v>
      </c>
      <c r="P626" s="18">
        <f t="shared" si="46"/>
        <v>0</v>
      </c>
      <c r="Q626" s="5">
        <f t="shared" si="50"/>
        <v>0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8273</v>
      </c>
      <c r="O627" s="9" t="s">
        <v>8274</v>
      </c>
      <c r="P627" s="18">
        <f t="shared" si="46"/>
        <v>0</v>
      </c>
      <c r="Q627" s="5">
        <f t="shared" si="50"/>
        <v>0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8273</v>
      </c>
      <c r="O628" s="9" t="s">
        <v>8274</v>
      </c>
      <c r="P628" s="18">
        <f t="shared" si="46"/>
        <v>0.17</v>
      </c>
      <c r="Q628" s="5">
        <f t="shared" si="50"/>
        <v>111.41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8273</v>
      </c>
      <c r="O629" s="9" t="s">
        <v>8274</v>
      </c>
      <c r="P629" s="18">
        <f t="shared" si="46"/>
        <v>0</v>
      </c>
      <c r="Q629" s="5">
        <f t="shared" si="50"/>
        <v>90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8273</v>
      </c>
      <c r="O630" s="9" t="s">
        <v>8274</v>
      </c>
      <c r="P630" s="18">
        <f t="shared" si="46"/>
        <v>0</v>
      </c>
      <c r="Q630" s="5">
        <f t="shared" si="50"/>
        <v>0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8273</v>
      </c>
      <c r="O631" s="9" t="s">
        <v>8274</v>
      </c>
      <c r="P631" s="18">
        <f t="shared" si="46"/>
        <v>0</v>
      </c>
      <c r="Q631" s="5">
        <f t="shared" si="50"/>
        <v>116.67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8273</v>
      </c>
      <c r="O632" s="9" t="s">
        <v>8274</v>
      </c>
      <c r="P632" s="18">
        <f t="shared" si="46"/>
        <v>0</v>
      </c>
      <c r="Q632" s="5">
        <f t="shared" si="50"/>
        <v>10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8273</v>
      </c>
      <c r="O633" s="9" t="s">
        <v>8274</v>
      </c>
      <c r="P633" s="18">
        <f t="shared" si="46"/>
        <v>0.01</v>
      </c>
      <c r="Q633" s="5">
        <f t="shared" si="50"/>
        <v>76.67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8273</v>
      </c>
      <c r="O634" s="9" t="s">
        <v>8274</v>
      </c>
      <c r="P634" s="18">
        <f t="shared" si="46"/>
        <v>0</v>
      </c>
      <c r="Q634" s="5">
        <f t="shared" si="50"/>
        <v>0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8273</v>
      </c>
      <c r="O635" s="9" t="s">
        <v>8274</v>
      </c>
      <c r="P635" s="18">
        <f t="shared" si="46"/>
        <v>0.12</v>
      </c>
      <c r="Q635" s="5">
        <f t="shared" si="50"/>
        <v>49.8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8273</v>
      </c>
      <c r="O636" s="9" t="s">
        <v>8274</v>
      </c>
      <c r="P636" s="18">
        <f t="shared" si="46"/>
        <v>0</v>
      </c>
      <c r="Q636" s="5">
        <f t="shared" si="50"/>
        <v>1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8273</v>
      </c>
      <c r="O637" s="9" t="s">
        <v>8274</v>
      </c>
      <c r="P637" s="18">
        <f t="shared" si="46"/>
        <v>0</v>
      </c>
      <c r="Q637" s="5">
        <f t="shared" si="50"/>
        <v>2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8273</v>
      </c>
      <c r="O638" s="9" t="s">
        <v>8274</v>
      </c>
      <c r="P638" s="18">
        <f t="shared" si="46"/>
        <v>0</v>
      </c>
      <c r="Q638" s="5">
        <f t="shared" si="50"/>
        <v>4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8273</v>
      </c>
      <c r="O639" s="9" t="s">
        <v>8274</v>
      </c>
      <c r="P639" s="18">
        <f t="shared" si="46"/>
        <v>0</v>
      </c>
      <c r="Q639" s="5">
        <f t="shared" si="50"/>
        <v>0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8273</v>
      </c>
      <c r="O640" s="9" t="s">
        <v>8274</v>
      </c>
      <c r="P640" s="18">
        <f t="shared" si="46"/>
        <v>0</v>
      </c>
      <c r="Q640" s="5">
        <f t="shared" si="50"/>
        <v>3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8273</v>
      </c>
      <c r="O641" s="9" t="s">
        <v>8274</v>
      </c>
      <c r="P641" s="18">
        <f t="shared" si="46"/>
        <v>0</v>
      </c>
      <c r="Q641" s="5">
        <f t="shared" si="50"/>
        <v>1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8273</v>
      </c>
      <c r="O642" s="9" t="s">
        <v>8275</v>
      </c>
      <c r="P642" s="18">
        <f t="shared" si="46"/>
        <v>1.44</v>
      </c>
      <c r="Q642" s="5">
        <f t="shared" si="50"/>
        <v>50.5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8273</v>
      </c>
      <c r="O643" s="9" t="s">
        <v>8275</v>
      </c>
      <c r="P643" s="18">
        <f t="shared" ref="P643:P706" si="51">IFERROR(ROUND(E643/D643,2),0)</f>
        <v>1.19</v>
      </c>
      <c r="Q643" s="5">
        <f t="shared" si="50"/>
        <v>151.32</v>
      </c>
      <c r="R643" s="14">
        <f t="shared" ref="R643:R706" si="52">(J643/60/60/24)+DATE(1970,1,1)</f>
        <v>42199.57</v>
      </c>
      <c r="S643" s="14">
        <f t="shared" ref="S643:S706" si="53">(I643/60/60/24)+DATE(1970,1,1)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8273</v>
      </c>
      <c r="O644" s="9" t="s">
        <v>8275</v>
      </c>
      <c r="P644" s="18">
        <f t="shared" si="51"/>
        <v>14.6</v>
      </c>
      <c r="Q644" s="5">
        <f t="shared" si="50"/>
        <v>134.36000000000001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8273</v>
      </c>
      <c r="O645" s="9" t="s">
        <v>8275</v>
      </c>
      <c r="P645" s="18">
        <f t="shared" si="51"/>
        <v>1.06</v>
      </c>
      <c r="Q645" s="5">
        <f t="shared" si="50"/>
        <v>174.03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8273</v>
      </c>
      <c r="O646" s="9" t="s">
        <v>8275</v>
      </c>
      <c r="P646" s="18">
        <f t="shared" si="51"/>
        <v>3</v>
      </c>
      <c r="Q646" s="5">
        <f t="shared" si="50"/>
        <v>73.489999999999995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8273</v>
      </c>
      <c r="O647" s="9" t="s">
        <v>8275</v>
      </c>
      <c r="P647" s="18">
        <f t="shared" si="51"/>
        <v>2.79</v>
      </c>
      <c r="Q647" s="5">
        <f t="shared" si="50"/>
        <v>23.52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8273</v>
      </c>
      <c r="O648" s="9" t="s">
        <v>8275</v>
      </c>
      <c r="P648" s="18">
        <f t="shared" si="51"/>
        <v>1.32</v>
      </c>
      <c r="Q648" s="5">
        <f t="shared" si="50"/>
        <v>39.07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8273</v>
      </c>
      <c r="O649" s="9" t="s">
        <v>8275</v>
      </c>
      <c r="P649" s="18">
        <f t="shared" si="51"/>
        <v>1.07</v>
      </c>
      <c r="Q649" s="5">
        <f t="shared" si="50"/>
        <v>125.94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8273</v>
      </c>
      <c r="O650" s="9" t="s">
        <v>8275</v>
      </c>
      <c r="P650" s="18">
        <f t="shared" si="51"/>
        <v>1.27</v>
      </c>
      <c r="Q650" s="5">
        <f t="shared" si="50"/>
        <v>1644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8273</v>
      </c>
      <c r="O651" s="9" t="s">
        <v>8275</v>
      </c>
      <c r="P651" s="18">
        <f t="shared" si="51"/>
        <v>1.4</v>
      </c>
      <c r="Q651" s="5">
        <f t="shared" si="50"/>
        <v>42.67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8273</v>
      </c>
      <c r="O652" s="9" t="s">
        <v>8275</v>
      </c>
      <c r="P652" s="18">
        <f t="shared" si="51"/>
        <v>1.1200000000000001</v>
      </c>
      <c r="Q652" s="5">
        <f t="shared" si="50"/>
        <v>35.130000000000003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8273</v>
      </c>
      <c r="O653" s="9" t="s">
        <v>8275</v>
      </c>
      <c r="P653" s="18">
        <f t="shared" si="51"/>
        <v>1.01</v>
      </c>
      <c r="Q653" s="5">
        <f t="shared" si="50"/>
        <v>239.35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8273</v>
      </c>
      <c r="O654" s="9" t="s">
        <v>8275</v>
      </c>
      <c r="P654" s="18">
        <f t="shared" si="51"/>
        <v>1</v>
      </c>
      <c r="Q654" s="5">
        <f t="shared" si="50"/>
        <v>107.64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8273</v>
      </c>
      <c r="O655" s="9" t="s">
        <v>8275</v>
      </c>
      <c r="P655" s="18">
        <f t="shared" si="51"/>
        <v>1.41</v>
      </c>
      <c r="Q655" s="5">
        <f t="shared" ref="Q655:Q718" si="55">IFERROR(ROUND(E655/L655,2),0)</f>
        <v>95.83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8273</v>
      </c>
      <c r="O656" s="9" t="s">
        <v>8275</v>
      </c>
      <c r="P656" s="18">
        <f t="shared" si="51"/>
        <v>2.67</v>
      </c>
      <c r="Q656" s="5">
        <f t="shared" si="55"/>
        <v>31.66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8273</v>
      </c>
      <c r="O657" s="9" t="s">
        <v>8275</v>
      </c>
      <c r="P657" s="18">
        <f t="shared" si="51"/>
        <v>1.47</v>
      </c>
      <c r="Q657" s="5">
        <f t="shared" si="55"/>
        <v>42.89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8273</v>
      </c>
      <c r="O658" s="9" t="s">
        <v>8275</v>
      </c>
      <c r="P658" s="18">
        <f t="shared" si="51"/>
        <v>2.14</v>
      </c>
      <c r="Q658" s="5">
        <f t="shared" si="55"/>
        <v>122.74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8273</v>
      </c>
      <c r="O659" s="9" t="s">
        <v>8275</v>
      </c>
      <c r="P659" s="18">
        <f t="shared" si="51"/>
        <v>1.26</v>
      </c>
      <c r="Q659" s="5">
        <f t="shared" si="55"/>
        <v>190.45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8273</v>
      </c>
      <c r="O660" s="9" t="s">
        <v>8275</v>
      </c>
      <c r="P660" s="18">
        <f t="shared" si="51"/>
        <v>1.04</v>
      </c>
      <c r="Q660" s="5">
        <f t="shared" si="55"/>
        <v>109.34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8273</v>
      </c>
      <c r="O661" s="9" t="s">
        <v>8275</v>
      </c>
      <c r="P661" s="18">
        <f t="shared" si="51"/>
        <v>1.01</v>
      </c>
      <c r="Q661" s="5">
        <f t="shared" si="55"/>
        <v>143.66999999999999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8273</v>
      </c>
      <c r="O662" s="9" t="s">
        <v>8275</v>
      </c>
      <c r="P662" s="18">
        <f t="shared" si="51"/>
        <v>0.03</v>
      </c>
      <c r="Q662" s="5">
        <f t="shared" si="55"/>
        <v>84.94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8273</v>
      </c>
      <c r="O663" s="9" t="s">
        <v>8275</v>
      </c>
      <c r="P663" s="18">
        <f t="shared" si="51"/>
        <v>0.01</v>
      </c>
      <c r="Q663" s="5">
        <f t="shared" si="55"/>
        <v>10.56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8273</v>
      </c>
      <c r="O664" s="9" t="s">
        <v>8275</v>
      </c>
      <c r="P664" s="18">
        <f t="shared" si="51"/>
        <v>0</v>
      </c>
      <c r="Q664" s="5">
        <f t="shared" si="55"/>
        <v>39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8273</v>
      </c>
      <c r="O665" s="9" t="s">
        <v>8275</v>
      </c>
      <c r="P665" s="18">
        <f t="shared" si="51"/>
        <v>0</v>
      </c>
      <c r="Q665" s="5">
        <f t="shared" si="55"/>
        <v>100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8273</v>
      </c>
      <c r="O666" s="9" t="s">
        <v>8275</v>
      </c>
      <c r="P666" s="18">
        <f t="shared" si="51"/>
        <v>0.08</v>
      </c>
      <c r="Q666" s="5">
        <f t="shared" si="55"/>
        <v>31.17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8273</v>
      </c>
      <c r="O667" s="9" t="s">
        <v>8275</v>
      </c>
      <c r="P667" s="18">
        <f t="shared" si="51"/>
        <v>0.19</v>
      </c>
      <c r="Q667" s="5">
        <f t="shared" si="55"/>
        <v>155.33000000000001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8273</v>
      </c>
      <c r="O668" s="9" t="s">
        <v>8275</v>
      </c>
      <c r="P668" s="18">
        <f t="shared" si="51"/>
        <v>0</v>
      </c>
      <c r="Q668" s="5">
        <f t="shared" si="55"/>
        <v>2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8273</v>
      </c>
      <c r="O669" s="9" t="s">
        <v>8275</v>
      </c>
      <c r="P669" s="18">
        <f t="shared" si="51"/>
        <v>0.1</v>
      </c>
      <c r="Q669" s="5">
        <f t="shared" si="55"/>
        <v>178.93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8273</v>
      </c>
      <c r="O670" s="9" t="s">
        <v>8275</v>
      </c>
      <c r="P670" s="18">
        <f t="shared" si="51"/>
        <v>0.05</v>
      </c>
      <c r="Q670" s="5">
        <f t="shared" si="55"/>
        <v>27.36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8273</v>
      </c>
      <c r="O671" s="9" t="s">
        <v>8275</v>
      </c>
      <c r="P671" s="18">
        <f t="shared" si="51"/>
        <v>0.22</v>
      </c>
      <c r="Q671" s="5">
        <f t="shared" si="55"/>
        <v>1536.25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8273</v>
      </c>
      <c r="O672" s="9" t="s">
        <v>8275</v>
      </c>
      <c r="P672" s="18">
        <f t="shared" si="51"/>
        <v>0.28999999999999998</v>
      </c>
      <c r="Q672" s="5">
        <f t="shared" si="55"/>
        <v>85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8273</v>
      </c>
      <c r="O673" s="9" t="s">
        <v>8275</v>
      </c>
      <c r="P673" s="18">
        <f t="shared" si="51"/>
        <v>0.39</v>
      </c>
      <c r="Q673" s="5">
        <f t="shared" si="55"/>
        <v>788.53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8273</v>
      </c>
      <c r="O674" s="9" t="s">
        <v>8275</v>
      </c>
      <c r="P674" s="18">
        <f t="shared" si="51"/>
        <v>0.22</v>
      </c>
      <c r="Q674" s="5">
        <f t="shared" si="55"/>
        <v>50.3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8273</v>
      </c>
      <c r="O675" s="9" t="s">
        <v>8275</v>
      </c>
      <c r="P675" s="18">
        <f t="shared" si="51"/>
        <v>0</v>
      </c>
      <c r="Q675" s="5">
        <f t="shared" si="55"/>
        <v>68.33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8273</v>
      </c>
      <c r="O676" s="9" t="s">
        <v>8275</v>
      </c>
      <c r="P676" s="18">
        <f t="shared" si="51"/>
        <v>0</v>
      </c>
      <c r="Q676" s="5">
        <f t="shared" si="55"/>
        <v>7.5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8273</v>
      </c>
      <c r="O677" s="9" t="s">
        <v>8275</v>
      </c>
      <c r="P677" s="18">
        <f t="shared" si="51"/>
        <v>0.15</v>
      </c>
      <c r="Q677" s="5">
        <f t="shared" si="55"/>
        <v>34.270000000000003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8273</v>
      </c>
      <c r="O678" s="9" t="s">
        <v>8275</v>
      </c>
      <c r="P678" s="18">
        <f t="shared" si="51"/>
        <v>0.01</v>
      </c>
      <c r="Q678" s="5">
        <f t="shared" si="55"/>
        <v>61.29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8273</v>
      </c>
      <c r="O679" s="9" t="s">
        <v>8275</v>
      </c>
      <c r="P679" s="18">
        <f t="shared" si="51"/>
        <v>0.26</v>
      </c>
      <c r="Q679" s="5">
        <f t="shared" si="55"/>
        <v>133.25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8273</v>
      </c>
      <c r="O680" s="9" t="s">
        <v>8275</v>
      </c>
      <c r="P680" s="18">
        <f t="shared" si="51"/>
        <v>0.04</v>
      </c>
      <c r="Q680" s="5">
        <f t="shared" si="55"/>
        <v>65.180000000000007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8273</v>
      </c>
      <c r="O681" s="9" t="s">
        <v>8275</v>
      </c>
      <c r="P681" s="18">
        <f t="shared" si="51"/>
        <v>0.15</v>
      </c>
      <c r="Q681" s="5">
        <f t="shared" si="55"/>
        <v>93.9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8273</v>
      </c>
      <c r="O682" s="9" t="s">
        <v>8275</v>
      </c>
      <c r="P682" s="18">
        <f t="shared" si="51"/>
        <v>0.26</v>
      </c>
      <c r="Q682" s="5">
        <f t="shared" si="55"/>
        <v>150.65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8273</v>
      </c>
      <c r="O683" s="9" t="s">
        <v>8275</v>
      </c>
      <c r="P683" s="18">
        <f t="shared" si="51"/>
        <v>0</v>
      </c>
      <c r="Q683" s="5">
        <f t="shared" si="55"/>
        <v>1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8273</v>
      </c>
      <c r="O684" s="9" t="s">
        <v>8275</v>
      </c>
      <c r="P684" s="18">
        <f t="shared" si="51"/>
        <v>0</v>
      </c>
      <c r="Q684" s="5">
        <f t="shared" si="55"/>
        <v>13.25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8273</v>
      </c>
      <c r="O685" s="9" t="s">
        <v>8275</v>
      </c>
      <c r="P685" s="18">
        <f t="shared" si="51"/>
        <v>0.01</v>
      </c>
      <c r="Q685" s="5">
        <f t="shared" si="55"/>
        <v>99.33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8273</v>
      </c>
      <c r="O686" s="9" t="s">
        <v>8275</v>
      </c>
      <c r="P686" s="18">
        <f t="shared" si="51"/>
        <v>7.0000000000000007E-2</v>
      </c>
      <c r="Q686" s="5">
        <f t="shared" si="55"/>
        <v>177.39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8273</v>
      </c>
      <c r="O687" s="9" t="s">
        <v>8275</v>
      </c>
      <c r="P687" s="18">
        <f t="shared" si="51"/>
        <v>0.28000000000000003</v>
      </c>
      <c r="Q687" s="5">
        <f t="shared" si="55"/>
        <v>55.3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8273</v>
      </c>
      <c r="O688" s="9" t="s">
        <v>8275</v>
      </c>
      <c r="P688" s="18">
        <f t="shared" si="51"/>
        <v>0</v>
      </c>
      <c r="Q688" s="5">
        <f t="shared" si="55"/>
        <v>0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8273</v>
      </c>
      <c r="O689" s="9" t="s">
        <v>8275</v>
      </c>
      <c r="P689" s="18">
        <f t="shared" si="51"/>
        <v>0.04</v>
      </c>
      <c r="Q689" s="5">
        <f t="shared" si="55"/>
        <v>591.66999999999996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8273</v>
      </c>
      <c r="O690" s="9" t="s">
        <v>8275</v>
      </c>
      <c r="P690" s="18">
        <f t="shared" si="51"/>
        <v>0.73</v>
      </c>
      <c r="Q690" s="5">
        <f t="shared" si="55"/>
        <v>405.5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8273</v>
      </c>
      <c r="O691" s="9" t="s">
        <v>8275</v>
      </c>
      <c r="P691" s="18">
        <f t="shared" si="51"/>
        <v>0.57999999999999996</v>
      </c>
      <c r="Q691" s="5">
        <f t="shared" si="55"/>
        <v>343.15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8273</v>
      </c>
      <c r="O692" s="9" t="s">
        <v>8275</v>
      </c>
      <c r="P692" s="18">
        <f t="shared" si="51"/>
        <v>0.12</v>
      </c>
      <c r="Q692" s="5">
        <f t="shared" si="55"/>
        <v>72.59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8273</v>
      </c>
      <c r="O693" s="9" t="s">
        <v>8275</v>
      </c>
      <c r="P693" s="18">
        <f t="shared" si="51"/>
        <v>0.01</v>
      </c>
      <c r="Q693" s="5">
        <f t="shared" si="55"/>
        <v>26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8273</v>
      </c>
      <c r="O694" s="9" t="s">
        <v>8275</v>
      </c>
      <c r="P694" s="18">
        <f t="shared" si="51"/>
        <v>7.0000000000000007E-2</v>
      </c>
      <c r="Q694" s="5">
        <f t="shared" si="55"/>
        <v>6.5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8273</v>
      </c>
      <c r="O695" s="9" t="s">
        <v>8275</v>
      </c>
      <c r="P695" s="18">
        <f t="shared" si="51"/>
        <v>0.35</v>
      </c>
      <c r="Q695" s="5">
        <f t="shared" si="55"/>
        <v>119.39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8273</v>
      </c>
      <c r="O696" s="9" t="s">
        <v>8275</v>
      </c>
      <c r="P696" s="18">
        <f t="shared" si="51"/>
        <v>0</v>
      </c>
      <c r="Q696" s="5">
        <f t="shared" si="55"/>
        <v>84.29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8273</v>
      </c>
      <c r="O697" s="9" t="s">
        <v>8275</v>
      </c>
      <c r="P697" s="18">
        <f t="shared" si="51"/>
        <v>0.01</v>
      </c>
      <c r="Q697" s="5">
        <f t="shared" si="55"/>
        <v>90.86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8273</v>
      </c>
      <c r="O698" s="9" t="s">
        <v>8275</v>
      </c>
      <c r="P698" s="18">
        <f t="shared" si="51"/>
        <v>0</v>
      </c>
      <c r="Q698" s="5">
        <f t="shared" si="55"/>
        <v>1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8273</v>
      </c>
      <c r="O699" s="9" t="s">
        <v>8275</v>
      </c>
      <c r="P699" s="18">
        <f t="shared" si="51"/>
        <v>0.46</v>
      </c>
      <c r="Q699" s="5">
        <f t="shared" si="55"/>
        <v>20.34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8273</v>
      </c>
      <c r="O700" s="9" t="s">
        <v>8275</v>
      </c>
      <c r="P700" s="18">
        <f t="shared" si="51"/>
        <v>0.15</v>
      </c>
      <c r="Q700" s="5">
        <f t="shared" si="55"/>
        <v>530.69000000000005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8273</v>
      </c>
      <c r="O701" s="9" t="s">
        <v>8275</v>
      </c>
      <c r="P701" s="18">
        <f t="shared" si="51"/>
        <v>0.82</v>
      </c>
      <c r="Q701" s="5">
        <f t="shared" si="55"/>
        <v>120.39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8273</v>
      </c>
      <c r="O702" s="9" t="s">
        <v>8275</v>
      </c>
      <c r="P702" s="18">
        <f t="shared" si="51"/>
        <v>0.03</v>
      </c>
      <c r="Q702" s="5">
        <f t="shared" si="55"/>
        <v>13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8273</v>
      </c>
      <c r="O703" s="9" t="s">
        <v>8275</v>
      </c>
      <c r="P703" s="18">
        <f t="shared" si="51"/>
        <v>0.27</v>
      </c>
      <c r="Q703" s="5">
        <f t="shared" si="55"/>
        <v>291.33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8273</v>
      </c>
      <c r="O704" s="9" t="s">
        <v>8275</v>
      </c>
      <c r="P704" s="18">
        <f t="shared" si="51"/>
        <v>0.31</v>
      </c>
      <c r="Q704" s="5">
        <f t="shared" si="55"/>
        <v>124.92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8273</v>
      </c>
      <c r="O705" s="9" t="s">
        <v>8275</v>
      </c>
      <c r="P705" s="18">
        <f t="shared" si="51"/>
        <v>0.06</v>
      </c>
      <c r="Q705" s="5">
        <f t="shared" si="55"/>
        <v>119.57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8273</v>
      </c>
      <c r="O706" s="9" t="s">
        <v>8275</v>
      </c>
      <c r="P706" s="18">
        <f t="shared" si="51"/>
        <v>0.01</v>
      </c>
      <c r="Q706" s="5">
        <f t="shared" si="55"/>
        <v>120.25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8273</v>
      </c>
      <c r="O707" s="9" t="s">
        <v>8275</v>
      </c>
      <c r="P707" s="18">
        <f t="shared" ref="P707:P770" si="56">IFERROR(ROUND(E707/D707,2),0)</f>
        <v>0.01</v>
      </c>
      <c r="Q707" s="5">
        <f t="shared" si="55"/>
        <v>195.4</v>
      </c>
      <c r="R707" s="14">
        <f t="shared" ref="R707:R770" si="57">(J707/60/60/24)+DATE(1970,1,1)</f>
        <v>42726.491643518515</v>
      </c>
      <c r="S707" s="14">
        <f t="shared" ref="S707:S770" si="58">(I707/60/60/24)+DATE(1970,1,1)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8273</v>
      </c>
      <c r="O708" s="9" t="s">
        <v>8275</v>
      </c>
      <c r="P708" s="18">
        <f t="shared" si="56"/>
        <v>0</v>
      </c>
      <c r="Q708" s="5">
        <f t="shared" si="55"/>
        <v>0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8273</v>
      </c>
      <c r="O709" s="9" t="s">
        <v>8275</v>
      </c>
      <c r="P709" s="18">
        <f t="shared" si="56"/>
        <v>0.79</v>
      </c>
      <c r="Q709" s="5">
        <f t="shared" si="55"/>
        <v>117.7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8273</v>
      </c>
      <c r="O710" s="9" t="s">
        <v>8275</v>
      </c>
      <c r="P710" s="18">
        <f t="shared" si="56"/>
        <v>0.22</v>
      </c>
      <c r="Q710" s="5">
        <f t="shared" si="55"/>
        <v>23.95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8273</v>
      </c>
      <c r="O711" s="9" t="s">
        <v>8275</v>
      </c>
      <c r="P711" s="18">
        <f t="shared" si="56"/>
        <v>0</v>
      </c>
      <c r="Q711" s="5">
        <f t="shared" si="55"/>
        <v>30.5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8273</v>
      </c>
      <c r="O712" s="9" t="s">
        <v>8275</v>
      </c>
      <c r="P712" s="18">
        <f t="shared" si="56"/>
        <v>0</v>
      </c>
      <c r="Q712" s="5">
        <f t="shared" si="55"/>
        <v>0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8273</v>
      </c>
      <c r="O713" s="9" t="s">
        <v>8275</v>
      </c>
      <c r="P713" s="18">
        <f t="shared" si="56"/>
        <v>0.34</v>
      </c>
      <c r="Q713" s="5">
        <f t="shared" si="55"/>
        <v>99.97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8273</v>
      </c>
      <c r="O714" s="9" t="s">
        <v>8275</v>
      </c>
      <c r="P714" s="18">
        <f t="shared" si="56"/>
        <v>0</v>
      </c>
      <c r="Q714" s="5">
        <f t="shared" si="55"/>
        <v>26.25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8273</v>
      </c>
      <c r="O715" s="9" t="s">
        <v>8275</v>
      </c>
      <c r="P715" s="18">
        <f t="shared" si="56"/>
        <v>0.01</v>
      </c>
      <c r="Q715" s="5">
        <f t="shared" si="55"/>
        <v>199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8273</v>
      </c>
      <c r="O716" s="9" t="s">
        <v>8275</v>
      </c>
      <c r="P716" s="18">
        <f t="shared" si="56"/>
        <v>0.15</v>
      </c>
      <c r="Q716" s="5">
        <f t="shared" si="55"/>
        <v>80.319999999999993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8273</v>
      </c>
      <c r="O717" s="9" t="s">
        <v>8275</v>
      </c>
      <c r="P717" s="18">
        <f t="shared" si="56"/>
        <v>0.05</v>
      </c>
      <c r="Q717" s="5">
        <f t="shared" si="55"/>
        <v>115.75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8273</v>
      </c>
      <c r="O718" s="9" t="s">
        <v>8275</v>
      </c>
      <c r="P718" s="18">
        <f t="shared" si="56"/>
        <v>0.1</v>
      </c>
      <c r="Q718" s="5">
        <f t="shared" si="55"/>
        <v>44.69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8273</v>
      </c>
      <c r="O719" s="9" t="s">
        <v>8275</v>
      </c>
      <c r="P719" s="18">
        <f t="shared" si="56"/>
        <v>0</v>
      </c>
      <c r="Q719" s="5">
        <f t="shared" ref="Q719:Q782" si="60">IFERROR(ROUND(E719/L719,2),0)</f>
        <v>76.25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8273</v>
      </c>
      <c r="O720" s="9" t="s">
        <v>8275</v>
      </c>
      <c r="P720" s="18">
        <f t="shared" si="56"/>
        <v>0.01</v>
      </c>
      <c r="Q720" s="5">
        <f t="shared" si="60"/>
        <v>22.5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8273</v>
      </c>
      <c r="O721" s="9" t="s">
        <v>8275</v>
      </c>
      <c r="P721" s="18">
        <f t="shared" si="56"/>
        <v>0.01</v>
      </c>
      <c r="Q721" s="5">
        <f t="shared" si="60"/>
        <v>19.399999999999999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8276</v>
      </c>
      <c r="O722" s="9" t="s">
        <v>8277</v>
      </c>
      <c r="P722" s="18">
        <f t="shared" si="56"/>
        <v>1.44</v>
      </c>
      <c r="Q722" s="5">
        <f t="shared" si="60"/>
        <v>66.709999999999994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8276</v>
      </c>
      <c r="O723" s="9" t="s">
        <v>8277</v>
      </c>
      <c r="P723" s="18">
        <f t="shared" si="56"/>
        <v>1.22</v>
      </c>
      <c r="Q723" s="5">
        <f t="shared" si="60"/>
        <v>84.14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8276</v>
      </c>
      <c r="O724" s="9" t="s">
        <v>8277</v>
      </c>
      <c r="P724" s="18">
        <f t="shared" si="56"/>
        <v>1.32</v>
      </c>
      <c r="Q724" s="5">
        <f t="shared" si="60"/>
        <v>215.73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8276</v>
      </c>
      <c r="O725" s="9" t="s">
        <v>8277</v>
      </c>
      <c r="P725" s="18">
        <f t="shared" si="56"/>
        <v>1.0900000000000001</v>
      </c>
      <c r="Q725" s="5">
        <f t="shared" si="60"/>
        <v>54.69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8276</v>
      </c>
      <c r="O726" s="9" t="s">
        <v>8277</v>
      </c>
      <c r="P726" s="18">
        <f t="shared" si="56"/>
        <v>1.05</v>
      </c>
      <c r="Q726" s="5">
        <f t="shared" si="60"/>
        <v>51.63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8276</v>
      </c>
      <c r="O727" s="9" t="s">
        <v>8277</v>
      </c>
      <c r="P727" s="18">
        <f t="shared" si="56"/>
        <v>1</v>
      </c>
      <c r="Q727" s="5">
        <f t="shared" si="60"/>
        <v>143.36000000000001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8276</v>
      </c>
      <c r="O728" s="9" t="s">
        <v>8277</v>
      </c>
      <c r="P728" s="18">
        <f t="shared" si="56"/>
        <v>1.01</v>
      </c>
      <c r="Q728" s="5">
        <f t="shared" si="60"/>
        <v>72.430000000000007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8276</v>
      </c>
      <c r="O729" s="9" t="s">
        <v>8277</v>
      </c>
      <c r="P729" s="18">
        <f t="shared" si="56"/>
        <v>1.56</v>
      </c>
      <c r="Q729" s="5">
        <f t="shared" si="60"/>
        <v>36.53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8276</v>
      </c>
      <c r="O730" s="9" t="s">
        <v>8277</v>
      </c>
      <c r="P730" s="18">
        <f t="shared" si="56"/>
        <v>1.06</v>
      </c>
      <c r="Q730" s="5">
        <f t="shared" si="60"/>
        <v>60.9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8276</v>
      </c>
      <c r="O731" s="9" t="s">
        <v>8277</v>
      </c>
      <c r="P731" s="18">
        <f t="shared" si="56"/>
        <v>1.31</v>
      </c>
      <c r="Q731" s="5">
        <f t="shared" si="60"/>
        <v>43.55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8276</v>
      </c>
      <c r="O732" s="9" t="s">
        <v>8277</v>
      </c>
      <c r="P732" s="18">
        <f t="shared" si="56"/>
        <v>1.32</v>
      </c>
      <c r="Q732" s="5">
        <f t="shared" si="60"/>
        <v>99.77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8276</v>
      </c>
      <c r="O733" s="9" t="s">
        <v>8277</v>
      </c>
      <c r="P733" s="18">
        <f t="shared" si="56"/>
        <v>1.26</v>
      </c>
      <c r="Q733" s="5">
        <f t="shared" si="60"/>
        <v>88.73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8276</v>
      </c>
      <c r="O734" s="9" t="s">
        <v>8277</v>
      </c>
      <c r="P734" s="18">
        <f t="shared" si="56"/>
        <v>1.6</v>
      </c>
      <c r="Q734" s="5">
        <f t="shared" si="60"/>
        <v>4.92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8276</v>
      </c>
      <c r="O735" s="9" t="s">
        <v>8277</v>
      </c>
      <c r="P735" s="18">
        <f t="shared" si="56"/>
        <v>1.2</v>
      </c>
      <c r="Q735" s="5">
        <f t="shared" si="60"/>
        <v>17.82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8276</v>
      </c>
      <c r="O736" s="9" t="s">
        <v>8277</v>
      </c>
      <c r="P736" s="18">
        <f t="shared" si="56"/>
        <v>1.26</v>
      </c>
      <c r="Q736" s="5">
        <f t="shared" si="60"/>
        <v>187.19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8276</v>
      </c>
      <c r="O737" s="9" t="s">
        <v>8277</v>
      </c>
      <c r="P737" s="18">
        <f t="shared" si="56"/>
        <v>1.1399999999999999</v>
      </c>
      <c r="Q737" s="5">
        <f t="shared" si="60"/>
        <v>234.81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8276</v>
      </c>
      <c r="O738" s="9" t="s">
        <v>8277</v>
      </c>
      <c r="P738" s="18">
        <f t="shared" si="56"/>
        <v>3.15</v>
      </c>
      <c r="Q738" s="5">
        <f t="shared" si="60"/>
        <v>105.05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8276</v>
      </c>
      <c r="O739" s="9" t="s">
        <v>8277</v>
      </c>
      <c r="P739" s="18">
        <f t="shared" si="56"/>
        <v>1.22</v>
      </c>
      <c r="Q739" s="5">
        <f t="shared" si="60"/>
        <v>56.67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8276</v>
      </c>
      <c r="O740" s="9" t="s">
        <v>8277</v>
      </c>
      <c r="P740" s="18">
        <f t="shared" si="56"/>
        <v>1.07</v>
      </c>
      <c r="Q740" s="5">
        <f t="shared" si="60"/>
        <v>39.049999999999997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8276</v>
      </c>
      <c r="O741" s="9" t="s">
        <v>8277</v>
      </c>
      <c r="P741" s="18">
        <f t="shared" si="56"/>
        <v>1.58</v>
      </c>
      <c r="Q741" s="5">
        <f t="shared" si="60"/>
        <v>68.349999999999994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8276</v>
      </c>
      <c r="O742" s="9" t="s">
        <v>8277</v>
      </c>
      <c r="P742" s="18">
        <f t="shared" si="56"/>
        <v>1.07</v>
      </c>
      <c r="Q742" s="5">
        <f t="shared" si="60"/>
        <v>169.58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8276</v>
      </c>
      <c r="O743" s="9" t="s">
        <v>8277</v>
      </c>
      <c r="P743" s="18">
        <f t="shared" si="56"/>
        <v>1.02</v>
      </c>
      <c r="Q743" s="5">
        <f t="shared" si="60"/>
        <v>141.41999999999999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8276</v>
      </c>
      <c r="O744" s="9" t="s">
        <v>8277</v>
      </c>
      <c r="P744" s="18">
        <f t="shared" si="56"/>
        <v>1.1100000000000001</v>
      </c>
      <c r="Q744" s="5">
        <f t="shared" si="60"/>
        <v>67.39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8276</v>
      </c>
      <c r="O745" s="9" t="s">
        <v>8277</v>
      </c>
      <c r="P745" s="18">
        <f t="shared" si="56"/>
        <v>1.48</v>
      </c>
      <c r="Q745" s="5">
        <f t="shared" si="60"/>
        <v>54.27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8276</v>
      </c>
      <c r="O746" s="9" t="s">
        <v>8277</v>
      </c>
      <c r="P746" s="18">
        <f t="shared" si="56"/>
        <v>1.02</v>
      </c>
      <c r="Q746" s="5">
        <f t="shared" si="60"/>
        <v>82.52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8276</v>
      </c>
      <c r="O747" s="9" t="s">
        <v>8277</v>
      </c>
      <c r="P747" s="18">
        <f t="shared" si="56"/>
        <v>1.79</v>
      </c>
      <c r="Q747" s="5">
        <f t="shared" si="60"/>
        <v>53.73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8276</v>
      </c>
      <c r="O748" s="9" t="s">
        <v>8277</v>
      </c>
      <c r="P748" s="18">
        <f t="shared" si="56"/>
        <v>1.1100000000000001</v>
      </c>
      <c r="Q748" s="5">
        <f t="shared" si="60"/>
        <v>34.21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8276</v>
      </c>
      <c r="O749" s="9" t="s">
        <v>8277</v>
      </c>
      <c r="P749" s="18">
        <f t="shared" si="56"/>
        <v>1</v>
      </c>
      <c r="Q749" s="5">
        <f t="shared" si="60"/>
        <v>127.33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8276</v>
      </c>
      <c r="O750" s="9" t="s">
        <v>8277</v>
      </c>
      <c r="P750" s="18">
        <f t="shared" si="56"/>
        <v>1</v>
      </c>
      <c r="Q750" s="5">
        <f t="shared" si="60"/>
        <v>45.57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8276</v>
      </c>
      <c r="O751" s="9" t="s">
        <v>8277</v>
      </c>
      <c r="P751" s="18">
        <f t="shared" si="56"/>
        <v>1.06</v>
      </c>
      <c r="Q751" s="5">
        <f t="shared" si="60"/>
        <v>95.96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8276</v>
      </c>
      <c r="O752" s="9" t="s">
        <v>8277</v>
      </c>
      <c r="P752" s="18">
        <f t="shared" si="56"/>
        <v>1.03</v>
      </c>
      <c r="Q752" s="5">
        <f t="shared" si="60"/>
        <v>77.27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8276</v>
      </c>
      <c r="O753" s="9" t="s">
        <v>8277</v>
      </c>
      <c r="P753" s="18">
        <f t="shared" si="56"/>
        <v>1.19</v>
      </c>
      <c r="Q753" s="5">
        <f t="shared" si="60"/>
        <v>57.34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8276</v>
      </c>
      <c r="O754" s="9" t="s">
        <v>8277</v>
      </c>
      <c r="P754" s="18">
        <f t="shared" si="56"/>
        <v>1.1200000000000001</v>
      </c>
      <c r="Q754" s="5">
        <f t="shared" si="60"/>
        <v>53.19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8276</v>
      </c>
      <c r="O755" s="9" t="s">
        <v>8277</v>
      </c>
      <c r="P755" s="18">
        <f t="shared" si="56"/>
        <v>1.28</v>
      </c>
      <c r="Q755" s="5">
        <f t="shared" si="60"/>
        <v>492.31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8276</v>
      </c>
      <c r="O756" s="9" t="s">
        <v>8277</v>
      </c>
      <c r="P756" s="18">
        <f t="shared" si="56"/>
        <v>1.04</v>
      </c>
      <c r="Q756" s="5">
        <f t="shared" si="60"/>
        <v>42.35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8276</v>
      </c>
      <c r="O757" s="9" t="s">
        <v>8277</v>
      </c>
      <c r="P757" s="18">
        <f t="shared" si="56"/>
        <v>1.02</v>
      </c>
      <c r="Q757" s="5">
        <f t="shared" si="60"/>
        <v>37.47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8276</v>
      </c>
      <c r="O758" s="9" t="s">
        <v>8277</v>
      </c>
      <c r="P758" s="18">
        <f t="shared" si="56"/>
        <v>1.18</v>
      </c>
      <c r="Q758" s="5">
        <f t="shared" si="60"/>
        <v>37.450000000000003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8276</v>
      </c>
      <c r="O759" s="9" t="s">
        <v>8277</v>
      </c>
      <c r="P759" s="18">
        <f t="shared" si="56"/>
        <v>2.38</v>
      </c>
      <c r="Q759" s="5">
        <f t="shared" si="60"/>
        <v>33.06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8276</v>
      </c>
      <c r="O760" s="9" t="s">
        <v>8277</v>
      </c>
      <c r="P760" s="18">
        <f t="shared" si="56"/>
        <v>1.02</v>
      </c>
      <c r="Q760" s="5">
        <f t="shared" si="60"/>
        <v>134.21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8276</v>
      </c>
      <c r="O761" s="9" t="s">
        <v>8277</v>
      </c>
      <c r="P761" s="18">
        <f t="shared" si="56"/>
        <v>1.02</v>
      </c>
      <c r="Q761" s="5">
        <f t="shared" si="60"/>
        <v>51.47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8276</v>
      </c>
      <c r="O762" s="9" t="s">
        <v>8278</v>
      </c>
      <c r="P762" s="18">
        <f t="shared" si="56"/>
        <v>0</v>
      </c>
      <c r="Q762" s="5">
        <f t="shared" si="60"/>
        <v>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8276</v>
      </c>
      <c r="O763" s="9" t="s">
        <v>8278</v>
      </c>
      <c r="P763" s="18">
        <f t="shared" si="56"/>
        <v>0.05</v>
      </c>
      <c r="Q763" s="5">
        <f t="shared" si="60"/>
        <v>39.17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8276</v>
      </c>
      <c r="O764" s="9" t="s">
        <v>8278</v>
      </c>
      <c r="P764" s="18">
        <f t="shared" si="56"/>
        <v>0</v>
      </c>
      <c r="Q764" s="5">
        <f t="shared" si="60"/>
        <v>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8276</v>
      </c>
      <c r="O765" s="9" t="s">
        <v>8278</v>
      </c>
      <c r="P765" s="18">
        <f t="shared" si="56"/>
        <v>0</v>
      </c>
      <c r="Q765" s="5">
        <f t="shared" si="60"/>
        <v>5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8276</v>
      </c>
      <c r="O766" s="9" t="s">
        <v>8278</v>
      </c>
      <c r="P766" s="18">
        <f t="shared" si="56"/>
        <v>0</v>
      </c>
      <c r="Q766" s="5">
        <f t="shared" si="60"/>
        <v>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8276</v>
      </c>
      <c r="O767" s="9" t="s">
        <v>8278</v>
      </c>
      <c r="P767" s="18">
        <f t="shared" si="56"/>
        <v>0.36</v>
      </c>
      <c r="Q767" s="5">
        <f t="shared" si="60"/>
        <v>57.3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8276</v>
      </c>
      <c r="O768" s="9" t="s">
        <v>8278</v>
      </c>
      <c r="P768" s="18">
        <f t="shared" si="56"/>
        <v>0</v>
      </c>
      <c r="Q768" s="5">
        <f t="shared" si="60"/>
        <v>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8276</v>
      </c>
      <c r="O769" s="9" t="s">
        <v>8278</v>
      </c>
      <c r="P769" s="18">
        <f t="shared" si="56"/>
        <v>0.04</v>
      </c>
      <c r="Q769" s="5">
        <f t="shared" si="60"/>
        <v>59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8276</v>
      </c>
      <c r="O770" s="9" t="s">
        <v>8278</v>
      </c>
      <c r="P770" s="18">
        <f t="shared" si="56"/>
        <v>0</v>
      </c>
      <c r="Q770" s="5">
        <f t="shared" si="60"/>
        <v>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8276</v>
      </c>
      <c r="O771" s="9" t="s">
        <v>8278</v>
      </c>
      <c r="P771" s="18">
        <f t="shared" ref="P771:P834" si="61">IFERROR(ROUND(E771/D771,2),0)</f>
        <v>0.41</v>
      </c>
      <c r="Q771" s="5">
        <f t="shared" si="60"/>
        <v>31.85</v>
      </c>
      <c r="R771" s="14">
        <f t="shared" ref="R771:R834" si="62">(J771/60/60/24)+DATE(1970,1,1)</f>
        <v>41604.996458333335</v>
      </c>
      <c r="S771" s="14">
        <f t="shared" ref="S771:S834" si="63">(I771/60/60/24)+DATE(1970,1,1)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8276</v>
      </c>
      <c r="O772" s="9" t="s">
        <v>8278</v>
      </c>
      <c r="P772" s="18">
        <f t="shared" si="61"/>
        <v>0</v>
      </c>
      <c r="Q772" s="5">
        <f t="shared" si="60"/>
        <v>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8276</v>
      </c>
      <c r="O773" s="9" t="s">
        <v>8278</v>
      </c>
      <c r="P773" s="18">
        <f t="shared" si="61"/>
        <v>0</v>
      </c>
      <c r="Q773" s="5">
        <f t="shared" si="60"/>
        <v>10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8276</v>
      </c>
      <c r="O774" s="9" t="s">
        <v>8278</v>
      </c>
      <c r="P774" s="18">
        <f t="shared" si="61"/>
        <v>0.03</v>
      </c>
      <c r="Q774" s="5">
        <f t="shared" si="60"/>
        <v>50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8276</v>
      </c>
      <c r="O775" s="9" t="s">
        <v>8278</v>
      </c>
      <c r="P775" s="18">
        <f t="shared" si="61"/>
        <v>0.01</v>
      </c>
      <c r="Q775" s="5">
        <f t="shared" si="60"/>
        <v>16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8276</v>
      </c>
      <c r="O776" s="9" t="s">
        <v>8278</v>
      </c>
      <c r="P776" s="18">
        <f t="shared" si="61"/>
        <v>0.7</v>
      </c>
      <c r="Q776" s="5">
        <f t="shared" si="60"/>
        <v>39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8276</v>
      </c>
      <c r="O777" s="9" t="s">
        <v>8278</v>
      </c>
      <c r="P777" s="18">
        <f t="shared" si="61"/>
        <v>0.02</v>
      </c>
      <c r="Q777" s="5">
        <f t="shared" si="60"/>
        <v>34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8276</v>
      </c>
      <c r="O778" s="9" t="s">
        <v>8278</v>
      </c>
      <c r="P778" s="18">
        <f t="shared" si="61"/>
        <v>0.51</v>
      </c>
      <c r="Q778" s="5">
        <f t="shared" si="60"/>
        <v>63.12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8276</v>
      </c>
      <c r="O779" s="9" t="s">
        <v>8278</v>
      </c>
      <c r="P779" s="18">
        <f t="shared" si="61"/>
        <v>0.01</v>
      </c>
      <c r="Q779" s="5">
        <f t="shared" si="60"/>
        <v>7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8276</v>
      </c>
      <c r="O780" s="9" t="s">
        <v>8278</v>
      </c>
      <c r="P780" s="18">
        <f t="shared" si="61"/>
        <v>0</v>
      </c>
      <c r="Q780" s="5">
        <f t="shared" si="60"/>
        <v>2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8276</v>
      </c>
      <c r="O781" s="9" t="s">
        <v>8278</v>
      </c>
      <c r="P781" s="18">
        <f t="shared" si="61"/>
        <v>0.03</v>
      </c>
      <c r="Q781" s="5">
        <f t="shared" si="60"/>
        <v>66.67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8279</v>
      </c>
      <c r="O782" s="9" t="s">
        <v>8280</v>
      </c>
      <c r="P782" s="18">
        <f t="shared" si="61"/>
        <v>1.04</v>
      </c>
      <c r="Q782" s="5">
        <f t="shared" si="60"/>
        <v>38.520000000000003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8279</v>
      </c>
      <c r="O783" s="9" t="s">
        <v>8280</v>
      </c>
      <c r="P783" s="18">
        <f t="shared" si="61"/>
        <v>1.33</v>
      </c>
      <c r="Q783" s="5">
        <f t="shared" ref="Q783:Q846" si="65">IFERROR(ROUND(E783/L783,2),0)</f>
        <v>42.61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8279</v>
      </c>
      <c r="O784" s="9" t="s">
        <v>8280</v>
      </c>
      <c r="P784" s="18">
        <f t="shared" si="61"/>
        <v>1</v>
      </c>
      <c r="Q784" s="5">
        <f t="shared" si="65"/>
        <v>50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8279</v>
      </c>
      <c r="O785" s="9" t="s">
        <v>8280</v>
      </c>
      <c r="P785" s="18">
        <f t="shared" si="61"/>
        <v>1.48</v>
      </c>
      <c r="Q785" s="5">
        <f t="shared" si="65"/>
        <v>63.49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8279</v>
      </c>
      <c r="O786" s="9" t="s">
        <v>8280</v>
      </c>
      <c r="P786" s="18">
        <f t="shared" si="61"/>
        <v>1.03</v>
      </c>
      <c r="Q786" s="5">
        <f t="shared" si="65"/>
        <v>102.5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8279</v>
      </c>
      <c r="O787" s="9" t="s">
        <v>8280</v>
      </c>
      <c r="P787" s="18">
        <f t="shared" si="61"/>
        <v>1.81</v>
      </c>
      <c r="Q787" s="5">
        <f t="shared" si="65"/>
        <v>31.14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8279</v>
      </c>
      <c r="O788" s="9" t="s">
        <v>8280</v>
      </c>
      <c r="P788" s="18">
        <f t="shared" si="61"/>
        <v>1.43</v>
      </c>
      <c r="Q788" s="5">
        <f t="shared" si="65"/>
        <v>162.27000000000001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8279</v>
      </c>
      <c r="O789" s="9" t="s">
        <v>8280</v>
      </c>
      <c r="P789" s="18">
        <f t="shared" si="61"/>
        <v>1.1399999999999999</v>
      </c>
      <c r="Q789" s="5">
        <f t="shared" si="65"/>
        <v>80.59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8279</v>
      </c>
      <c r="O790" s="9" t="s">
        <v>8280</v>
      </c>
      <c r="P790" s="18">
        <f t="shared" si="61"/>
        <v>2.04</v>
      </c>
      <c r="Q790" s="5">
        <f t="shared" si="65"/>
        <v>59.85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8279</v>
      </c>
      <c r="O791" s="9" t="s">
        <v>8280</v>
      </c>
      <c r="P791" s="18">
        <f t="shared" si="61"/>
        <v>1.0900000000000001</v>
      </c>
      <c r="Q791" s="5">
        <f t="shared" si="65"/>
        <v>132.86000000000001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8279</v>
      </c>
      <c r="O792" s="9" t="s">
        <v>8280</v>
      </c>
      <c r="P792" s="18">
        <f t="shared" si="61"/>
        <v>1.44</v>
      </c>
      <c r="Q792" s="5">
        <f t="shared" si="65"/>
        <v>92.55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8279</v>
      </c>
      <c r="O793" s="9" t="s">
        <v>8280</v>
      </c>
      <c r="P793" s="18">
        <f t="shared" si="61"/>
        <v>1.04</v>
      </c>
      <c r="Q793" s="5">
        <f t="shared" si="65"/>
        <v>60.86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8279</v>
      </c>
      <c r="O794" s="9" t="s">
        <v>8280</v>
      </c>
      <c r="P794" s="18">
        <f t="shared" si="61"/>
        <v>1</v>
      </c>
      <c r="Q794" s="5">
        <f t="shared" si="65"/>
        <v>41.85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8279</v>
      </c>
      <c r="O795" s="9" t="s">
        <v>8280</v>
      </c>
      <c r="P795" s="18">
        <f t="shared" si="61"/>
        <v>1.03</v>
      </c>
      <c r="Q795" s="5">
        <f t="shared" si="65"/>
        <v>88.33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8279</v>
      </c>
      <c r="O796" s="9" t="s">
        <v>8280</v>
      </c>
      <c r="P796" s="18">
        <f t="shared" si="61"/>
        <v>1.05</v>
      </c>
      <c r="Q796" s="5">
        <f t="shared" si="65"/>
        <v>158.96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8279</v>
      </c>
      <c r="O797" s="9" t="s">
        <v>8280</v>
      </c>
      <c r="P797" s="18">
        <f t="shared" si="61"/>
        <v>1.1200000000000001</v>
      </c>
      <c r="Q797" s="5">
        <f t="shared" si="65"/>
        <v>85.05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8279</v>
      </c>
      <c r="O798" s="9" t="s">
        <v>8280</v>
      </c>
      <c r="P798" s="18">
        <f t="shared" si="61"/>
        <v>1.01</v>
      </c>
      <c r="Q798" s="5">
        <f t="shared" si="65"/>
        <v>112.61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8279</v>
      </c>
      <c r="O799" s="9" t="s">
        <v>8280</v>
      </c>
      <c r="P799" s="18">
        <f t="shared" si="61"/>
        <v>1.08</v>
      </c>
      <c r="Q799" s="5">
        <f t="shared" si="65"/>
        <v>45.44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8279</v>
      </c>
      <c r="O800" s="9" t="s">
        <v>8280</v>
      </c>
      <c r="P800" s="18">
        <f t="shared" si="61"/>
        <v>1.1499999999999999</v>
      </c>
      <c r="Q800" s="5">
        <f t="shared" si="65"/>
        <v>46.22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8279</v>
      </c>
      <c r="O801" s="9" t="s">
        <v>8280</v>
      </c>
      <c r="P801" s="18">
        <f t="shared" si="61"/>
        <v>1</v>
      </c>
      <c r="Q801" s="5">
        <f t="shared" si="65"/>
        <v>178.61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8279</v>
      </c>
      <c r="O802" s="9" t="s">
        <v>8280</v>
      </c>
      <c r="P802" s="18">
        <f t="shared" si="61"/>
        <v>1.52</v>
      </c>
      <c r="Q802" s="5">
        <f t="shared" si="65"/>
        <v>40.75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8279</v>
      </c>
      <c r="O803" s="9" t="s">
        <v>8280</v>
      </c>
      <c r="P803" s="18">
        <f t="shared" si="61"/>
        <v>1.1200000000000001</v>
      </c>
      <c r="Q803" s="5">
        <f t="shared" si="65"/>
        <v>43.73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8279</v>
      </c>
      <c r="O804" s="9" t="s">
        <v>8280</v>
      </c>
      <c r="P804" s="18">
        <f t="shared" si="61"/>
        <v>1.01</v>
      </c>
      <c r="Q804" s="5">
        <f t="shared" si="65"/>
        <v>81.069999999999993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8279</v>
      </c>
      <c r="O805" s="9" t="s">
        <v>8280</v>
      </c>
      <c r="P805" s="18">
        <f t="shared" si="61"/>
        <v>1.23</v>
      </c>
      <c r="Q805" s="5">
        <f t="shared" si="65"/>
        <v>74.61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8279</v>
      </c>
      <c r="O806" s="9" t="s">
        <v>8280</v>
      </c>
      <c r="P806" s="18">
        <f t="shared" si="61"/>
        <v>1</v>
      </c>
      <c r="Q806" s="5">
        <f t="shared" si="65"/>
        <v>305.56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8279</v>
      </c>
      <c r="O807" s="9" t="s">
        <v>8280</v>
      </c>
      <c r="P807" s="18">
        <f t="shared" si="61"/>
        <v>1.05</v>
      </c>
      <c r="Q807" s="5">
        <f t="shared" si="65"/>
        <v>58.33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8279</v>
      </c>
      <c r="O808" s="9" t="s">
        <v>8280</v>
      </c>
      <c r="P808" s="18">
        <f t="shared" si="61"/>
        <v>1.04</v>
      </c>
      <c r="Q808" s="5">
        <f t="shared" si="65"/>
        <v>117.68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8279</v>
      </c>
      <c r="O809" s="9" t="s">
        <v>8280</v>
      </c>
      <c r="P809" s="18">
        <f t="shared" si="61"/>
        <v>1.05</v>
      </c>
      <c r="Q809" s="5">
        <f t="shared" si="65"/>
        <v>73.77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8279</v>
      </c>
      <c r="O810" s="9" t="s">
        <v>8280</v>
      </c>
      <c r="P810" s="18">
        <f t="shared" si="61"/>
        <v>1</v>
      </c>
      <c r="Q810" s="5">
        <f t="shared" si="65"/>
        <v>104.65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8279</v>
      </c>
      <c r="O811" s="9" t="s">
        <v>8280</v>
      </c>
      <c r="P811" s="18">
        <f t="shared" si="61"/>
        <v>1.04</v>
      </c>
      <c r="Q811" s="5">
        <f t="shared" si="65"/>
        <v>79.83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8279</v>
      </c>
      <c r="O812" s="9" t="s">
        <v>8280</v>
      </c>
      <c r="P812" s="18">
        <f t="shared" si="61"/>
        <v>1.05</v>
      </c>
      <c r="Q812" s="5">
        <f t="shared" si="65"/>
        <v>58.33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8279</v>
      </c>
      <c r="O813" s="9" t="s">
        <v>8280</v>
      </c>
      <c r="P813" s="18">
        <f t="shared" si="61"/>
        <v>1.04</v>
      </c>
      <c r="Q813" s="5">
        <f t="shared" si="65"/>
        <v>86.67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8279</v>
      </c>
      <c r="O814" s="9" t="s">
        <v>8280</v>
      </c>
      <c r="P814" s="18">
        <f t="shared" si="61"/>
        <v>1.52</v>
      </c>
      <c r="Q814" s="5">
        <f t="shared" si="65"/>
        <v>27.61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8279</v>
      </c>
      <c r="O815" s="9" t="s">
        <v>8280</v>
      </c>
      <c r="P815" s="18">
        <f t="shared" si="61"/>
        <v>1.6</v>
      </c>
      <c r="Q815" s="5">
        <f t="shared" si="65"/>
        <v>25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8279</v>
      </c>
      <c r="O816" s="9" t="s">
        <v>8280</v>
      </c>
      <c r="P816" s="18">
        <f t="shared" si="61"/>
        <v>1.27</v>
      </c>
      <c r="Q816" s="5">
        <f t="shared" si="65"/>
        <v>45.46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8279</v>
      </c>
      <c r="O817" s="9" t="s">
        <v>8280</v>
      </c>
      <c r="P817" s="18">
        <f t="shared" si="61"/>
        <v>1.07</v>
      </c>
      <c r="Q817" s="5">
        <f t="shared" si="65"/>
        <v>99.53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8279</v>
      </c>
      <c r="O818" s="9" t="s">
        <v>8280</v>
      </c>
      <c r="P818" s="18">
        <f t="shared" si="61"/>
        <v>1.1499999999999999</v>
      </c>
      <c r="Q818" s="5">
        <f t="shared" si="65"/>
        <v>39.31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8279</v>
      </c>
      <c r="O819" s="9" t="s">
        <v>8280</v>
      </c>
      <c r="P819" s="18">
        <f t="shared" si="61"/>
        <v>1.37</v>
      </c>
      <c r="Q819" s="5">
        <f t="shared" si="65"/>
        <v>89.42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8279</v>
      </c>
      <c r="O820" s="9" t="s">
        <v>8280</v>
      </c>
      <c r="P820" s="18">
        <f t="shared" si="61"/>
        <v>1.56</v>
      </c>
      <c r="Q820" s="5">
        <f t="shared" si="65"/>
        <v>28.68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8279</v>
      </c>
      <c r="O821" s="9" t="s">
        <v>8280</v>
      </c>
      <c r="P821" s="18">
        <f t="shared" si="61"/>
        <v>1.0900000000000001</v>
      </c>
      <c r="Q821" s="5">
        <f t="shared" si="65"/>
        <v>31.07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8279</v>
      </c>
      <c r="O822" s="9" t="s">
        <v>8280</v>
      </c>
      <c r="P822" s="18">
        <f t="shared" si="61"/>
        <v>1.34</v>
      </c>
      <c r="Q822" s="5">
        <f t="shared" si="65"/>
        <v>70.55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8279</v>
      </c>
      <c r="O823" s="9" t="s">
        <v>8280</v>
      </c>
      <c r="P823" s="18">
        <f t="shared" si="61"/>
        <v>1</v>
      </c>
      <c r="Q823" s="5">
        <f t="shared" si="65"/>
        <v>224.13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8279</v>
      </c>
      <c r="O824" s="9" t="s">
        <v>8280</v>
      </c>
      <c r="P824" s="18">
        <f t="shared" si="61"/>
        <v>1.19</v>
      </c>
      <c r="Q824" s="5">
        <f t="shared" si="65"/>
        <v>51.81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8279</v>
      </c>
      <c r="O825" s="9" t="s">
        <v>8280</v>
      </c>
      <c r="P825" s="18">
        <f t="shared" si="61"/>
        <v>1.8</v>
      </c>
      <c r="Q825" s="5">
        <f t="shared" si="65"/>
        <v>43.52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8279</v>
      </c>
      <c r="O826" s="9" t="s">
        <v>8280</v>
      </c>
      <c r="P826" s="18">
        <f t="shared" si="61"/>
        <v>1.34</v>
      </c>
      <c r="Q826" s="5">
        <f t="shared" si="65"/>
        <v>39.82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8279</v>
      </c>
      <c r="O827" s="9" t="s">
        <v>8280</v>
      </c>
      <c r="P827" s="18">
        <f t="shared" si="61"/>
        <v>1</v>
      </c>
      <c r="Q827" s="5">
        <f t="shared" si="65"/>
        <v>126.81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8279</v>
      </c>
      <c r="O828" s="9" t="s">
        <v>8280</v>
      </c>
      <c r="P828" s="18">
        <f t="shared" si="61"/>
        <v>1.01</v>
      </c>
      <c r="Q828" s="5">
        <f t="shared" si="65"/>
        <v>113.88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8279</v>
      </c>
      <c r="O829" s="9" t="s">
        <v>8280</v>
      </c>
      <c r="P829" s="18">
        <f t="shared" si="61"/>
        <v>1.03</v>
      </c>
      <c r="Q829" s="5">
        <f t="shared" si="65"/>
        <v>28.18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8279</v>
      </c>
      <c r="O830" s="9" t="s">
        <v>8280</v>
      </c>
      <c r="P830" s="18">
        <f t="shared" si="61"/>
        <v>1.07</v>
      </c>
      <c r="Q830" s="5">
        <f t="shared" si="65"/>
        <v>36.61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8279</v>
      </c>
      <c r="O831" s="9" t="s">
        <v>8280</v>
      </c>
      <c r="P831" s="18">
        <f t="shared" si="61"/>
        <v>1.04</v>
      </c>
      <c r="Q831" s="5">
        <f t="shared" si="65"/>
        <v>32.5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8279</v>
      </c>
      <c r="O832" s="9" t="s">
        <v>8280</v>
      </c>
      <c r="P832" s="18">
        <f t="shared" si="61"/>
        <v>1.08</v>
      </c>
      <c r="Q832" s="5">
        <f t="shared" si="65"/>
        <v>60.66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8279</v>
      </c>
      <c r="O833" s="9" t="s">
        <v>8280</v>
      </c>
      <c r="P833" s="18">
        <f t="shared" si="61"/>
        <v>2.33</v>
      </c>
      <c r="Q833" s="5">
        <f t="shared" si="65"/>
        <v>175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8279</v>
      </c>
      <c r="O834" s="9" t="s">
        <v>8280</v>
      </c>
      <c r="P834" s="18">
        <f t="shared" si="61"/>
        <v>1.01</v>
      </c>
      <c r="Q834" s="5">
        <f t="shared" si="65"/>
        <v>97.99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8279</v>
      </c>
      <c r="O835" s="9" t="s">
        <v>8280</v>
      </c>
      <c r="P835" s="18">
        <f t="shared" ref="P835:P898" si="66">IFERROR(ROUND(E835/D835,2),0)</f>
        <v>1.02</v>
      </c>
      <c r="Q835" s="5">
        <f t="shared" si="65"/>
        <v>148.78</v>
      </c>
      <c r="R835" s="14">
        <f t="shared" ref="R835:R898" si="67">(J835/60/60/24)+DATE(1970,1,1)</f>
        <v>41718.878182870372</v>
      </c>
      <c r="S835" s="14">
        <f t="shared" ref="S835:S898" si="68">(I835/60/60/24)+DATE(1970,1,1)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8279</v>
      </c>
      <c r="O836" s="9" t="s">
        <v>8280</v>
      </c>
      <c r="P836" s="18">
        <f t="shared" si="66"/>
        <v>1.31</v>
      </c>
      <c r="Q836" s="5">
        <f t="shared" si="65"/>
        <v>96.08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8279</v>
      </c>
      <c r="O837" s="9" t="s">
        <v>8280</v>
      </c>
      <c r="P837" s="18">
        <f t="shared" si="66"/>
        <v>1.17</v>
      </c>
      <c r="Q837" s="5">
        <f t="shared" si="65"/>
        <v>58.63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8279</v>
      </c>
      <c r="O838" s="9" t="s">
        <v>8280</v>
      </c>
      <c r="P838" s="18">
        <f t="shared" si="66"/>
        <v>1.01</v>
      </c>
      <c r="Q838" s="5">
        <f t="shared" si="65"/>
        <v>109.71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8279</v>
      </c>
      <c r="O839" s="9" t="s">
        <v>8280</v>
      </c>
      <c r="P839" s="18">
        <f t="shared" si="66"/>
        <v>1.22</v>
      </c>
      <c r="Q839" s="5">
        <f t="shared" si="65"/>
        <v>49.11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8279</v>
      </c>
      <c r="O840" s="9" t="s">
        <v>8280</v>
      </c>
      <c r="P840" s="18">
        <f t="shared" si="66"/>
        <v>1.45</v>
      </c>
      <c r="Q840" s="5">
        <f t="shared" si="65"/>
        <v>47.67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8279</v>
      </c>
      <c r="O841" s="9" t="s">
        <v>8280</v>
      </c>
      <c r="P841" s="18">
        <f t="shared" si="66"/>
        <v>1.17</v>
      </c>
      <c r="Q841" s="5">
        <f t="shared" si="65"/>
        <v>60.74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8279</v>
      </c>
      <c r="O842" s="9" t="s">
        <v>8281</v>
      </c>
      <c r="P842" s="18">
        <f t="shared" si="66"/>
        <v>1.2</v>
      </c>
      <c r="Q842" s="5">
        <f t="shared" si="65"/>
        <v>63.38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8279</v>
      </c>
      <c r="O843" s="9" t="s">
        <v>8281</v>
      </c>
      <c r="P843" s="18">
        <f t="shared" si="66"/>
        <v>1.01</v>
      </c>
      <c r="Q843" s="5">
        <f t="shared" si="65"/>
        <v>53.89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8279</v>
      </c>
      <c r="O844" s="9" t="s">
        <v>8281</v>
      </c>
      <c r="P844" s="18">
        <f t="shared" si="66"/>
        <v>1.04</v>
      </c>
      <c r="Q844" s="5">
        <f t="shared" si="65"/>
        <v>66.87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8279</v>
      </c>
      <c r="O845" s="9" t="s">
        <v>8281</v>
      </c>
      <c r="P845" s="18">
        <f t="shared" si="66"/>
        <v>2.67</v>
      </c>
      <c r="Q845" s="5">
        <f t="shared" si="65"/>
        <v>63.1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8279</v>
      </c>
      <c r="O846" s="9" t="s">
        <v>8281</v>
      </c>
      <c r="P846" s="18">
        <f t="shared" si="66"/>
        <v>1.94</v>
      </c>
      <c r="Q846" s="5">
        <f t="shared" si="65"/>
        <v>36.630000000000003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8279</v>
      </c>
      <c r="O847" s="9" t="s">
        <v>8281</v>
      </c>
      <c r="P847" s="18">
        <f t="shared" si="66"/>
        <v>1.2</v>
      </c>
      <c r="Q847" s="5">
        <f t="shared" ref="Q847:Q910" si="70">IFERROR(ROUND(E847/L847,2),0)</f>
        <v>34.01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8279</v>
      </c>
      <c r="O848" s="9" t="s">
        <v>8281</v>
      </c>
      <c r="P848" s="18">
        <f t="shared" si="66"/>
        <v>1.22</v>
      </c>
      <c r="Q848" s="5">
        <f t="shared" si="70"/>
        <v>28.55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8279</v>
      </c>
      <c r="O849" s="9" t="s">
        <v>8281</v>
      </c>
      <c r="P849" s="18">
        <f t="shared" si="66"/>
        <v>1</v>
      </c>
      <c r="Q849" s="5">
        <f t="shared" si="70"/>
        <v>10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8279</v>
      </c>
      <c r="O850" s="9" t="s">
        <v>8281</v>
      </c>
      <c r="P850" s="18">
        <f t="shared" si="66"/>
        <v>1</v>
      </c>
      <c r="Q850" s="5">
        <f t="shared" si="70"/>
        <v>18.75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8279</v>
      </c>
      <c r="O851" s="9" t="s">
        <v>8281</v>
      </c>
      <c r="P851" s="18">
        <f t="shared" si="66"/>
        <v>1.2</v>
      </c>
      <c r="Q851" s="5">
        <f t="shared" si="70"/>
        <v>41.7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8279</v>
      </c>
      <c r="O852" s="9" t="s">
        <v>8281</v>
      </c>
      <c r="P852" s="18">
        <f t="shared" si="66"/>
        <v>1.55</v>
      </c>
      <c r="Q852" s="5">
        <f t="shared" si="70"/>
        <v>46.67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8279</v>
      </c>
      <c r="O853" s="9" t="s">
        <v>8281</v>
      </c>
      <c r="P853" s="18">
        <f t="shared" si="66"/>
        <v>1.3</v>
      </c>
      <c r="Q853" s="5">
        <f t="shared" si="70"/>
        <v>37.270000000000003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8279</v>
      </c>
      <c r="O854" s="9" t="s">
        <v>8281</v>
      </c>
      <c r="P854" s="18">
        <f t="shared" si="66"/>
        <v>1.05</v>
      </c>
      <c r="Q854" s="5">
        <f t="shared" si="70"/>
        <v>59.26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8279</v>
      </c>
      <c r="O855" s="9" t="s">
        <v>8281</v>
      </c>
      <c r="P855" s="18">
        <f t="shared" si="66"/>
        <v>1</v>
      </c>
      <c r="Q855" s="5">
        <f t="shared" si="70"/>
        <v>30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8279</v>
      </c>
      <c r="O856" s="9" t="s">
        <v>8281</v>
      </c>
      <c r="P856" s="18">
        <f t="shared" si="66"/>
        <v>1.18</v>
      </c>
      <c r="Q856" s="5">
        <f t="shared" si="70"/>
        <v>65.86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8279</v>
      </c>
      <c r="O857" s="9" t="s">
        <v>8281</v>
      </c>
      <c r="P857" s="18">
        <f t="shared" si="66"/>
        <v>1.03</v>
      </c>
      <c r="Q857" s="5">
        <f t="shared" si="70"/>
        <v>31.91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8279</v>
      </c>
      <c r="O858" s="9" t="s">
        <v>8281</v>
      </c>
      <c r="P858" s="18">
        <f t="shared" si="66"/>
        <v>2.1800000000000002</v>
      </c>
      <c r="Q858" s="5">
        <f t="shared" si="70"/>
        <v>19.46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8279</v>
      </c>
      <c r="O859" s="9" t="s">
        <v>8281</v>
      </c>
      <c r="P859" s="18">
        <f t="shared" si="66"/>
        <v>1</v>
      </c>
      <c r="Q859" s="5">
        <f t="shared" si="70"/>
        <v>50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8279</v>
      </c>
      <c r="O860" s="9" t="s">
        <v>8281</v>
      </c>
      <c r="P860" s="18">
        <f t="shared" si="66"/>
        <v>1.44</v>
      </c>
      <c r="Q860" s="5">
        <f t="shared" si="70"/>
        <v>22.74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8279</v>
      </c>
      <c r="O861" s="9" t="s">
        <v>8281</v>
      </c>
      <c r="P861" s="18">
        <f t="shared" si="66"/>
        <v>1.05</v>
      </c>
      <c r="Q861" s="5">
        <f t="shared" si="70"/>
        <v>42.72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8279</v>
      </c>
      <c r="O862" s="9" t="s">
        <v>8282</v>
      </c>
      <c r="P862" s="18">
        <f t="shared" si="66"/>
        <v>0.18</v>
      </c>
      <c r="Q862" s="5">
        <f t="shared" si="70"/>
        <v>52.92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8279</v>
      </c>
      <c r="O863" s="9" t="s">
        <v>8282</v>
      </c>
      <c r="P863" s="18">
        <f t="shared" si="66"/>
        <v>0.02</v>
      </c>
      <c r="Q863" s="5">
        <f t="shared" si="70"/>
        <v>50.5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8279</v>
      </c>
      <c r="O864" s="9" t="s">
        <v>8282</v>
      </c>
      <c r="P864" s="18">
        <f t="shared" si="66"/>
        <v>0</v>
      </c>
      <c r="Q864" s="5">
        <f t="shared" si="70"/>
        <v>42.5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8279</v>
      </c>
      <c r="O865" s="9" t="s">
        <v>8282</v>
      </c>
      <c r="P865" s="18">
        <f t="shared" si="66"/>
        <v>0.05</v>
      </c>
      <c r="Q865" s="5">
        <f t="shared" si="70"/>
        <v>18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8279</v>
      </c>
      <c r="O866" s="9" t="s">
        <v>8282</v>
      </c>
      <c r="P866" s="18">
        <f t="shared" si="66"/>
        <v>0.42</v>
      </c>
      <c r="Q866" s="5">
        <f t="shared" si="70"/>
        <v>34.18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8279</v>
      </c>
      <c r="O867" s="9" t="s">
        <v>8282</v>
      </c>
      <c r="P867" s="18">
        <f t="shared" si="66"/>
        <v>0.02</v>
      </c>
      <c r="Q867" s="5">
        <f t="shared" si="70"/>
        <v>22.5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8279</v>
      </c>
      <c r="O868" s="9" t="s">
        <v>8282</v>
      </c>
      <c r="P868" s="18">
        <f t="shared" si="66"/>
        <v>0.18</v>
      </c>
      <c r="Q868" s="5">
        <f t="shared" si="70"/>
        <v>58.18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8279</v>
      </c>
      <c r="O869" s="9" t="s">
        <v>8282</v>
      </c>
      <c r="P869" s="18">
        <f t="shared" si="66"/>
        <v>0.24</v>
      </c>
      <c r="Q869" s="5">
        <f t="shared" si="70"/>
        <v>109.18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8279</v>
      </c>
      <c r="O870" s="9" t="s">
        <v>8282</v>
      </c>
      <c r="P870" s="18">
        <f t="shared" si="66"/>
        <v>0</v>
      </c>
      <c r="Q870" s="5">
        <f t="shared" si="70"/>
        <v>50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8279</v>
      </c>
      <c r="O871" s="9" t="s">
        <v>8282</v>
      </c>
      <c r="P871" s="18">
        <f t="shared" si="66"/>
        <v>0.12</v>
      </c>
      <c r="Q871" s="5">
        <f t="shared" si="70"/>
        <v>346.67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8279</v>
      </c>
      <c r="O872" s="9" t="s">
        <v>8282</v>
      </c>
      <c r="P872" s="18">
        <f t="shared" si="66"/>
        <v>0</v>
      </c>
      <c r="Q872" s="5">
        <f t="shared" si="70"/>
        <v>12.4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8279</v>
      </c>
      <c r="O873" s="9" t="s">
        <v>8282</v>
      </c>
      <c r="P873" s="18">
        <f t="shared" si="66"/>
        <v>0.05</v>
      </c>
      <c r="Q873" s="5">
        <f t="shared" si="70"/>
        <v>27.08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8279</v>
      </c>
      <c r="O874" s="9" t="s">
        <v>8282</v>
      </c>
      <c r="P874" s="18">
        <f t="shared" si="66"/>
        <v>0.01</v>
      </c>
      <c r="Q874" s="5">
        <f t="shared" si="70"/>
        <v>32.5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8279</v>
      </c>
      <c r="O875" s="9" t="s">
        <v>8282</v>
      </c>
      <c r="P875" s="18">
        <f t="shared" si="66"/>
        <v>0.01</v>
      </c>
      <c r="Q875" s="5">
        <f t="shared" si="70"/>
        <v>9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8279</v>
      </c>
      <c r="O876" s="9" t="s">
        <v>8282</v>
      </c>
      <c r="P876" s="18">
        <f t="shared" si="66"/>
        <v>0.24</v>
      </c>
      <c r="Q876" s="5">
        <f t="shared" si="70"/>
        <v>34.76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8279</v>
      </c>
      <c r="O877" s="9" t="s">
        <v>8282</v>
      </c>
      <c r="P877" s="18">
        <f t="shared" si="66"/>
        <v>0</v>
      </c>
      <c r="Q877" s="5">
        <f t="shared" si="70"/>
        <v>0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8279</v>
      </c>
      <c r="O878" s="9" t="s">
        <v>8282</v>
      </c>
      <c r="P878" s="18">
        <f t="shared" si="66"/>
        <v>0.41</v>
      </c>
      <c r="Q878" s="5">
        <f t="shared" si="70"/>
        <v>28.58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8279</v>
      </c>
      <c r="O879" s="9" t="s">
        <v>8282</v>
      </c>
      <c r="P879" s="18">
        <f t="shared" si="66"/>
        <v>0.68</v>
      </c>
      <c r="Q879" s="5">
        <f t="shared" si="70"/>
        <v>46.59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8279</v>
      </c>
      <c r="O880" s="9" t="s">
        <v>8282</v>
      </c>
      <c r="P880" s="18">
        <f t="shared" si="66"/>
        <v>0.01</v>
      </c>
      <c r="Q880" s="5">
        <f t="shared" si="70"/>
        <v>32.5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8279</v>
      </c>
      <c r="O881" s="9" t="s">
        <v>8282</v>
      </c>
      <c r="P881" s="18">
        <f t="shared" si="66"/>
        <v>0.31</v>
      </c>
      <c r="Q881" s="5">
        <f t="shared" si="70"/>
        <v>21.47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8279</v>
      </c>
      <c r="O882" s="9" t="s">
        <v>8283</v>
      </c>
      <c r="P882" s="18">
        <f t="shared" si="66"/>
        <v>0.03</v>
      </c>
      <c r="Q882" s="5">
        <f t="shared" si="70"/>
        <v>14.13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8279</v>
      </c>
      <c r="O883" s="9" t="s">
        <v>8283</v>
      </c>
      <c r="P883" s="18">
        <f t="shared" si="66"/>
        <v>0.01</v>
      </c>
      <c r="Q883" s="5">
        <f t="shared" si="70"/>
        <v>30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8279</v>
      </c>
      <c r="O884" s="9" t="s">
        <v>8283</v>
      </c>
      <c r="P884" s="18">
        <f t="shared" si="66"/>
        <v>0.2</v>
      </c>
      <c r="Q884" s="5">
        <f t="shared" si="70"/>
        <v>21.57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8279</v>
      </c>
      <c r="O885" s="9" t="s">
        <v>8283</v>
      </c>
      <c r="P885" s="18">
        <f t="shared" si="66"/>
        <v>0.4</v>
      </c>
      <c r="Q885" s="5">
        <f t="shared" si="70"/>
        <v>83.38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8279</v>
      </c>
      <c r="O886" s="9" t="s">
        <v>8283</v>
      </c>
      <c r="P886" s="18">
        <f t="shared" si="66"/>
        <v>0.01</v>
      </c>
      <c r="Q886" s="5">
        <f t="shared" si="70"/>
        <v>10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8279</v>
      </c>
      <c r="O887" s="9" t="s">
        <v>8283</v>
      </c>
      <c r="P887" s="18">
        <f t="shared" si="66"/>
        <v>0.75</v>
      </c>
      <c r="Q887" s="5">
        <f t="shared" si="70"/>
        <v>35.71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8279</v>
      </c>
      <c r="O888" s="9" t="s">
        <v>8283</v>
      </c>
      <c r="P888" s="18">
        <f t="shared" si="66"/>
        <v>0.41</v>
      </c>
      <c r="Q888" s="5">
        <f t="shared" si="70"/>
        <v>29.29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8279</v>
      </c>
      <c r="O889" s="9" t="s">
        <v>8283</v>
      </c>
      <c r="P889" s="18">
        <f t="shared" si="66"/>
        <v>0</v>
      </c>
      <c r="Q889" s="5">
        <f t="shared" si="70"/>
        <v>0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8279</v>
      </c>
      <c r="O890" s="9" t="s">
        <v>8283</v>
      </c>
      <c r="P890" s="18">
        <f t="shared" si="66"/>
        <v>7.0000000000000007E-2</v>
      </c>
      <c r="Q890" s="5">
        <f t="shared" si="70"/>
        <v>18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8279</v>
      </c>
      <c r="O891" s="9" t="s">
        <v>8283</v>
      </c>
      <c r="P891" s="18">
        <f t="shared" si="66"/>
        <v>0.09</v>
      </c>
      <c r="Q891" s="5">
        <f t="shared" si="70"/>
        <v>73.760000000000005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8279</v>
      </c>
      <c r="O892" s="9" t="s">
        <v>8283</v>
      </c>
      <c r="P892" s="18">
        <f t="shared" si="66"/>
        <v>0.04</v>
      </c>
      <c r="Q892" s="5">
        <f t="shared" si="70"/>
        <v>31.25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8279</v>
      </c>
      <c r="O893" s="9" t="s">
        <v>8283</v>
      </c>
      <c r="P893" s="18">
        <f t="shared" si="66"/>
        <v>0.03</v>
      </c>
      <c r="Q893" s="5">
        <f t="shared" si="70"/>
        <v>28.89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8279</v>
      </c>
      <c r="O894" s="9" t="s">
        <v>8283</v>
      </c>
      <c r="P894" s="18">
        <f t="shared" si="66"/>
        <v>0.41</v>
      </c>
      <c r="Q894" s="5">
        <f t="shared" si="70"/>
        <v>143.82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8279</v>
      </c>
      <c r="O895" s="9" t="s">
        <v>8283</v>
      </c>
      <c r="P895" s="18">
        <f t="shared" si="66"/>
        <v>0.1</v>
      </c>
      <c r="Q895" s="5">
        <f t="shared" si="70"/>
        <v>40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8279</v>
      </c>
      <c r="O896" s="9" t="s">
        <v>8283</v>
      </c>
      <c r="P896" s="18">
        <f t="shared" si="66"/>
        <v>0.39</v>
      </c>
      <c r="Q896" s="5">
        <f t="shared" si="70"/>
        <v>147.81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8279</v>
      </c>
      <c r="O897" s="9" t="s">
        <v>8283</v>
      </c>
      <c r="P897" s="18">
        <f t="shared" si="66"/>
        <v>0.02</v>
      </c>
      <c r="Q897" s="5">
        <f t="shared" si="70"/>
        <v>27.86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8279</v>
      </c>
      <c r="O898" s="9" t="s">
        <v>8283</v>
      </c>
      <c r="P898" s="18">
        <f t="shared" si="66"/>
        <v>0.4</v>
      </c>
      <c r="Q898" s="5">
        <f t="shared" si="70"/>
        <v>44.44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8279</v>
      </c>
      <c r="O899" s="9" t="s">
        <v>8283</v>
      </c>
      <c r="P899" s="18">
        <f t="shared" ref="P899:P962" si="71">IFERROR(ROUND(E899/D899,2),0)</f>
        <v>0</v>
      </c>
      <c r="Q899" s="5">
        <f t="shared" si="70"/>
        <v>0</v>
      </c>
      <c r="R899" s="14">
        <f t="shared" ref="R899:R962" si="72">(J899/60/60/24)+DATE(1970,1,1)</f>
        <v>41211.688750000001</v>
      </c>
      <c r="S899" s="14">
        <f t="shared" ref="S899:S962" si="73">(I899/60/60/24)+DATE(1970,1,1)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8279</v>
      </c>
      <c r="O900" s="9" t="s">
        <v>8283</v>
      </c>
      <c r="P900" s="18">
        <f t="shared" si="71"/>
        <v>0.03</v>
      </c>
      <c r="Q900" s="5">
        <f t="shared" si="70"/>
        <v>35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8279</v>
      </c>
      <c r="O901" s="9" t="s">
        <v>8283</v>
      </c>
      <c r="P901" s="18">
        <f t="shared" si="71"/>
        <v>0.37</v>
      </c>
      <c r="Q901" s="5">
        <f t="shared" si="70"/>
        <v>35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8279</v>
      </c>
      <c r="O902" s="9" t="s">
        <v>8282</v>
      </c>
      <c r="P902" s="18">
        <f t="shared" si="71"/>
        <v>0</v>
      </c>
      <c r="Q902" s="5">
        <f t="shared" si="70"/>
        <v>10.5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8279</v>
      </c>
      <c r="O903" s="9" t="s">
        <v>8282</v>
      </c>
      <c r="P903" s="18">
        <f t="shared" si="71"/>
        <v>0</v>
      </c>
      <c r="Q903" s="5">
        <f t="shared" si="70"/>
        <v>0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8279</v>
      </c>
      <c r="O904" s="9" t="s">
        <v>8282</v>
      </c>
      <c r="P904" s="18">
        <f t="shared" si="71"/>
        <v>0</v>
      </c>
      <c r="Q904" s="5">
        <f t="shared" si="70"/>
        <v>30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8279</v>
      </c>
      <c r="O905" s="9" t="s">
        <v>8282</v>
      </c>
      <c r="P905" s="18">
        <f t="shared" si="71"/>
        <v>0.03</v>
      </c>
      <c r="Q905" s="5">
        <f t="shared" si="70"/>
        <v>40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8279</v>
      </c>
      <c r="O906" s="9" t="s">
        <v>8282</v>
      </c>
      <c r="P906" s="18">
        <f t="shared" si="71"/>
        <v>0</v>
      </c>
      <c r="Q906" s="5">
        <f t="shared" si="70"/>
        <v>50.33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8279</v>
      </c>
      <c r="O907" s="9" t="s">
        <v>8282</v>
      </c>
      <c r="P907" s="18">
        <f t="shared" si="71"/>
        <v>0.03</v>
      </c>
      <c r="Q907" s="5">
        <f t="shared" si="70"/>
        <v>32.67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8279</v>
      </c>
      <c r="O908" s="9" t="s">
        <v>8282</v>
      </c>
      <c r="P908" s="18">
        <f t="shared" si="71"/>
        <v>0</v>
      </c>
      <c r="Q908" s="5">
        <f t="shared" si="70"/>
        <v>0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8279</v>
      </c>
      <c r="O909" s="9" t="s">
        <v>8282</v>
      </c>
      <c r="P909" s="18">
        <f t="shared" si="71"/>
        <v>0</v>
      </c>
      <c r="Q909" s="5">
        <f t="shared" si="70"/>
        <v>0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8279</v>
      </c>
      <c r="O910" s="9" t="s">
        <v>8282</v>
      </c>
      <c r="P910" s="18">
        <f t="shared" si="71"/>
        <v>0</v>
      </c>
      <c r="Q910" s="5">
        <f t="shared" si="70"/>
        <v>0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8279</v>
      </c>
      <c r="O911" s="9" t="s">
        <v>8282</v>
      </c>
      <c r="P911" s="18">
        <f t="shared" si="71"/>
        <v>0.03</v>
      </c>
      <c r="Q911" s="5">
        <f t="shared" ref="Q911:Q974" si="75">IFERROR(ROUND(E911/L911,2),0)</f>
        <v>65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8279</v>
      </c>
      <c r="O912" s="9" t="s">
        <v>8282</v>
      </c>
      <c r="P912" s="18">
        <f t="shared" si="71"/>
        <v>0.22</v>
      </c>
      <c r="Q912" s="5">
        <f t="shared" si="75"/>
        <v>24.6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8279</v>
      </c>
      <c r="O913" s="9" t="s">
        <v>8282</v>
      </c>
      <c r="P913" s="18">
        <f t="shared" si="71"/>
        <v>0</v>
      </c>
      <c r="Q913" s="5">
        <f t="shared" si="75"/>
        <v>0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8279</v>
      </c>
      <c r="O914" s="9" t="s">
        <v>8282</v>
      </c>
      <c r="P914" s="18">
        <f t="shared" si="71"/>
        <v>0.01</v>
      </c>
      <c r="Q914" s="5">
        <f t="shared" si="75"/>
        <v>15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8279</v>
      </c>
      <c r="O915" s="9" t="s">
        <v>8282</v>
      </c>
      <c r="P915" s="18">
        <f t="shared" si="71"/>
        <v>7.0000000000000007E-2</v>
      </c>
      <c r="Q915" s="5">
        <f t="shared" si="75"/>
        <v>82.58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8279</v>
      </c>
      <c r="O916" s="9" t="s">
        <v>8282</v>
      </c>
      <c r="P916" s="18">
        <f t="shared" si="71"/>
        <v>0</v>
      </c>
      <c r="Q916" s="5">
        <f t="shared" si="75"/>
        <v>0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8279</v>
      </c>
      <c r="O917" s="9" t="s">
        <v>8282</v>
      </c>
      <c r="P917" s="18">
        <f t="shared" si="71"/>
        <v>0.06</v>
      </c>
      <c r="Q917" s="5">
        <f t="shared" si="75"/>
        <v>41.67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8279</v>
      </c>
      <c r="O918" s="9" t="s">
        <v>8282</v>
      </c>
      <c r="P918" s="18">
        <f t="shared" si="71"/>
        <v>0</v>
      </c>
      <c r="Q918" s="5">
        <f t="shared" si="75"/>
        <v>0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8279</v>
      </c>
      <c r="O919" s="9" t="s">
        <v>8282</v>
      </c>
      <c r="P919" s="18">
        <f t="shared" si="71"/>
        <v>0.01</v>
      </c>
      <c r="Q919" s="5">
        <f t="shared" si="75"/>
        <v>30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8279</v>
      </c>
      <c r="O920" s="9" t="s">
        <v>8282</v>
      </c>
      <c r="P920" s="18">
        <f t="shared" si="71"/>
        <v>0.05</v>
      </c>
      <c r="Q920" s="5">
        <f t="shared" si="75"/>
        <v>19.600000000000001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8279</v>
      </c>
      <c r="O921" s="9" t="s">
        <v>8282</v>
      </c>
      <c r="P921" s="18">
        <f t="shared" si="71"/>
        <v>0.01</v>
      </c>
      <c r="Q921" s="5">
        <f t="shared" si="75"/>
        <v>100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8279</v>
      </c>
      <c r="O922" s="9" t="s">
        <v>8282</v>
      </c>
      <c r="P922" s="18">
        <f t="shared" si="71"/>
        <v>0</v>
      </c>
      <c r="Q922" s="5">
        <f t="shared" si="75"/>
        <v>0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8279</v>
      </c>
      <c r="O923" s="9" t="s">
        <v>8282</v>
      </c>
      <c r="P923" s="18">
        <f t="shared" si="71"/>
        <v>0.31</v>
      </c>
      <c r="Q923" s="5">
        <f t="shared" si="75"/>
        <v>231.75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8279</v>
      </c>
      <c r="O924" s="9" t="s">
        <v>8282</v>
      </c>
      <c r="P924" s="18">
        <f t="shared" si="71"/>
        <v>0.21</v>
      </c>
      <c r="Q924" s="5">
        <f t="shared" si="75"/>
        <v>189.33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8279</v>
      </c>
      <c r="O925" s="9" t="s">
        <v>8282</v>
      </c>
      <c r="P925" s="18">
        <f t="shared" si="71"/>
        <v>0.02</v>
      </c>
      <c r="Q925" s="5">
        <f t="shared" si="75"/>
        <v>55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8279</v>
      </c>
      <c r="O926" s="9" t="s">
        <v>8282</v>
      </c>
      <c r="P926" s="18">
        <f t="shared" si="71"/>
        <v>0.11</v>
      </c>
      <c r="Q926" s="5">
        <f t="shared" si="75"/>
        <v>21.8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8279</v>
      </c>
      <c r="O927" s="9" t="s">
        <v>8282</v>
      </c>
      <c r="P927" s="18">
        <f t="shared" si="71"/>
        <v>0.03</v>
      </c>
      <c r="Q927" s="5">
        <f t="shared" si="75"/>
        <v>32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8279</v>
      </c>
      <c r="O928" s="9" t="s">
        <v>8282</v>
      </c>
      <c r="P928" s="18">
        <f t="shared" si="71"/>
        <v>0</v>
      </c>
      <c r="Q928" s="5">
        <f t="shared" si="75"/>
        <v>0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8279</v>
      </c>
      <c r="O929" s="9" t="s">
        <v>8282</v>
      </c>
      <c r="P929" s="18">
        <f t="shared" si="71"/>
        <v>0</v>
      </c>
      <c r="Q929" s="5">
        <f t="shared" si="75"/>
        <v>0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8279</v>
      </c>
      <c r="O930" s="9" t="s">
        <v>8282</v>
      </c>
      <c r="P930" s="18">
        <f t="shared" si="71"/>
        <v>0.11</v>
      </c>
      <c r="Q930" s="5">
        <f t="shared" si="75"/>
        <v>56.25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8279</v>
      </c>
      <c r="O931" s="9" t="s">
        <v>8282</v>
      </c>
      <c r="P931" s="18">
        <f t="shared" si="71"/>
        <v>0</v>
      </c>
      <c r="Q931" s="5">
        <f t="shared" si="75"/>
        <v>0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8279</v>
      </c>
      <c r="O932" s="9" t="s">
        <v>8282</v>
      </c>
      <c r="P932" s="18">
        <f t="shared" si="71"/>
        <v>0.38</v>
      </c>
      <c r="Q932" s="5">
        <f t="shared" si="75"/>
        <v>69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8279</v>
      </c>
      <c r="O933" s="9" t="s">
        <v>8282</v>
      </c>
      <c r="P933" s="18">
        <f t="shared" si="71"/>
        <v>7.0000000000000007E-2</v>
      </c>
      <c r="Q933" s="5">
        <f t="shared" si="75"/>
        <v>18.71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8279</v>
      </c>
      <c r="O934" s="9" t="s">
        <v>8282</v>
      </c>
      <c r="P934" s="18">
        <f t="shared" si="71"/>
        <v>0.15</v>
      </c>
      <c r="Q934" s="5">
        <f t="shared" si="75"/>
        <v>46.03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8279</v>
      </c>
      <c r="O935" s="9" t="s">
        <v>8282</v>
      </c>
      <c r="P935" s="18">
        <f t="shared" si="71"/>
        <v>0.06</v>
      </c>
      <c r="Q935" s="5">
        <f t="shared" si="75"/>
        <v>60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8279</v>
      </c>
      <c r="O936" s="9" t="s">
        <v>8282</v>
      </c>
      <c r="P936" s="18">
        <f t="shared" si="71"/>
        <v>0.3</v>
      </c>
      <c r="Q936" s="5">
        <f t="shared" si="75"/>
        <v>50.67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8279</v>
      </c>
      <c r="O937" s="9" t="s">
        <v>8282</v>
      </c>
      <c r="P937" s="18">
        <f t="shared" si="71"/>
        <v>0.01</v>
      </c>
      <c r="Q937" s="5">
        <f t="shared" si="75"/>
        <v>25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8279</v>
      </c>
      <c r="O938" s="9" t="s">
        <v>8282</v>
      </c>
      <c r="P938" s="18">
        <f t="shared" si="71"/>
        <v>0</v>
      </c>
      <c r="Q938" s="5">
        <f t="shared" si="75"/>
        <v>0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8279</v>
      </c>
      <c r="O939" s="9" t="s">
        <v>8282</v>
      </c>
      <c r="P939" s="18">
        <f t="shared" si="71"/>
        <v>0.01</v>
      </c>
      <c r="Q939" s="5">
        <f t="shared" si="75"/>
        <v>20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8279</v>
      </c>
      <c r="O940" s="9" t="s">
        <v>8282</v>
      </c>
      <c r="P940" s="18">
        <f t="shared" si="71"/>
        <v>0</v>
      </c>
      <c r="Q940" s="5">
        <f t="shared" si="75"/>
        <v>25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8279</v>
      </c>
      <c r="O941" s="9" t="s">
        <v>8282</v>
      </c>
      <c r="P941" s="18">
        <f t="shared" si="71"/>
        <v>0.01</v>
      </c>
      <c r="Q941" s="5">
        <f t="shared" si="75"/>
        <v>20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8273</v>
      </c>
      <c r="O942" s="9" t="s">
        <v>8275</v>
      </c>
      <c r="P942" s="18">
        <f t="shared" si="71"/>
        <v>0.17</v>
      </c>
      <c r="Q942" s="5">
        <f t="shared" si="75"/>
        <v>110.29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8273</v>
      </c>
      <c r="O943" s="9" t="s">
        <v>8275</v>
      </c>
      <c r="P943" s="18">
        <f t="shared" si="71"/>
        <v>0.02</v>
      </c>
      <c r="Q943" s="5">
        <f t="shared" si="75"/>
        <v>37.450000000000003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8273</v>
      </c>
      <c r="O944" s="9" t="s">
        <v>8275</v>
      </c>
      <c r="P944" s="18">
        <f t="shared" si="71"/>
        <v>0.09</v>
      </c>
      <c r="Q944" s="5">
        <f t="shared" si="75"/>
        <v>41.75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8273</v>
      </c>
      <c r="O945" s="9" t="s">
        <v>8275</v>
      </c>
      <c r="P945" s="18">
        <f t="shared" si="71"/>
        <v>0.1</v>
      </c>
      <c r="Q945" s="5">
        <f t="shared" si="75"/>
        <v>24.08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8273</v>
      </c>
      <c r="O946" s="9" t="s">
        <v>8275</v>
      </c>
      <c r="P946" s="18">
        <f t="shared" si="71"/>
        <v>0.13</v>
      </c>
      <c r="Q946" s="5">
        <f t="shared" si="75"/>
        <v>69.41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8273</v>
      </c>
      <c r="O947" s="9" t="s">
        <v>8275</v>
      </c>
      <c r="P947" s="18">
        <f t="shared" si="71"/>
        <v>0.02</v>
      </c>
      <c r="Q947" s="5">
        <f t="shared" si="75"/>
        <v>155.25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8273</v>
      </c>
      <c r="O948" s="9" t="s">
        <v>8275</v>
      </c>
      <c r="P948" s="18">
        <f t="shared" si="71"/>
        <v>0.02</v>
      </c>
      <c r="Q948" s="5">
        <f t="shared" si="75"/>
        <v>57.2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8273</v>
      </c>
      <c r="O949" s="9" t="s">
        <v>8275</v>
      </c>
      <c r="P949" s="18">
        <f t="shared" si="71"/>
        <v>0</v>
      </c>
      <c r="Q949" s="5">
        <f t="shared" si="75"/>
        <v>0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8273</v>
      </c>
      <c r="O950" s="9" t="s">
        <v>8275</v>
      </c>
      <c r="P950" s="18">
        <f t="shared" si="71"/>
        <v>0.12</v>
      </c>
      <c r="Q950" s="5">
        <f t="shared" si="75"/>
        <v>60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8273</v>
      </c>
      <c r="O951" s="9" t="s">
        <v>8275</v>
      </c>
      <c r="P951" s="18">
        <f t="shared" si="71"/>
        <v>0.01</v>
      </c>
      <c r="Q951" s="5">
        <f t="shared" si="75"/>
        <v>39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8273</v>
      </c>
      <c r="O952" s="9" t="s">
        <v>8275</v>
      </c>
      <c r="P952" s="18">
        <f t="shared" si="71"/>
        <v>0.28000000000000003</v>
      </c>
      <c r="Q952" s="5">
        <f t="shared" si="75"/>
        <v>58.42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8273</v>
      </c>
      <c r="O953" s="9" t="s">
        <v>8275</v>
      </c>
      <c r="P953" s="18">
        <f t="shared" si="71"/>
        <v>0.38</v>
      </c>
      <c r="Q953" s="5">
        <f t="shared" si="75"/>
        <v>158.63999999999999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8273</v>
      </c>
      <c r="O954" s="9" t="s">
        <v>8275</v>
      </c>
      <c r="P954" s="18">
        <f t="shared" si="71"/>
        <v>0.4</v>
      </c>
      <c r="Q954" s="5">
        <f t="shared" si="75"/>
        <v>99.86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8273</v>
      </c>
      <c r="O955" s="9" t="s">
        <v>8275</v>
      </c>
      <c r="P955" s="18">
        <f t="shared" si="71"/>
        <v>0.01</v>
      </c>
      <c r="Q955" s="5">
        <f t="shared" si="75"/>
        <v>25.2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8273</v>
      </c>
      <c r="O956" s="9" t="s">
        <v>8275</v>
      </c>
      <c r="P956" s="18">
        <f t="shared" si="71"/>
        <v>0.43</v>
      </c>
      <c r="Q956" s="5">
        <f t="shared" si="75"/>
        <v>89.19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8273</v>
      </c>
      <c r="O957" s="9" t="s">
        <v>8275</v>
      </c>
      <c r="P957" s="18">
        <f t="shared" si="71"/>
        <v>0.06</v>
      </c>
      <c r="Q957" s="5">
        <f t="shared" si="75"/>
        <v>182.62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8273</v>
      </c>
      <c r="O958" s="9" t="s">
        <v>8275</v>
      </c>
      <c r="P958" s="18">
        <f t="shared" si="71"/>
        <v>0.02</v>
      </c>
      <c r="Q958" s="5">
        <f t="shared" si="75"/>
        <v>50.65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8273</v>
      </c>
      <c r="O959" s="9" t="s">
        <v>8275</v>
      </c>
      <c r="P959" s="18">
        <f t="shared" si="71"/>
        <v>0.02</v>
      </c>
      <c r="Q959" s="5">
        <f t="shared" si="75"/>
        <v>33.29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8273</v>
      </c>
      <c r="O960" s="9" t="s">
        <v>8275</v>
      </c>
      <c r="P960" s="18">
        <f t="shared" si="71"/>
        <v>0.11</v>
      </c>
      <c r="Q960" s="5">
        <f t="shared" si="75"/>
        <v>51.82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8273</v>
      </c>
      <c r="O961" s="9" t="s">
        <v>8275</v>
      </c>
      <c r="P961" s="18">
        <f t="shared" si="71"/>
        <v>0.39</v>
      </c>
      <c r="Q961" s="5">
        <f t="shared" si="75"/>
        <v>113.63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8273</v>
      </c>
      <c r="O962" s="9" t="s">
        <v>8275</v>
      </c>
      <c r="P962" s="18">
        <f t="shared" si="71"/>
        <v>0.46</v>
      </c>
      <c r="Q962" s="5">
        <f t="shared" si="75"/>
        <v>136.46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8273</v>
      </c>
      <c r="O963" s="9" t="s">
        <v>8275</v>
      </c>
      <c r="P963" s="18">
        <f t="shared" ref="P963:P1026" si="76">IFERROR(ROUND(E963/D963,2),0)</f>
        <v>0.42</v>
      </c>
      <c r="Q963" s="5">
        <f t="shared" si="75"/>
        <v>364.35</v>
      </c>
      <c r="R963" s="14">
        <f t="shared" ref="R963:R1026" si="77">(J963/60/60/24)+DATE(1970,1,1)</f>
        <v>42740.693692129629</v>
      </c>
      <c r="S963" s="14">
        <f t="shared" ref="S963:S1026" si="78">(I963/60/60/24)+DATE(1970,1,1)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8273</v>
      </c>
      <c r="O964" s="9" t="s">
        <v>8275</v>
      </c>
      <c r="P964" s="18">
        <f t="shared" si="76"/>
        <v>0.28000000000000003</v>
      </c>
      <c r="Q964" s="5">
        <f t="shared" si="75"/>
        <v>19.239999999999998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8273</v>
      </c>
      <c r="O965" s="9" t="s">
        <v>8275</v>
      </c>
      <c r="P965" s="18">
        <f t="shared" si="76"/>
        <v>0.01</v>
      </c>
      <c r="Q965" s="5">
        <f t="shared" si="75"/>
        <v>41.89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8273</v>
      </c>
      <c r="O966" s="9" t="s">
        <v>8275</v>
      </c>
      <c r="P966" s="18">
        <f t="shared" si="76"/>
        <v>0.01</v>
      </c>
      <c r="Q966" s="5">
        <f t="shared" si="75"/>
        <v>30.31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8273</v>
      </c>
      <c r="O967" s="9" t="s">
        <v>8275</v>
      </c>
      <c r="P967" s="18">
        <f t="shared" si="76"/>
        <v>0.01</v>
      </c>
      <c r="Q967" s="5">
        <f t="shared" si="75"/>
        <v>49.67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8273</v>
      </c>
      <c r="O968" s="9" t="s">
        <v>8275</v>
      </c>
      <c r="P968" s="18">
        <f t="shared" si="76"/>
        <v>0.15</v>
      </c>
      <c r="Q968" s="5">
        <f t="shared" si="75"/>
        <v>59.2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8273</v>
      </c>
      <c r="O969" s="9" t="s">
        <v>8275</v>
      </c>
      <c r="P969" s="18">
        <f t="shared" si="76"/>
        <v>0.18</v>
      </c>
      <c r="Q969" s="5">
        <f t="shared" si="75"/>
        <v>43.98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8273</v>
      </c>
      <c r="O970" s="9" t="s">
        <v>8275</v>
      </c>
      <c r="P970" s="18">
        <f t="shared" si="76"/>
        <v>0.01</v>
      </c>
      <c r="Q970" s="5">
        <f t="shared" si="75"/>
        <v>26.5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8273</v>
      </c>
      <c r="O971" s="9" t="s">
        <v>8275</v>
      </c>
      <c r="P971" s="18">
        <f t="shared" si="76"/>
        <v>0.47</v>
      </c>
      <c r="Q971" s="5">
        <f t="shared" si="75"/>
        <v>1272.73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8273</v>
      </c>
      <c r="O972" s="9" t="s">
        <v>8275</v>
      </c>
      <c r="P972" s="18">
        <f t="shared" si="76"/>
        <v>0.46</v>
      </c>
      <c r="Q972" s="5">
        <f t="shared" si="75"/>
        <v>164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8273</v>
      </c>
      <c r="O973" s="9" t="s">
        <v>8275</v>
      </c>
      <c r="P973" s="18">
        <f t="shared" si="76"/>
        <v>0</v>
      </c>
      <c r="Q973" s="5">
        <f t="shared" si="75"/>
        <v>45.2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8273</v>
      </c>
      <c r="O974" s="9" t="s">
        <v>8275</v>
      </c>
      <c r="P974" s="18">
        <f t="shared" si="76"/>
        <v>0.35</v>
      </c>
      <c r="Q974" s="5">
        <f t="shared" si="75"/>
        <v>153.88999999999999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8273</v>
      </c>
      <c r="O975" s="9" t="s">
        <v>8275</v>
      </c>
      <c r="P975" s="18">
        <f t="shared" si="76"/>
        <v>0.02</v>
      </c>
      <c r="Q975" s="5">
        <f t="shared" ref="Q975:Q1038" si="80">IFERROR(ROUND(E975/L975,2),0)</f>
        <v>51.38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8273</v>
      </c>
      <c r="O976" s="9" t="s">
        <v>8275</v>
      </c>
      <c r="P976" s="18">
        <f t="shared" si="76"/>
        <v>0.01</v>
      </c>
      <c r="Q976" s="5">
        <f t="shared" si="80"/>
        <v>93.33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8273</v>
      </c>
      <c r="O977" s="9" t="s">
        <v>8275</v>
      </c>
      <c r="P977" s="18">
        <f t="shared" si="76"/>
        <v>0.03</v>
      </c>
      <c r="Q977" s="5">
        <f t="shared" si="80"/>
        <v>108.63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8273</v>
      </c>
      <c r="O978" s="9" t="s">
        <v>8275</v>
      </c>
      <c r="P978" s="18">
        <f t="shared" si="76"/>
        <v>0.02</v>
      </c>
      <c r="Q978" s="5">
        <f t="shared" si="80"/>
        <v>160.5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8273</v>
      </c>
      <c r="O979" s="9" t="s">
        <v>8275</v>
      </c>
      <c r="P979" s="18">
        <f t="shared" si="76"/>
        <v>0.34</v>
      </c>
      <c r="Q979" s="5">
        <f t="shared" si="80"/>
        <v>75.75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8273</v>
      </c>
      <c r="O980" s="9" t="s">
        <v>8275</v>
      </c>
      <c r="P980" s="18">
        <f t="shared" si="76"/>
        <v>0.56000000000000005</v>
      </c>
      <c r="Q980" s="5">
        <f t="shared" si="80"/>
        <v>790.84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8273</v>
      </c>
      <c r="O981" s="9" t="s">
        <v>8275</v>
      </c>
      <c r="P981" s="18">
        <f t="shared" si="76"/>
        <v>0.83</v>
      </c>
      <c r="Q981" s="5">
        <f t="shared" si="80"/>
        <v>301.94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8273</v>
      </c>
      <c r="O982" s="9" t="s">
        <v>8275</v>
      </c>
      <c r="P982" s="18">
        <f t="shared" si="76"/>
        <v>0.15</v>
      </c>
      <c r="Q982" s="5">
        <f t="shared" si="80"/>
        <v>47.94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8273</v>
      </c>
      <c r="O983" s="9" t="s">
        <v>8275</v>
      </c>
      <c r="P983" s="18">
        <f t="shared" si="76"/>
        <v>0</v>
      </c>
      <c r="Q983" s="5">
        <f t="shared" si="80"/>
        <v>2.75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8273</v>
      </c>
      <c r="O984" s="9" t="s">
        <v>8275</v>
      </c>
      <c r="P984" s="18">
        <f t="shared" si="76"/>
        <v>0</v>
      </c>
      <c r="Q984" s="5">
        <f t="shared" si="80"/>
        <v>1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8273</v>
      </c>
      <c r="O985" s="9" t="s">
        <v>8275</v>
      </c>
      <c r="P985" s="18">
        <f t="shared" si="76"/>
        <v>0.3</v>
      </c>
      <c r="Q985" s="5">
        <f t="shared" si="80"/>
        <v>171.79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8273</v>
      </c>
      <c r="O986" s="9" t="s">
        <v>8275</v>
      </c>
      <c r="P986" s="18">
        <f t="shared" si="76"/>
        <v>0.01</v>
      </c>
      <c r="Q986" s="5">
        <f t="shared" si="80"/>
        <v>35.33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8273</v>
      </c>
      <c r="O987" s="9" t="s">
        <v>8275</v>
      </c>
      <c r="P987" s="18">
        <f t="shared" si="76"/>
        <v>0.06</v>
      </c>
      <c r="Q987" s="5">
        <f t="shared" si="80"/>
        <v>82.09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8273</v>
      </c>
      <c r="O988" s="9" t="s">
        <v>8275</v>
      </c>
      <c r="P988" s="18">
        <f t="shared" si="76"/>
        <v>0.13</v>
      </c>
      <c r="Q988" s="5">
        <f t="shared" si="80"/>
        <v>110.87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8273</v>
      </c>
      <c r="O989" s="9" t="s">
        <v>8275</v>
      </c>
      <c r="P989" s="18">
        <f t="shared" si="76"/>
        <v>0.13</v>
      </c>
      <c r="Q989" s="5">
        <f t="shared" si="80"/>
        <v>161.22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8273</v>
      </c>
      <c r="O990" s="9" t="s">
        <v>8275</v>
      </c>
      <c r="P990" s="18">
        <f t="shared" si="76"/>
        <v>0</v>
      </c>
      <c r="Q990" s="5">
        <f t="shared" si="80"/>
        <v>0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8273</v>
      </c>
      <c r="O991" s="9" t="s">
        <v>8275</v>
      </c>
      <c r="P991" s="18">
        <f t="shared" si="76"/>
        <v>0.17</v>
      </c>
      <c r="Q991" s="5">
        <f t="shared" si="80"/>
        <v>52.41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8273</v>
      </c>
      <c r="O992" s="9" t="s">
        <v>8275</v>
      </c>
      <c r="P992" s="18">
        <f t="shared" si="76"/>
        <v>0</v>
      </c>
      <c r="Q992" s="5">
        <f t="shared" si="80"/>
        <v>13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8273</v>
      </c>
      <c r="O993" s="9" t="s">
        <v>8275</v>
      </c>
      <c r="P993" s="18">
        <f t="shared" si="76"/>
        <v>0.04</v>
      </c>
      <c r="Q993" s="5">
        <f t="shared" si="80"/>
        <v>30.29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8273</v>
      </c>
      <c r="O994" s="9" t="s">
        <v>8275</v>
      </c>
      <c r="P994" s="18">
        <f t="shared" si="76"/>
        <v>0</v>
      </c>
      <c r="Q994" s="5">
        <f t="shared" si="80"/>
        <v>116.75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8273</v>
      </c>
      <c r="O995" s="9" t="s">
        <v>8275</v>
      </c>
      <c r="P995" s="18">
        <f t="shared" si="76"/>
        <v>0.25</v>
      </c>
      <c r="Q995" s="5">
        <f t="shared" si="80"/>
        <v>89.6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8273</v>
      </c>
      <c r="O996" s="9" t="s">
        <v>8275</v>
      </c>
      <c r="P996" s="18">
        <f t="shared" si="76"/>
        <v>0.02</v>
      </c>
      <c r="Q996" s="5">
        <f t="shared" si="80"/>
        <v>424.45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8273</v>
      </c>
      <c r="O997" s="9" t="s">
        <v>8275</v>
      </c>
      <c r="P997" s="18">
        <f t="shared" si="76"/>
        <v>7.0000000000000007E-2</v>
      </c>
      <c r="Q997" s="5">
        <f t="shared" si="80"/>
        <v>80.67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8273</v>
      </c>
      <c r="O998" s="9" t="s">
        <v>8275</v>
      </c>
      <c r="P998" s="18">
        <f t="shared" si="76"/>
        <v>0.02</v>
      </c>
      <c r="Q998" s="5">
        <f t="shared" si="80"/>
        <v>13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8273</v>
      </c>
      <c r="O999" s="9" t="s">
        <v>8275</v>
      </c>
      <c r="P999" s="18">
        <f t="shared" si="76"/>
        <v>0.01</v>
      </c>
      <c r="Q999" s="5">
        <f t="shared" si="80"/>
        <v>8.1300000000000008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8273</v>
      </c>
      <c r="O1000" s="9" t="s">
        <v>8275</v>
      </c>
      <c r="P1000" s="18">
        <f t="shared" si="76"/>
        <v>0.59</v>
      </c>
      <c r="Q1000" s="5">
        <f t="shared" si="80"/>
        <v>153.43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8273</v>
      </c>
      <c r="O1001" s="9" t="s">
        <v>8275</v>
      </c>
      <c r="P1001" s="18">
        <f t="shared" si="76"/>
        <v>0.08</v>
      </c>
      <c r="Q1001" s="5">
        <f t="shared" si="80"/>
        <v>292.08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8273</v>
      </c>
      <c r="O1002" s="9" t="s">
        <v>8275</v>
      </c>
      <c r="P1002" s="18">
        <f t="shared" si="76"/>
        <v>0.02</v>
      </c>
      <c r="Q1002" s="5">
        <f t="shared" si="80"/>
        <v>3304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8273</v>
      </c>
      <c r="O1003" s="9" t="s">
        <v>8275</v>
      </c>
      <c r="P1003" s="18">
        <f t="shared" si="76"/>
        <v>1.04</v>
      </c>
      <c r="Q1003" s="5">
        <f t="shared" si="80"/>
        <v>1300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8273</v>
      </c>
      <c r="O1004" s="9" t="s">
        <v>8275</v>
      </c>
      <c r="P1004" s="18">
        <f t="shared" si="76"/>
        <v>0.3</v>
      </c>
      <c r="Q1004" s="5">
        <f t="shared" si="80"/>
        <v>134.55000000000001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8273</v>
      </c>
      <c r="O1005" s="9" t="s">
        <v>8275</v>
      </c>
      <c r="P1005" s="18">
        <f t="shared" si="76"/>
        <v>0.16</v>
      </c>
      <c r="Q1005" s="5">
        <f t="shared" si="80"/>
        <v>214.07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8273</v>
      </c>
      <c r="O1006" s="9" t="s">
        <v>8275</v>
      </c>
      <c r="P1006" s="18">
        <f t="shared" si="76"/>
        <v>0.82</v>
      </c>
      <c r="Q1006" s="5">
        <f t="shared" si="80"/>
        <v>216.34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8273</v>
      </c>
      <c r="O1007" s="9" t="s">
        <v>8275</v>
      </c>
      <c r="P1007" s="18">
        <f t="shared" si="76"/>
        <v>0.75</v>
      </c>
      <c r="Q1007" s="5">
        <f t="shared" si="80"/>
        <v>932.31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8273</v>
      </c>
      <c r="O1008" s="9" t="s">
        <v>8275</v>
      </c>
      <c r="P1008" s="18">
        <f t="shared" si="76"/>
        <v>0.06</v>
      </c>
      <c r="Q1008" s="5">
        <f t="shared" si="80"/>
        <v>29.25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8273</v>
      </c>
      <c r="O1009" s="9" t="s">
        <v>8275</v>
      </c>
      <c r="P1009" s="18">
        <f t="shared" si="76"/>
        <v>0.44</v>
      </c>
      <c r="Q1009" s="5">
        <f t="shared" si="80"/>
        <v>174.95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8273</v>
      </c>
      <c r="O1010" s="9" t="s">
        <v>8275</v>
      </c>
      <c r="P1010" s="18">
        <f t="shared" si="76"/>
        <v>0</v>
      </c>
      <c r="Q1010" s="5">
        <f t="shared" si="80"/>
        <v>250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8273</v>
      </c>
      <c r="O1011" s="9" t="s">
        <v>8275</v>
      </c>
      <c r="P1011" s="18">
        <f t="shared" si="76"/>
        <v>0.13</v>
      </c>
      <c r="Q1011" s="5">
        <f t="shared" si="80"/>
        <v>65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8273</v>
      </c>
      <c r="O1012" s="9" t="s">
        <v>8275</v>
      </c>
      <c r="P1012" s="18">
        <f t="shared" si="76"/>
        <v>0</v>
      </c>
      <c r="Q1012" s="5">
        <f t="shared" si="80"/>
        <v>55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8273</v>
      </c>
      <c r="O1013" s="9" t="s">
        <v>8275</v>
      </c>
      <c r="P1013" s="18">
        <f t="shared" si="76"/>
        <v>0</v>
      </c>
      <c r="Q1013" s="5">
        <f t="shared" si="80"/>
        <v>75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8273</v>
      </c>
      <c r="O1014" s="9" t="s">
        <v>8275</v>
      </c>
      <c r="P1014" s="18">
        <f t="shared" si="76"/>
        <v>215.35</v>
      </c>
      <c r="Q1014" s="5">
        <f t="shared" si="80"/>
        <v>1389.36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8273</v>
      </c>
      <c r="O1015" s="9" t="s">
        <v>8275</v>
      </c>
      <c r="P1015" s="18">
        <f t="shared" si="76"/>
        <v>0.35</v>
      </c>
      <c r="Q1015" s="5">
        <f t="shared" si="80"/>
        <v>95.91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8273</v>
      </c>
      <c r="O1016" s="9" t="s">
        <v>8275</v>
      </c>
      <c r="P1016" s="18">
        <f t="shared" si="76"/>
        <v>0.31</v>
      </c>
      <c r="Q1016" s="5">
        <f t="shared" si="80"/>
        <v>191.25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8273</v>
      </c>
      <c r="O1017" s="9" t="s">
        <v>8275</v>
      </c>
      <c r="P1017" s="18">
        <f t="shared" si="76"/>
        <v>0.03</v>
      </c>
      <c r="Q1017" s="5">
        <f t="shared" si="80"/>
        <v>40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8273</v>
      </c>
      <c r="O1018" s="9" t="s">
        <v>8275</v>
      </c>
      <c r="P1018" s="18">
        <f t="shared" si="76"/>
        <v>0.03</v>
      </c>
      <c r="Q1018" s="5">
        <f t="shared" si="80"/>
        <v>74.790000000000006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8273</v>
      </c>
      <c r="O1019" s="9" t="s">
        <v>8275</v>
      </c>
      <c r="P1019" s="18">
        <f t="shared" si="76"/>
        <v>0.23</v>
      </c>
      <c r="Q1019" s="5">
        <f t="shared" si="80"/>
        <v>161.12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8273</v>
      </c>
      <c r="O1020" s="9" t="s">
        <v>8275</v>
      </c>
      <c r="P1020" s="18">
        <f t="shared" si="76"/>
        <v>0.03</v>
      </c>
      <c r="Q1020" s="5">
        <f t="shared" si="80"/>
        <v>88.71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8273</v>
      </c>
      <c r="O1021" s="9" t="s">
        <v>8275</v>
      </c>
      <c r="P1021" s="18">
        <f t="shared" si="76"/>
        <v>0.47</v>
      </c>
      <c r="Q1021" s="5">
        <f t="shared" si="80"/>
        <v>53.25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8279</v>
      </c>
      <c r="O1022" s="9" t="s">
        <v>8284</v>
      </c>
      <c r="P1022" s="18">
        <f t="shared" si="76"/>
        <v>2.06</v>
      </c>
      <c r="Q1022" s="5">
        <f t="shared" si="80"/>
        <v>106.2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8279</v>
      </c>
      <c r="O1023" s="9" t="s">
        <v>8284</v>
      </c>
      <c r="P1023" s="18">
        <f t="shared" si="76"/>
        <v>3.52</v>
      </c>
      <c r="Q1023" s="5">
        <f t="shared" si="80"/>
        <v>22.08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8279</v>
      </c>
      <c r="O1024" s="9" t="s">
        <v>8284</v>
      </c>
      <c r="P1024" s="18">
        <f t="shared" si="76"/>
        <v>1.1499999999999999</v>
      </c>
      <c r="Q1024" s="5">
        <f t="shared" si="80"/>
        <v>31.05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8279</v>
      </c>
      <c r="O1025" s="9" t="s">
        <v>8284</v>
      </c>
      <c r="P1025" s="18">
        <f t="shared" si="76"/>
        <v>2.37</v>
      </c>
      <c r="Q1025" s="5">
        <f t="shared" si="80"/>
        <v>36.21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8279</v>
      </c>
      <c r="O1026" s="9" t="s">
        <v>8284</v>
      </c>
      <c r="P1026" s="18">
        <f t="shared" si="76"/>
        <v>1.19</v>
      </c>
      <c r="Q1026" s="5">
        <f t="shared" si="80"/>
        <v>388.98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8279</v>
      </c>
      <c r="O1027" s="9" t="s">
        <v>8284</v>
      </c>
      <c r="P1027" s="18">
        <f t="shared" ref="P1027:P1090" si="81">IFERROR(ROUND(E1027/D1027,2),0)</f>
        <v>1.1000000000000001</v>
      </c>
      <c r="Q1027" s="5">
        <f t="shared" si="80"/>
        <v>71.849999999999994</v>
      </c>
      <c r="R1027" s="14">
        <f t="shared" ref="R1027:R1090" si="82">(J1027/60/60/24)+DATE(1970,1,1)</f>
        <v>42049.833761574075</v>
      </c>
      <c r="S1027" s="14">
        <f t="shared" ref="S1027:S1090" si="83">(I1027/60/60/24)+DATE(1970,1,1)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8279</v>
      </c>
      <c r="O1028" s="9" t="s">
        <v>8284</v>
      </c>
      <c r="P1028" s="18">
        <f t="shared" si="81"/>
        <v>1</v>
      </c>
      <c r="Q1028" s="5">
        <f t="shared" si="80"/>
        <v>57.38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8279</v>
      </c>
      <c r="O1029" s="9" t="s">
        <v>8284</v>
      </c>
      <c r="P1029" s="18">
        <f t="shared" si="81"/>
        <v>1.03</v>
      </c>
      <c r="Q1029" s="5">
        <f t="shared" si="80"/>
        <v>69.67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8279</v>
      </c>
      <c r="O1030" s="9" t="s">
        <v>8284</v>
      </c>
      <c r="P1030" s="18">
        <f t="shared" si="81"/>
        <v>1.17</v>
      </c>
      <c r="Q1030" s="5">
        <f t="shared" si="80"/>
        <v>45.99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8279</v>
      </c>
      <c r="O1031" s="9" t="s">
        <v>8284</v>
      </c>
      <c r="P1031" s="18">
        <f t="shared" si="81"/>
        <v>1.1200000000000001</v>
      </c>
      <c r="Q1031" s="5">
        <f t="shared" si="80"/>
        <v>79.260000000000005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8279</v>
      </c>
      <c r="O1032" s="9" t="s">
        <v>8284</v>
      </c>
      <c r="P1032" s="18">
        <f t="shared" si="81"/>
        <v>3.42</v>
      </c>
      <c r="Q1032" s="5">
        <f t="shared" si="80"/>
        <v>43.03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8279</v>
      </c>
      <c r="O1033" s="9" t="s">
        <v>8284</v>
      </c>
      <c r="P1033" s="18">
        <f t="shared" si="81"/>
        <v>1.07</v>
      </c>
      <c r="Q1033" s="5">
        <f t="shared" si="80"/>
        <v>108.48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8279</v>
      </c>
      <c r="O1034" s="9" t="s">
        <v>8284</v>
      </c>
      <c r="P1034" s="18">
        <f t="shared" si="81"/>
        <v>1.08</v>
      </c>
      <c r="Q1034" s="5">
        <f t="shared" si="80"/>
        <v>61.03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8279</v>
      </c>
      <c r="O1035" s="9" t="s">
        <v>8284</v>
      </c>
      <c r="P1035" s="18">
        <f t="shared" si="81"/>
        <v>1.03</v>
      </c>
      <c r="Q1035" s="5">
        <f t="shared" si="80"/>
        <v>50.59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8279</v>
      </c>
      <c r="O1036" s="9" t="s">
        <v>8284</v>
      </c>
      <c r="P1036" s="18">
        <f t="shared" si="81"/>
        <v>1.3</v>
      </c>
      <c r="Q1036" s="5">
        <f t="shared" si="80"/>
        <v>39.159999999999997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8279</v>
      </c>
      <c r="O1037" s="9" t="s">
        <v>8284</v>
      </c>
      <c r="P1037" s="18">
        <f t="shared" si="81"/>
        <v>1.08</v>
      </c>
      <c r="Q1037" s="5">
        <f t="shared" si="80"/>
        <v>65.16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8279</v>
      </c>
      <c r="O1038" s="9" t="s">
        <v>8284</v>
      </c>
      <c r="P1038" s="18">
        <f t="shared" si="81"/>
        <v>1.1200000000000001</v>
      </c>
      <c r="Q1038" s="5">
        <f t="shared" si="80"/>
        <v>23.96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8279</v>
      </c>
      <c r="O1039" s="9" t="s">
        <v>8284</v>
      </c>
      <c r="P1039" s="18">
        <f t="shared" si="81"/>
        <v>1.02</v>
      </c>
      <c r="Q1039" s="5">
        <f t="shared" ref="Q1039:Q1102" si="85">IFERROR(ROUND(E1039/L1039,2),0)</f>
        <v>48.62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8279</v>
      </c>
      <c r="O1040" s="9" t="s">
        <v>8284</v>
      </c>
      <c r="P1040" s="18">
        <f t="shared" si="81"/>
        <v>1.45</v>
      </c>
      <c r="Q1040" s="5">
        <f t="shared" si="85"/>
        <v>35.74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8279</v>
      </c>
      <c r="O1041" s="9" t="s">
        <v>8284</v>
      </c>
      <c r="P1041" s="18">
        <f t="shared" si="81"/>
        <v>1.28</v>
      </c>
      <c r="Q1041" s="5">
        <f t="shared" si="85"/>
        <v>21.37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8285</v>
      </c>
      <c r="O1042" s="9" t="s">
        <v>8286</v>
      </c>
      <c r="P1042" s="18">
        <f t="shared" si="81"/>
        <v>0</v>
      </c>
      <c r="Q1042" s="5">
        <f t="shared" si="85"/>
        <v>250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8285</v>
      </c>
      <c r="O1043" s="9" t="s">
        <v>8286</v>
      </c>
      <c r="P1043" s="18">
        <f t="shared" si="81"/>
        <v>0</v>
      </c>
      <c r="Q1043" s="5">
        <f t="shared" si="85"/>
        <v>0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8285</v>
      </c>
      <c r="O1044" s="9" t="s">
        <v>8286</v>
      </c>
      <c r="P1044" s="18">
        <f t="shared" si="81"/>
        <v>0.02</v>
      </c>
      <c r="Q1044" s="5">
        <f t="shared" si="85"/>
        <v>10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8285</v>
      </c>
      <c r="O1045" s="9" t="s">
        <v>8286</v>
      </c>
      <c r="P1045" s="18">
        <f t="shared" si="81"/>
        <v>0.09</v>
      </c>
      <c r="Q1045" s="5">
        <f t="shared" si="85"/>
        <v>29.24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8285</v>
      </c>
      <c r="O1046" s="9" t="s">
        <v>8286</v>
      </c>
      <c r="P1046" s="18">
        <f t="shared" si="81"/>
        <v>0</v>
      </c>
      <c r="Q1046" s="5">
        <f t="shared" si="85"/>
        <v>3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8285</v>
      </c>
      <c r="O1047" s="9" t="s">
        <v>8286</v>
      </c>
      <c r="P1047" s="18">
        <f t="shared" si="81"/>
        <v>0.03</v>
      </c>
      <c r="Q1047" s="5">
        <f t="shared" si="85"/>
        <v>33.25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8285</v>
      </c>
      <c r="O1048" s="9" t="s">
        <v>8286</v>
      </c>
      <c r="P1048" s="18">
        <f t="shared" si="81"/>
        <v>0</v>
      </c>
      <c r="Q1048" s="5">
        <f t="shared" si="85"/>
        <v>0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8285</v>
      </c>
      <c r="O1049" s="9" t="s">
        <v>8286</v>
      </c>
      <c r="P1049" s="18">
        <f t="shared" si="81"/>
        <v>0</v>
      </c>
      <c r="Q1049" s="5">
        <f t="shared" si="85"/>
        <v>1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8285</v>
      </c>
      <c r="O1050" s="9" t="s">
        <v>8286</v>
      </c>
      <c r="P1050" s="18">
        <f t="shared" si="81"/>
        <v>0.01</v>
      </c>
      <c r="Q1050" s="5">
        <f t="shared" si="85"/>
        <v>53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8285</v>
      </c>
      <c r="O1051" s="9" t="s">
        <v>8286</v>
      </c>
      <c r="P1051" s="18">
        <f t="shared" si="81"/>
        <v>0</v>
      </c>
      <c r="Q1051" s="5">
        <f t="shared" si="85"/>
        <v>0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8285</v>
      </c>
      <c r="O1052" s="9" t="s">
        <v>8286</v>
      </c>
      <c r="P1052" s="18">
        <f t="shared" si="81"/>
        <v>0</v>
      </c>
      <c r="Q1052" s="5">
        <f t="shared" si="85"/>
        <v>0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8285</v>
      </c>
      <c r="O1053" s="9" t="s">
        <v>8286</v>
      </c>
      <c r="P1053" s="18">
        <f t="shared" si="81"/>
        <v>0</v>
      </c>
      <c r="Q1053" s="5">
        <f t="shared" si="85"/>
        <v>0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8285</v>
      </c>
      <c r="O1054" s="9" t="s">
        <v>8286</v>
      </c>
      <c r="P1054" s="18">
        <f t="shared" si="81"/>
        <v>0</v>
      </c>
      <c r="Q1054" s="5">
        <f t="shared" si="85"/>
        <v>0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8285</v>
      </c>
      <c r="O1055" s="9" t="s">
        <v>8286</v>
      </c>
      <c r="P1055" s="18">
        <f t="shared" si="81"/>
        <v>0.01</v>
      </c>
      <c r="Q1055" s="5">
        <f t="shared" si="85"/>
        <v>15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8285</v>
      </c>
      <c r="O1056" s="9" t="s">
        <v>8286</v>
      </c>
      <c r="P1056" s="18">
        <f t="shared" si="81"/>
        <v>0</v>
      </c>
      <c r="Q1056" s="5">
        <f t="shared" si="85"/>
        <v>0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8285</v>
      </c>
      <c r="O1057" s="9" t="s">
        <v>8286</v>
      </c>
      <c r="P1057" s="18">
        <f t="shared" si="81"/>
        <v>0</v>
      </c>
      <c r="Q1057" s="5">
        <f t="shared" si="85"/>
        <v>0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8285</v>
      </c>
      <c r="O1058" s="9" t="s">
        <v>8286</v>
      </c>
      <c r="P1058" s="18">
        <f t="shared" si="81"/>
        <v>0</v>
      </c>
      <c r="Q1058" s="5">
        <f t="shared" si="85"/>
        <v>0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8285</v>
      </c>
      <c r="O1059" s="9" t="s">
        <v>8286</v>
      </c>
      <c r="P1059" s="18">
        <f t="shared" si="81"/>
        <v>0</v>
      </c>
      <c r="Q1059" s="5">
        <f t="shared" si="85"/>
        <v>0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8285</v>
      </c>
      <c r="O1060" s="9" t="s">
        <v>8286</v>
      </c>
      <c r="P1060" s="18">
        <f t="shared" si="81"/>
        <v>0</v>
      </c>
      <c r="Q1060" s="5">
        <f t="shared" si="85"/>
        <v>0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8285</v>
      </c>
      <c r="O1061" s="9" t="s">
        <v>8286</v>
      </c>
      <c r="P1061" s="18">
        <f t="shared" si="81"/>
        <v>0</v>
      </c>
      <c r="Q1061" s="5">
        <f t="shared" si="85"/>
        <v>0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8285</v>
      </c>
      <c r="O1062" s="9" t="s">
        <v>8286</v>
      </c>
      <c r="P1062" s="18">
        <f t="shared" si="81"/>
        <v>0.01</v>
      </c>
      <c r="Q1062" s="5">
        <f t="shared" si="85"/>
        <v>50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8285</v>
      </c>
      <c r="O1063" s="9" t="s">
        <v>8286</v>
      </c>
      <c r="P1063" s="18">
        <f t="shared" si="81"/>
        <v>0</v>
      </c>
      <c r="Q1063" s="5">
        <f t="shared" si="85"/>
        <v>0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8285</v>
      </c>
      <c r="O1064" s="9" t="s">
        <v>8286</v>
      </c>
      <c r="P1064" s="18">
        <f t="shared" si="81"/>
        <v>0.95</v>
      </c>
      <c r="Q1064" s="5">
        <f t="shared" si="85"/>
        <v>47.5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8285</v>
      </c>
      <c r="O1065" s="9" t="s">
        <v>8286</v>
      </c>
      <c r="P1065" s="18">
        <f t="shared" si="81"/>
        <v>0</v>
      </c>
      <c r="Q1065" s="5">
        <f t="shared" si="85"/>
        <v>0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8287</v>
      </c>
      <c r="O1066" s="9" t="s">
        <v>8288</v>
      </c>
      <c r="P1066" s="18">
        <f t="shared" si="81"/>
        <v>0.09</v>
      </c>
      <c r="Q1066" s="5">
        <f t="shared" si="85"/>
        <v>65.67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8287</v>
      </c>
      <c r="O1067" s="9" t="s">
        <v>8288</v>
      </c>
      <c r="P1067" s="18">
        <f t="shared" si="81"/>
        <v>0.03</v>
      </c>
      <c r="Q1067" s="5">
        <f t="shared" si="85"/>
        <v>16.2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8287</v>
      </c>
      <c r="O1068" s="9" t="s">
        <v>8288</v>
      </c>
      <c r="P1068" s="18">
        <f t="shared" si="81"/>
        <v>0.03</v>
      </c>
      <c r="Q1068" s="5">
        <f t="shared" si="85"/>
        <v>34.130000000000003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8287</v>
      </c>
      <c r="O1069" s="9" t="s">
        <v>8288</v>
      </c>
      <c r="P1069" s="18">
        <f t="shared" si="81"/>
        <v>0.26</v>
      </c>
      <c r="Q1069" s="5">
        <f t="shared" si="85"/>
        <v>13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8287</v>
      </c>
      <c r="O1070" s="9" t="s">
        <v>8288</v>
      </c>
      <c r="P1070" s="18">
        <f t="shared" si="81"/>
        <v>0</v>
      </c>
      <c r="Q1070" s="5">
        <f t="shared" si="85"/>
        <v>11.25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8287</v>
      </c>
      <c r="O1071" s="9" t="s">
        <v>8288</v>
      </c>
      <c r="P1071" s="18">
        <f t="shared" si="81"/>
        <v>0.39</v>
      </c>
      <c r="Q1071" s="5">
        <f t="shared" si="85"/>
        <v>40.479999999999997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8287</v>
      </c>
      <c r="O1072" s="9" t="s">
        <v>8288</v>
      </c>
      <c r="P1072" s="18">
        <f t="shared" si="81"/>
        <v>0.01</v>
      </c>
      <c r="Q1072" s="5">
        <f t="shared" si="85"/>
        <v>35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8287</v>
      </c>
      <c r="O1073" s="9" t="s">
        <v>8288</v>
      </c>
      <c r="P1073" s="18">
        <f t="shared" si="81"/>
        <v>0</v>
      </c>
      <c r="Q1073" s="5">
        <f t="shared" si="85"/>
        <v>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8287</v>
      </c>
      <c r="O1074" s="9" t="s">
        <v>8288</v>
      </c>
      <c r="P1074" s="18">
        <f t="shared" si="81"/>
        <v>0</v>
      </c>
      <c r="Q1074" s="5">
        <f t="shared" si="85"/>
        <v>12.75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8287</v>
      </c>
      <c r="O1075" s="9" t="s">
        <v>8288</v>
      </c>
      <c r="P1075" s="18">
        <f t="shared" si="81"/>
        <v>0.01</v>
      </c>
      <c r="Q1075" s="5">
        <f t="shared" si="85"/>
        <v>10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8287</v>
      </c>
      <c r="O1076" s="9" t="s">
        <v>8288</v>
      </c>
      <c r="P1076" s="18">
        <f t="shared" si="81"/>
        <v>0.06</v>
      </c>
      <c r="Q1076" s="5">
        <f t="shared" si="85"/>
        <v>113.57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8287</v>
      </c>
      <c r="O1077" s="9" t="s">
        <v>8288</v>
      </c>
      <c r="P1077" s="18">
        <f t="shared" si="81"/>
        <v>0.05</v>
      </c>
      <c r="Q1077" s="5">
        <f t="shared" si="85"/>
        <v>15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8287</v>
      </c>
      <c r="O1078" s="9" t="s">
        <v>8288</v>
      </c>
      <c r="P1078" s="18">
        <f t="shared" si="81"/>
        <v>0.63</v>
      </c>
      <c r="Q1078" s="5">
        <f t="shared" si="85"/>
        <v>48.28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8287</v>
      </c>
      <c r="O1079" s="9" t="s">
        <v>8288</v>
      </c>
      <c r="P1079" s="18">
        <f t="shared" si="81"/>
        <v>0.28999999999999998</v>
      </c>
      <c r="Q1079" s="5">
        <f t="shared" si="85"/>
        <v>43.98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8287</v>
      </c>
      <c r="O1080" s="9" t="s">
        <v>8288</v>
      </c>
      <c r="P1080" s="18">
        <f t="shared" si="81"/>
        <v>0.08</v>
      </c>
      <c r="Q1080" s="5">
        <f t="shared" si="85"/>
        <v>9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8287</v>
      </c>
      <c r="O1081" s="9" t="s">
        <v>8288</v>
      </c>
      <c r="P1081" s="18">
        <f t="shared" si="81"/>
        <v>0.03</v>
      </c>
      <c r="Q1081" s="5">
        <f t="shared" si="85"/>
        <v>37.67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8287</v>
      </c>
      <c r="O1082" s="9" t="s">
        <v>8288</v>
      </c>
      <c r="P1082" s="18">
        <f t="shared" si="81"/>
        <v>0.09</v>
      </c>
      <c r="Q1082" s="5">
        <f t="shared" si="85"/>
        <v>18.579999999999998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8287</v>
      </c>
      <c r="O1083" s="9" t="s">
        <v>8288</v>
      </c>
      <c r="P1083" s="18">
        <f t="shared" si="81"/>
        <v>0</v>
      </c>
      <c r="Q1083" s="5">
        <f t="shared" si="85"/>
        <v>3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8287</v>
      </c>
      <c r="O1084" s="9" t="s">
        <v>8288</v>
      </c>
      <c r="P1084" s="18">
        <f t="shared" si="81"/>
        <v>0.01</v>
      </c>
      <c r="Q1084" s="5">
        <f t="shared" si="85"/>
        <v>18.670000000000002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8287</v>
      </c>
      <c r="O1085" s="9" t="s">
        <v>8288</v>
      </c>
      <c r="P1085" s="18">
        <f t="shared" si="81"/>
        <v>0.01</v>
      </c>
      <c r="Q1085" s="5">
        <f t="shared" si="85"/>
        <v>410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8287</v>
      </c>
      <c r="O1086" s="9" t="s">
        <v>8288</v>
      </c>
      <c r="P1086" s="18">
        <f t="shared" si="81"/>
        <v>0</v>
      </c>
      <c r="Q1086" s="5">
        <f t="shared" si="85"/>
        <v>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8287</v>
      </c>
      <c r="O1087" s="9" t="s">
        <v>8288</v>
      </c>
      <c r="P1087" s="18">
        <f t="shared" si="81"/>
        <v>0.03</v>
      </c>
      <c r="Q1087" s="5">
        <f t="shared" si="85"/>
        <v>114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8287</v>
      </c>
      <c r="O1088" s="9" t="s">
        <v>8288</v>
      </c>
      <c r="P1088" s="18">
        <f t="shared" si="81"/>
        <v>0</v>
      </c>
      <c r="Q1088" s="5">
        <f t="shared" si="85"/>
        <v>7.5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8287</v>
      </c>
      <c r="O1089" s="9" t="s">
        <v>8288</v>
      </c>
      <c r="P1089" s="18">
        <f t="shared" si="81"/>
        <v>0</v>
      </c>
      <c r="Q1089" s="5">
        <f t="shared" si="85"/>
        <v>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8287</v>
      </c>
      <c r="O1090" s="9" t="s">
        <v>8288</v>
      </c>
      <c r="P1090" s="18">
        <f t="shared" si="81"/>
        <v>0.14000000000000001</v>
      </c>
      <c r="Q1090" s="5">
        <f t="shared" si="85"/>
        <v>43.42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8287</v>
      </c>
      <c r="O1091" s="9" t="s">
        <v>8288</v>
      </c>
      <c r="P1091" s="18">
        <f t="shared" ref="P1091:P1154" si="86">IFERROR(ROUND(E1091/D1091,2),0)</f>
        <v>0.08</v>
      </c>
      <c r="Q1091" s="5">
        <f t="shared" si="85"/>
        <v>23.96</v>
      </c>
      <c r="R1091" s="14">
        <f t="shared" ref="R1091:R1154" si="87">(J1091/60/60/24)+DATE(1970,1,1)</f>
        <v>42151.189525462964</v>
      </c>
      <c r="S1091" s="14">
        <f t="shared" ref="S1091:S1154" si="88">(I1091/60/60/24)+DATE(1970,1,1)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8287</v>
      </c>
      <c r="O1092" s="9" t="s">
        <v>8288</v>
      </c>
      <c r="P1092" s="18">
        <f t="shared" si="86"/>
        <v>0</v>
      </c>
      <c r="Q1092" s="5">
        <f t="shared" si="85"/>
        <v>5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8287</v>
      </c>
      <c r="O1093" s="9" t="s">
        <v>8288</v>
      </c>
      <c r="P1093" s="18">
        <f t="shared" si="86"/>
        <v>0.13</v>
      </c>
      <c r="Q1093" s="5">
        <f t="shared" si="85"/>
        <v>12.5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8287</v>
      </c>
      <c r="O1094" s="9" t="s">
        <v>8288</v>
      </c>
      <c r="P1094" s="18">
        <f t="shared" si="86"/>
        <v>0.01</v>
      </c>
      <c r="Q1094" s="5">
        <f t="shared" si="85"/>
        <v>3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8287</v>
      </c>
      <c r="O1095" s="9" t="s">
        <v>8288</v>
      </c>
      <c r="P1095" s="18">
        <f t="shared" si="86"/>
        <v>0.14000000000000001</v>
      </c>
      <c r="Q1095" s="5">
        <f t="shared" si="85"/>
        <v>10.56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8287</v>
      </c>
      <c r="O1096" s="9" t="s">
        <v>8288</v>
      </c>
      <c r="P1096" s="18">
        <f t="shared" si="86"/>
        <v>0.18</v>
      </c>
      <c r="Q1096" s="5">
        <f t="shared" si="85"/>
        <v>122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8287</v>
      </c>
      <c r="O1097" s="9" t="s">
        <v>8288</v>
      </c>
      <c r="P1097" s="18">
        <f t="shared" si="86"/>
        <v>0.05</v>
      </c>
      <c r="Q1097" s="5">
        <f t="shared" si="85"/>
        <v>267.81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8287</v>
      </c>
      <c r="O1098" s="9" t="s">
        <v>8288</v>
      </c>
      <c r="P1098" s="18">
        <f t="shared" si="86"/>
        <v>0.18</v>
      </c>
      <c r="Q1098" s="5">
        <f t="shared" si="85"/>
        <v>74.209999999999994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8287</v>
      </c>
      <c r="O1099" s="9" t="s">
        <v>8288</v>
      </c>
      <c r="P1099" s="18">
        <f t="shared" si="86"/>
        <v>0</v>
      </c>
      <c r="Q1099" s="5">
        <f t="shared" si="85"/>
        <v>6.71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8287</v>
      </c>
      <c r="O1100" s="9" t="s">
        <v>8288</v>
      </c>
      <c r="P1100" s="18">
        <f t="shared" si="86"/>
        <v>7.0000000000000007E-2</v>
      </c>
      <c r="Q1100" s="5">
        <f t="shared" si="85"/>
        <v>81.95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8287</v>
      </c>
      <c r="O1101" s="9" t="s">
        <v>8288</v>
      </c>
      <c r="P1101" s="18">
        <f t="shared" si="86"/>
        <v>0.01</v>
      </c>
      <c r="Q1101" s="5">
        <f t="shared" si="85"/>
        <v>25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8287</v>
      </c>
      <c r="O1102" s="9" t="s">
        <v>8288</v>
      </c>
      <c r="P1102" s="18">
        <f t="shared" si="86"/>
        <v>0.03</v>
      </c>
      <c r="Q1102" s="5">
        <f t="shared" si="85"/>
        <v>10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8287</v>
      </c>
      <c r="O1103" s="9" t="s">
        <v>8288</v>
      </c>
      <c r="P1103" s="18">
        <f t="shared" si="86"/>
        <v>0</v>
      </c>
      <c r="Q1103" s="5">
        <f t="shared" ref="Q1103:Q1166" si="90">IFERROR(ROUND(E1103/L1103,2),0)</f>
        <v>6.83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8287</v>
      </c>
      <c r="O1104" s="9" t="s">
        <v>8288</v>
      </c>
      <c r="P1104" s="18">
        <f t="shared" si="86"/>
        <v>0.05</v>
      </c>
      <c r="Q1104" s="5">
        <f t="shared" si="90"/>
        <v>17.71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8287</v>
      </c>
      <c r="O1105" s="9" t="s">
        <v>8288</v>
      </c>
      <c r="P1105" s="18">
        <f t="shared" si="86"/>
        <v>0.02</v>
      </c>
      <c r="Q1105" s="5">
        <f t="shared" si="90"/>
        <v>16.2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8287</v>
      </c>
      <c r="O1106" s="9" t="s">
        <v>8288</v>
      </c>
      <c r="P1106" s="18">
        <f t="shared" si="86"/>
        <v>0.05</v>
      </c>
      <c r="Q1106" s="5">
        <f t="shared" si="90"/>
        <v>80.3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8287</v>
      </c>
      <c r="O1107" s="9" t="s">
        <v>8288</v>
      </c>
      <c r="P1107" s="18">
        <f t="shared" si="86"/>
        <v>0</v>
      </c>
      <c r="Q1107" s="5">
        <f t="shared" si="90"/>
        <v>71.55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8287</v>
      </c>
      <c r="O1108" s="9" t="s">
        <v>8288</v>
      </c>
      <c r="P1108" s="18">
        <f t="shared" si="86"/>
        <v>0.41</v>
      </c>
      <c r="Q1108" s="5">
        <f t="shared" si="90"/>
        <v>23.57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8287</v>
      </c>
      <c r="O1109" s="9" t="s">
        <v>8288</v>
      </c>
      <c r="P1109" s="18">
        <f t="shared" si="86"/>
        <v>0</v>
      </c>
      <c r="Q1109" s="5">
        <f t="shared" si="90"/>
        <v>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8287</v>
      </c>
      <c r="O1110" s="9" t="s">
        <v>8288</v>
      </c>
      <c r="P1110" s="18">
        <f t="shared" si="86"/>
        <v>0.03</v>
      </c>
      <c r="Q1110" s="5">
        <f t="shared" si="90"/>
        <v>34.880000000000003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8287</v>
      </c>
      <c r="O1111" s="9" t="s">
        <v>8288</v>
      </c>
      <c r="P1111" s="18">
        <f t="shared" si="86"/>
        <v>0</v>
      </c>
      <c r="Q1111" s="5">
        <f t="shared" si="90"/>
        <v>15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8287</v>
      </c>
      <c r="O1112" s="9" t="s">
        <v>8288</v>
      </c>
      <c r="P1112" s="18">
        <f t="shared" si="86"/>
        <v>0.01</v>
      </c>
      <c r="Q1112" s="5">
        <f t="shared" si="90"/>
        <v>23.18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8287</v>
      </c>
      <c r="O1113" s="9" t="s">
        <v>8288</v>
      </c>
      <c r="P1113" s="18">
        <f t="shared" si="86"/>
        <v>0</v>
      </c>
      <c r="Q1113" s="5">
        <f t="shared" si="90"/>
        <v>1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8287</v>
      </c>
      <c r="O1114" s="9" t="s">
        <v>8288</v>
      </c>
      <c r="P1114" s="18">
        <f t="shared" si="86"/>
        <v>0.36</v>
      </c>
      <c r="Q1114" s="5">
        <f t="shared" si="90"/>
        <v>100.23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8287</v>
      </c>
      <c r="O1115" s="9" t="s">
        <v>8288</v>
      </c>
      <c r="P1115" s="18">
        <f t="shared" si="86"/>
        <v>0.01</v>
      </c>
      <c r="Q1115" s="5">
        <f t="shared" si="90"/>
        <v>5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8287</v>
      </c>
      <c r="O1116" s="9" t="s">
        <v>8288</v>
      </c>
      <c r="P1116" s="18">
        <f t="shared" si="86"/>
        <v>0</v>
      </c>
      <c r="Q1116" s="5">
        <f t="shared" si="90"/>
        <v>3.33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8287</v>
      </c>
      <c r="O1117" s="9" t="s">
        <v>8288</v>
      </c>
      <c r="P1117" s="18">
        <f t="shared" si="86"/>
        <v>0</v>
      </c>
      <c r="Q1117" s="5">
        <f t="shared" si="90"/>
        <v>13.25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8287</v>
      </c>
      <c r="O1118" s="9" t="s">
        <v>8288</v>
      </c>
      <c r="P1118" s="18">
        <f t="shared" si="86"/>
        <v>0</v>
      </c>
      <c r="Q1118" s="5">
        <f t="shared" si="90"/>
        <v>17.850000000000001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8287</v>
      </c>
      <c r="O1119" s="9" t="s">
        <v>8288</v>
      </c>
      <c r="P1119" s="18">
        <f t="shared" si="86"/>
        <v>0.08</v>
      </c>
      <c r="Q1119" s="5">
        <f t="shared" si="90"/>
        <v>10.38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8287</v>
      </c>
      <c r="O1120" s="9" t="s">
        <v>8288</v>
      </c>
      <c r="P1120" s="18">
        <f t="shared" si="86"/>
        <v>0.02</v>
      </c>
      <c r="Q1120" s="5">
        <f t="shared" si="90"/>
        <v>36.33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8287</v>
      </c>
      <c r="O1121" s="9" t="s">
        <v>8288</v>
      </c>
      <c r="P1121" s="18">
        <f t="shared" si="86"/>
        <v>0</v>
      </c>
      <c r="Q1121" s="5">
        <f t="shared" si="90"/>
        <v>5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8287</v>
      </c>
      <c r="O1122" s="9" t="s">
        <v>8288</v>
      </c>
      <c r="P1122" s="18">
        <f t="shared" si="86"/>
        <v>0</v>
      </c>
      <c r="Q1122" s="5">
        <f t="shared" si="90"/>
        <v>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8287</v>
      </c>
      <c r="O1123" s="9" t="s">
        <v>8288</v>
      </c>
      <c r="P1123" s="18">
        <f t="shared" si="86"/>
        <v>0</v>
      </c>
      <c r="Q1123" s="5">
        <f t="shared" si="90"/>
        <v>5.8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8287</v>
      </c>
      <c r="O1124" s="9" t="s">
        <v>8288</v>
      </c>
      <c r="P1124" s="18">
        <f t="shared" si="86"/>
        <v>0</v>
      </c>
      <c r="Q1124" s="5">
        <f t="shared" si="90"/>
        <v>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8287</v>
      </c>
      <c r="O1125" s="9" t="s">
        <v>8288</v>
      </c>
      <c r="P1125" s="18">
        <f t="shared" si="86"/>
        <v>0</v>
      </c>
      <c r="Q1125" s="5">
        <f t="shared" si="90"/>
        <v>3.67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8287</v>
      </c>
      <c r="O1126" s="9" t="s">
        <v>8289</v>
      </c>
      <c r="P1126" s="18">
        <f t="shared" si="86"/>
        <v>0</v>
      </c>
      <c r="Q1126" s="5">
        <f t="shared" si="90"/>
        <v>60.71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8287</v>
      </c>
      <c r="O1127" s="9" t="s">
        <v>8289</v>
      </c>
      <c r="P1127" s="18">
        <f t="shared" si="86"/>
        <v>0</v>
      </c>
      <c r="Q1127" s="5">
        <f t="shared" si="90"/>
        <v>0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8287</v>
      </c>
      <c r="O1128" s="9" t="s">
        <v>8289</v>
      </c>
      <c r="P1128" s="18">
        <f t="shared" si="86"/>
        <v>0.01</v>
      </c>
      <c r="Q1128" s="5">
        <f t="shared" si="90"/>
        <v>5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8287</v>
      </c>
      <c r="O1129" s="9" t="s">
        <v>8289</v>
      </c>
      <c r="P1129" s="18">
        <f t="shared" si="86"/>
        <v>0.02</v>
      </c>
      <c r="Q1129" s="5">
        <f t="shared" si="90"/>
        <v>25.43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8287</v>
      </c>
      <c r="O1130" s="9" t="s">
        <v>8289</v>
      </c>
      <c r="P1130" s="18">
        <f t="shared" si="86"/>
        <v>0</v>
      </c>
      <c r="Q1130" s="5">
        <f t="shared" si="90"/>
        <v>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8287</v>
      </c>
      <c r="O1131" s="9" t="s">
        <v>8289</v>
      </c>
      <c r="P1131" s="18">
        <f t="shared" si="86"/>
        <v>0</v>
      </c>
      <c r="Q1131" s="5">
        <f t="shared" si="90"/>
        <v>10.5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8287</v>
      </c>
      <c r="O1132" s="9" t="s">
        <v>8289</v>
      </c>
      <c r="P1132" s="18">
        <f t="shared" si="86"/>
        <v>0</v>
      </c>
      <c r="Q1132" s="5">
        <f t="shared" si="90"/>
        <v>3.67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8287</v>
      </c>
      <c r="O1133" s="9" t="s">
        <v>8289</v>
      </c>
      <c r="P1133" s="18">
        <f t="shared" si="86"/>
        <v>0</v>
      </c>
      <c r="Q1133" s="5">
        <f t="shared" si="90"/>
        <v>0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8287</v>
      </c>
      <c r="O1134" s="9" t="s">
        <v>8289</v>
      </c>
      <c r="P1134" s="18">
        <f t="shared" si="86"/>
        <v>0.14000000000000001</v>
      </c>
      <c r="Q1134" s="5">
        <f t="shared" si="90"/>
        <v>110.62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8287</v>
      </c>
      <c r="O1135" s="9" t="s">
        <v>8289</v>
      </c>
      <c r="P1135" s="18">
        <f t="shared" si="86"/>
        <v>0.01</v>
      </c>
      <c r="Q1135" s="5">
        <f t="shared" si="90"/>
        <v>20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8287</v>
      </c>
      <c r="O1136" s="9" t="s">
        <v>8289</v>
      </c>
      <c r="P1136" s="18">
        <f t="shared" si="86"/>
        <v>0</v>
      </c>
      <c r="Q1136" s="5">
        <f t="shared" si="90"/>
        <v>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8287</v>
      </c>
      <c r="O1137" s="9" t="s">
        <v>8289</v>
      </c>
      <c r="P1137" s="18">
        <f t="shared" si="86"/>
        <v>0.05</v>
      </c>
      <c r="Q1137" s="5">
        <f t="shared" si="90"/>
        <v>50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8287</v>
      </c>
      <c r="O1138" s="9" t="s">
        <v>8289</v>
      </c>
      <c r="P1138" s="18">
        <f t="shared" si="86"/>
        <v>0.06</v>
      </c>
      <c r="Q1138" s="5">
        <f t="shared" si="90"/>
        <v>45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8287</v>
      </c>
      <c r="O1139" s="9" t="s">
        <v>8289</v>
      </c>
      <c r="P1139" s="18">
        <f t="shared" si="86"/>
        <v>0.4</v>
      </c>
      <c r="Q1139" s="5">
        <f t="shared" si="90"/>
        <v>253.21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8287</v>
      </c>
      <c r="O1140" s="9" t="s">
        <v>8289</v>
      </c>
      <c r="P1140" s="18">
        <f t="shared" si="86"/>
        <v>0</v>
      </c>
      <c r="Q1140" s="5">
        <f t="shared" si="90"/>
        <v>31.25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8287</v>
      </c>
      <c r="O1141" s="9" t="s">
        <v>8289</v>
      </c>
      <c r="P1141" s="18">
        <f t="shared" si="86"/>
        <v>0</v>
      </c>
      <c r="Q1141" s="5">
        <f t="shared" si="90"/>
        <v>5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8287</v>
      </c>
      <c r="O1142" s="9" t="s">
        <v>8289</v>
      </c>
      <c r="P1142" s="18">
        <f t="shared" si="86"/>
        <v>0</v>
      </c>
      <c r="Q1142" s="5">
        <f t="shared" si="90"/>
        <v>0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8287</v>
      </c>
      <c r="O1143" s="9" t="s">
        <v>8289</v>
      </c>
      <c r="P1143" s="18">
        <f t="shared" si="86"/>
        <v>0</v>
      </c>
      <c r="Q1143" s="5">
        <f t="shared" si="90"/>
        <v>0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8287</v>
      </c>
      <c r="O1144" s="9" t="s">
        <v>8289</v>
      </c>
      <c r="P1144" s="18">
        <f t="shared" si="86"/>
        <v>0</v>
      </c>
      <c r="Q1144" s="5">
        <f t="shared" si="90"/>
        <v>0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8287</v>
      </c>
      <c r="O1145" s="9" t="s">
        <v>8289</v>
      </c>
      <c r="P1145" s="18">
        <f t="shared" si="86"/>
        <v>0</v>
      </c>
      <c r="Q1145" s="5">
        <f t="shared" si="90"/>
        <v>23.25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8290</v>
      </c>
      <c r="O1146" s="9" t="s">
        <v>8291</v>
      </c>
      <c r="P1146" s="18">
        <f t="shared" si="86"/>
        <v>0</v>
      </c>
      <c r="Q1146" s="5">
        <f t="shared" si="90"/>
        <v>0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8290</v>
      </c>
      <c r="O1147" s="9" t="s">
        <v>8291</v>
      </c>
      <c r="P1147" s="18">
        <f t="shared" si="86"/>
        <v>0</v>
      </c>
      <c r="Q1147" s="5">
        <f t="shared" si="90"/>
        <v>100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8290</v>
      </c>
      <c r="O1148" s="9" t="s">
        <v>8291</v>
      </c>
      <c r="P1148" s="18">
        <f t="shared" si="86"/>
        <v>0.09</v>
      </c>
      <c r="Q1148" s="5">
        <f t="shared" si="90"/>
        <v>44.17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8290</v>
      </c>
      <c r="O1149" s="9" t="s">
        <v>8291</v>
      </c>
      <c r="P1149" s="18">
        <f t="shared" si="86"/>
        <v>0</v>
      </c>
      <c r="Q1149" s="5">
        <f t="shared" si="90"/>
        <v>0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8290</v>
      </c>
      <c r="O1150" s="9" t="s">
        <v>8291</v>
      </c>
      <c r="P1150" s="18">
        <f t="shared" si="86"/>
        <v>0</v>
      </c>
      <c r="Q1150" s="5">
        <f t="shared" si="90"/>
        <v>24.33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8290</v>
      </c>
      <c r="O1151" s="9" t="s">
        <v>8291</v>
      </c>
      <c r="P1151" s="18">
        <f t="shared" si="86"/>
        <v>0</v>
      </c>
      <c r="Q1151" s="5">
        <f t="shared" si="90"/>
        <v>37.5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8290</v>
      </c>
      <c r="O1152" s="9" t="s">
        <v>8291</v>
      </c>
      <c r="P1152" s="18">
        <f t="shared" si="86"/>
        <v>0.1</v>
      </c>
      <c r="Q1152" s="5">
        <f t="shared" si="90"/>
        <v>42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8290</v>
      </c>
      <c r="O1153" s="9" t="s">
        <v>8291</v>
      </c>
      <c r="P1153" s="18">
        <f t="shared" si="86"/>
        <v>0</v>
      </c>
      <c r="Q1153" s="5">
        <f t="shared" si="90"/>
        <v>0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8290</v>
      </c>
      <c r="O1154" s="9" t="s">
        <v>8291</v>
      </c>
      <c r="P1154" s="18">
        <f t="shared" si="86"/>
        <v>0.06</v>
      </c>
      <c r="Q1154" s="5">
        <f t="shared" si="90"/>
        <v>60.73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8290</v>
      </c>
      <c r="O1155" s="9" t="s">
        <v>8291</v>
      </c>
      <c r="P1155" s="18">
        <f t="shared" ref="P1155:P1218" si="91">IFERROR(ROUND(E1155/D1155,2),0)</f>
        <v>0.01</v>
      </c>
      <c r="Q1155" s="5">
        <f t="shared" si="90"/>
        <v>50</v>
      </c>
      <c r="R1155" s="14">
        <f t="shared" ref="R1155:R1218" si="92">(J1155/60/60/24)+DATE(1970,1,1)</f>
        <v>42143.714178240742</v>
      </c>
      <c r="S1155" s="14">
        <f t="shared" ref="S1155:S1218" si="93">(I1155/60/60/24)+DATE(1970,1,1)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8290</v>
      </c>
      <c r="O1156" s="9" t="s">
        <v>8291</v>
      </c>
      <c r="P1156" s="18">
        <f t="shared" si="91"/>
        <v>7.0000000000000007E-2</v>
      </c>
      <c r="Q1156" s="5">
        <f t="shared" si="90"/>
        <v>108.33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8290</v>
      </c>
      <c r="O1157" s="9" t="s">
        <v>8291</v>
      </c>
      <c r="P1157" s="18">
        <f t="shared" si="91"/>
        <v>0.01</v>
      </c>
      <c r="Q1157" s="5">
        <f t="shared" si="90"/>
        <v>23.5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8290</v>
      </c>
      <c r="O1158" s="9" t="s">
        <v>8291</v>
      </c>
      <c r="P1158" s="18">
        <f t="shared" si="91"/>
        <v>0</v>
      </c>
      <c r="Q1158" s="5">
        <f t="shared" si="90"/>
        <v>0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8290</v>
      </c>
      <c r="O1159" s="9" t="s">
        <v>8291</v>
      </c>
      <c r="P1159" s="18">
        <f t="shared" si="91"/>
        <v>0.02</v>
      </c>
      <c r="Q1159" s="5">
        <f t="shared" si="90"/>
        <v>50.33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8290</v>
      </c>
      <c r="O1160" s="9" t="s">
        <v>8291</v>
      </c>
      <c r="P1160" s="18">
        <f t="shared" si="91"/>
        <v>0</v>
      </c>
      <c r="Q1160" s="5">
        <f t="shared" si="90"/>
        <v>11.67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8290</v>
      </c>
      <c r="O1161" s="9" t="s">
        <v>8291</v>
      </c>
      <c r="P1161" s="18">
        <f t="shared" si="91"/>
        <v>0</v>
      </c>
      <c r="Q1161" s="5">
        <f t="shared" si="90"/>
        <v>0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8290</v>
      </c>
      <c r="O1162" s="9" t="s">
        <v>8291</v>
      </c>
      <c r="P1162" s="18">
        <f t="shared" si="91"/>
        <v>0.04</v>
      </c>
      <c r="Q1162" s="5">
        <f t="shared" si="90"/>
        <v>60.79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8290</v>
      </c>
      <c r="O1163" s="9" t="s">
        <v>8291</v>
      </c>
      <c r="P1163" s="18">
        <f t="shared" si="91"/>
        <v>0</v>
      </c>
      <c r="Q1163" s="5">
        <f t="shared" si="90"/>
        <v>0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8290</v>
      </c>
      <c r="O1164" s="9" t="s">
        <v>8291</v>
      </c>
      <c r="P1164" s="18">
        <f t="shared" si="91"/>
        <v>0</v>
      </c>
      <c r="Q1164" s="5">
        <f t="shared" si="90"/>
        <v>17.5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8290</v>
      </c>
      <c r="O1165" s="9" t="s">
        <v>8291</v>
      </c>
      <c r="P1165" s="18">
        <f t="shared" si="91"/>
        <v>0</v>
      </c>
      <c r="Q1165" s="5">
        <f t="shared" si="90"/>
        <v>0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8290</v>
      </c>
      <c r="O1166" s="9" t="s">
        <v>8291</v>
      </c>
      <c r="P1166" s="18">
        <f t="shared" si="91"/>
        <v>0</v>
      </c>
      <c r="Q1166" s="5">
        <f t="shared" si="90"/>
        <v>0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8290</v>
      </c>
      <c r="O1167" s="9" t="s">
        <v>8291</v>
      </c>
      <c r="P1167" s="18">
        <f t="shared" si="91"/>
        <v>0.21</v>
      </c>
      <c r="Q1167" s="5">
        <f t="shared" ref="Q1167:Q1230" si="95">IFERROR(ROUND(E1167/L1167,2),0)</f>
        <v>82.82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8290</v>
      </c>
      <c r="O1168" s="9" t="s">
        <v>8291</v>
      </c>
      <c r="P1168" s="18">
        <f t="shared" si="91"/>
        <v>0.19</v>
      </c>
      <c r="Q1168" s="5">
        <f t="shared" si="95"/>
        <v>358.88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8290</v>
      </c>
      <c r="O1169" s="9" t="s">
        <v>8291</v>
      </c>
      <c r="P1169" s="18">
        <f t="shared" si="91"/>
        <v>0.02</v>
      </c>
      <c r="Q1169" s="5">
        <f t="shared" si="95"/>
        <v>61.19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8290</v>
      </c>
      <c r="O1170" s="9" t="s">
        <v>8291</v>
      </c>
      <c r="P1170" s="18">
        <f t="shared" si="91"/>
        <v>0.06</v>
      </c>
      <c r="Q1170" s="5">
        <f t="shared" si="95"/>
        <v>340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8290</v>
      </c>
      <c r="O1171" s="9" t="s">
        <v>8291</v>
      </c>
      <c r="P1171" s="18">
        <f t="shared" si="91"/>
        <v>0</v>
      </c>
      <c r="Q1171" s="5">
        <f t="shared" si="95"/>
        <v>5.67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8290</v>
      </c>
      <c r="O1172" s="9" t="s">
        <v>8291</v>
      </c>
      <c r="P1172" s="18">
        <f t="shared" si="91"/>
        <v>0</v>
      </c>
      <c r="Q1172" s="5">
        <f t="shared" si="95"/>
        <v>50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8290</v>
      </c>
      <c r="O1173" s="9" t="s">
        <v>8291</v>
      </c>
      <c r="P1173" s="18">
        <f t="shared" si="91"/>
        <v>0</v>
      </c>
      <c r="Q1173" s="5">
        <f t="shared" si="95"/>
        <v>25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8290</v>
      </c>
      <c r="O1174" s="9" t="s">
        <v>8291</v>
      </c>
      <c r="P1174" s="18">
        <f t="shared" si="91"/>
        <v>0</v>
      </c>
      <c r="Q1174" s="5">
        <f t="shared" si="95"/>
        <v>0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8290</v>
      </c>
      <c r="O1175" s="9" t="s">
        <v>8291</v>
      </c>
      <c r="P1175" s="18">
        <f t="shared" si="91"/>
        <v>0</v>
      </c>
      <c r="Q1175" s="5">
        <f t="shared" si="95"/>
        <v>30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8290</v>
      </c>
      <c r="O1176" s="9" t="s">
        <v>8291</v>
      </c>
      <c r="P1176" s="18">
        <f t="shared" si="91"/>
        <v>0.06</v>
      </c>
      <c r="Q1176" s="5">
        <f t="shared" si="95"/>
        <v>46.63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8290</v>
      </c>
      <c r="O1177" s="9" t="s">
        <v>8291</v>
      </c>
      <c r="P1177" s="18">
        <f t="shared" si="91"/>
        <v>0.03</v>
      </c>
      <c r="Q1177" s="5">
        <f t="shared" si="95"/>
        <v>65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8290</v>
      </c>
      <c r="O1178" s="9" t="s">
        <v>8291</v>
      </c>
      <c r="P1178" s="18">
        <f t="shared" si="91"/>
        <v>0</v>
      </c>
      <c r="Q1178" s="5">
        <f t="shared" si="95"/>
        <v>10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8290</v>
      </c>
      <c r="O1179" s="9" t="s">
        <v>8291</v>
      </c>
      <c r="P1179" s="18">
        <f t="shared" si="91"/>
        <v>0</v>
      </c>
      <c r="Q1179" s="5">
        <f t="shared" si="95"/>
        <v>0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8290</v>
      </c>
      <c r="O1180" s="9" t="s">
        <v>8291</v>
      </c>
      <c r="P1180" s="18">
        <f t="shared" si="91"/>
        <v>0</v>
      </c>
      <c r="Q1180" s="5">
        <f t="shared" si="95"/>
        <v>5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8290</v>
      </c>
      <c r="O1181" s="9" t="s">
        <v>8291</v>
      </c>
      <c r="P1181" s="18">
        <f t="shared" si="91"/>
        <v>0.05</v>
      </c>
      <c r="Q1181" s="5">
        <f t="shared" si="95"/>
        <v>640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8290</v>
      </c>
      <c r="O1182" s="9" t="s">
        <v>8291</v>
      </c>
      <c r="P1182" s="18">
        <f t="shared" si="91"/>
        <v>0.12</v>
      </c>
      <c r="Q1182" s="5">
        <f t="shared" si="95"/>
        <v>69.12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8290</v>
      </c>
      <c r="O1183" s="9" t="s">
        <v>8291</v>
      </c>
      <c r="P1183" s="18">
        <f t="shared" si="91"/>
        <v>0</v>
      </c>
      <c r="Q1183" s="5">
        <f t="shared" si="95"/>
        <v>1.33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8290</v>
      </c>
      <c r="O1184" s="9" t="s">
        <v>8291</v>
      </c>
      <c r="P1184" s="18">
        <f t="shared" si="91"/>
        <v>0.04</v>
      </c>
      <c r="Q1184" s="5">
        <f t="shared" si="95"/>
        <v>10.5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8290</v>
      </c>
      <c r="O1185" s="9" t="s">
        <v>8291</v>
      </c>
      <c r="P1185" s="18">
        <f t="shared" si="91"/>
        <v>0.04</v>
      </c>
      <c r="Q1185" s="5">
        <f t="shared" si="95"/>
        <v>33.33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8292</v>
      </c>
      <c r="O1186" s="9" t="s">
        <v>8293</v>
      </c>
      <c r="P1186" s="18">
        <f t="shared" si="91"/>
        <v>1.05</v>
      </c>
      <c r="Q1186" s="5">
        <f t="shared" si="95"/>
        <v>61.56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8292</v>
      </c>
      <c r="O1187" s="9" t="s">
        <v>8293</v>
      </c>
      <c r="P1187" s="18">
        <f t="shared" si="91"/>
        <v>1.05</v>
      </c>
      <c r="Q1187" s="5">
        <f t="shared" si="95"/>
        <v>118.74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8292</v>
      </c>
      <c r="O1188" s="9" t="s">
        <v>8293</v>
      </c>
      <c r="P1188" s="18">
        <f t="shared" si="91"/>
        <v>1.07</v>
      </c>
      <c r="Q1188" s="5">
        <f t="shared" si="95"/>
        <v>65.08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8292</v>
      </c>
      <c r="O1189" s="9" t="s">
        <v>8293</v>
      </c>
      <c r="P1189" s="18">
        <f t="shared" si="91"/>
        <v>1.04</v>
      </c>
      <c r="Q1189" s="5">
        <f t="shared" si="95"/>
        <v>130.16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8292</v>
      </c>
      <c r="O1190" s="9" t="s">
        <v>8293</v>
      </c>
      <c r="P1190" s="18">
        <f t="shared" si="91"/>
        <v>1.61</v>
      </c>
      <c r="Q1190" s="5">
        <f t="shared" si="95"/>
        <v>37.78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8292</v>
      </c>
      <c r="O1191" s="9" t="s">
        <v>8293</v>
      </c>
      <c r="P1191" s="18">
        <f t="shared" si="91"/>
        <v>1.08</v>
      </c>
      <c r="Q1191" s="5">
        <f t="shared" si="95"/>
        <v>112.79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8292</v>
      </c>
      <c r="O1192" s="9" t="s">
        <v>8293</v>
      </c>
      <c r="P1192" s="18">
        <f t="shared" si="91"/>
        <v>1.35</v>
      </c>
      <c r="Q1192" s="5">
        <f t="shared" si="95"/>
        <v>51.92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8292</v>
      </c>
      <c r="O1193" s="9" t="s">
        <v>8293</v>
      </c>
      <c r="P1193" s="18">
        <f t="shared" si="91"/>
        <v>1.0900000000000001</v>
      </c>
      <c r="Q1193" s="5">
        <f t="shared" si="95"/>
        <v>89.24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8292</v>
      </c>
      <c r="O1194" s="9" t="s">
        <v>8293</v>
      </c>
      <c r="P1194" s="18">
        <f t="shared" si="91"/>
        <v>2.9</v>
      </c>
      <c r="Q1194" s="5">
        <f t="shared" si="95"/>
        <v>19.329999999999998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8292</v>
      </c>
      <c r="O1195" s="9" t="s">
        <v>8293</v>
      </c>
      <c r="P1195" s="18">
        <f t="shared" si="91"/>
        <v>1.04</v>
      </c>
      <c r="Q1195" s="5">
        <f t="shared" si="95"/>
        <v>79.97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8292</v>
      </c>
      <c r="O1196" s="9" t="s">
        <v>8293</v>
      </c>
      <c r="P1196" s="18">
        <f t="shared" si="91"/>
        <v>3.22</v>
      </c>
      <c r="Q1196" s="5">
        <f t="shared" si="95"/>
        <v>56.41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8292</v>
      </c>
      <c r="O1197" s="9" t="s">
        <v>8293</v>
      </c>
      <c r="P1197" s="18">
        <f t="shared" si="91"/>
        <v>1.35</v>
      </c>
      <c r="Q1197" s="5">
        <f t="shared" si="95"/>
        <v>79.41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8292</v>
      </c>
      <c r="O1198" s="9" t="s">
        <v>8293</v>
      </c>
      <c r="P1198" s="18">
        <f t="shared" si="91"/>
        <v>2.7</v>
      </c>
      <c r="Q1198" s="5">
        <f t="shared" si="95"/>
        <v>76.44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8292</v>
      </c>
      <c r="O1199" s="9" t="s">
        <v>8293</v>
      </c>
      <c r="P1199" s="18">
        <f t="shared" si="91"/>
        <v>2.5299999999999998</v>
      </c>
      <c r="Q1199" s="5">
        <f t="shared" si="95"/>
        <v>121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8292</v>
      </c>
      <c r="O1200" s="9" t="s">
        <v>8293</v>
      </c>
      <c r="P1200" s="18">
        <f t="shared" si="91"/>
        <v>2.61</v>
      </c>
      <c r="Q1200" s="5">
        <f t="shared" si="95"/>
        <v>54.62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8292</v>
      </c>
      <c r="O1201" s="9" t="s">
        <v>8293</v>
      </c>
      <c r="P1201" s="18">
        <f t="shared" si="91"/>
        <v>1.01</v>
      </c>
      <c r="Q1201" s="5">
        <f t="shared" si="95"/>
        <v>299.22000000000003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8292</v>
      </c>
      <c r="O1202" s="9" t="s">
        <v>8293</v>
      </c>
      <c r="P1202" s="18">
        <f t="shared" si="91"/>
        <v>1.26</v>
      </c>
      <c r="Q1202" s="5">
        <f t="shared" si="95"/>
        <v>58.53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8292</v>
      </c>
      <c r="O1203" s="9" t="s">
        <v>8293</v>
      </c>
      <c r="P1203" s="18">
        <f t="shared" si="91"/>
        <v>1.02</v>
      </c>
      <c r="Q1203" s="5">
        <f t="shared" si="95"/>
        <v>55.37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8292</v>
      </c>
      <c r="O1204" s="9" t="s">
        <v>8293</v>
      </c>
      <c r="P1204" s="18">
        <f t="shared" si="91"/>
        <v>1.99</v>
      </c>
      <c r="Q1204" s="5">
        <f t="shared" si="95"/>
        <v>183.8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8292</v>
      </c>
      <c r="O1205" s="9" t="s">
        <v>8293</v>
      </c>
      <c r="P1205" s="18">
        <f t="shared" si="91"/>
        <v>1.02</v>
      </c>
      <c r="Q1205" s="5">
        <f t="shared" si="95"/>
        <v>165.35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8292</v>
      </c>
      <c r="O1206" s="9" t="s">
        <v>8293</v>
      </c>
      <c r="P1206" s="18">
        <f t="shared" si="91"/>
        <v>1.03</v>
      </c>
      <c r="Q1206" s="5">
        <f t="shared" si="95"/>
        <v>234.79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8292</v>
      </c>
      <c r="O1207" s="9" t="s">
        <v>8293</v>
      </c>
      <c r="P1207" s="18">
        <f t="shared" si="91"/>
        <v>1.01</v>
      </c>
      <c r="Q1207" s="5">
        <f t="shared" si="95"/>
        <v>211.48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8292</v>
      </c>
      <c r="O1208" s="9" t="s">
        <v>8293</v>
      </c>
      <c r="P1208" s="18">
        <f t="shared" si="91"/>
        <v>1.1499999999999999</v>
      </c>
      <c r="Q1208" s="5">
        <f t="shared" si="95"/>
        <v>32.340000000000003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8292</v>
      </c>
      <c r="O1209" s="9" t="s">
        <v>8293</v>
      </c>
      <c r="P1209" s="18">
        <f t="shared" si="91"/>
        <v>1.04</v>
      </c>
      <c r="Q1209" s="5">
        <f t="shared" si="95"/>
        <v>123.38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8292</v>
      </c>
      <c r="O1210" s="9" t="s">
        <v>8293</v>
      </c>
      <c r="P1210" s="18">
        <f t="shared" si="91"/>
        <v>1.55</v>
      </c>
      <c r="Q1210" s="5">
        <f t="shared" si="95"/>
        <v>207.07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8292</v>
      </c>
      <c r="O1211" s="9" t="s">
        <v>8293</v>
      </c>
      <c r="P1211" s="18">
        <f t="shared" si="91"/>
        <v>1.06</v>
      </c>
      <c r="Q1211" s="5">
        <f t="shared" si="95"/>
        <v>138.26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8292</v>
      </c>
      <c r="O1212" s="9" t="s">
        <v>8293</v>
      </c>
      <c r="P1212" s="18">
        <f t="shared" si="91"/>
        <v>2.54</v>
      </c>
      <c r="Q1212" s="5">
        <f t="shared" si="95"/>
        <v>493.82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8292</v>
      </c>
      <c r="O1213" s="9" t="s">
        <v>8293</v>
      </c>
      <c r="P1213" s="18">
        <f t="shared" si="91"/>
        <v>1.01</v>
      </c>
      <c r="Q1213" s="5">
        <f t="shared" si="95"/>
        <v>168.5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8292</v>
      </c>
      <c r="O1214" s="9" t="s">
        <v>8293</v>
      </c>
      <c r="P1214" s="18">
        <f t="shared" si="91"/>
        <v>1.29</v>
      </c>
      <c r="Q1214" s="5">
        <f t="shared" si="95"/>
        <v>38.869999999999997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8292</v>
      </c>
      <c r="O1215" s="9" t="s">
        <v>8293</v>
      </c>
      <c r="P1215" s="18">
        <f t="shared" si="91"/>
        <v>1.02</v>
      </c>
      <c r="Q1215" s="5">
        <f t="shared" si="95"/>
        <v>61.53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8292</v>
      </c>
      <c r="O1216" s="9" t="s">
        <v>8293</v>
      </c>
      <c r="P1216" s="18">
        <f t="shared" si="91"/>
        <v>1.32</v>
      </c>
      <c r="Q1216" s="5">
        <f t="shared" si="95"/>
        <v>105.44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8292</v>
      </c>
      <c r="O1217" s="9" t="s">
        <v>8293</v>
      </c>
      <c r="P1217" s="18">
        <f t="shared" si="91"/>
        <v>7.86</v>
      </c>
      <c r="Q1217" s="5">
        <f t="shared" si="95"/>
        <v>71.59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8292</v>
      </c>
      <c r="O1218" s="9" t="s">
        <v>8293</v>
      </c>
      <c r="P1218" s="18">
        <f t="shared" si="91"/>
        <v>1.46</v>
      </c>
      <c r="Q1218" s="5">
        <f t="shared" si="95"/>
        <v>91.88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8292</v>
      </c>
      <c r="O1219" s="9" t="s">
        <v>8293</v>
      </c>
      <c r="P1219" s="18">
        <f t="shared" ref="P1219:P1282" si="96">IFERROR(ROUND(E1219/D1219,2),0)</f>
        <v>1.03</v>
      </c>
      <c r="Q1219" s="5">
        <f t="shared" si="95"/>
        <v>148.57</v>
      </c>
      <c r="R1219" s="14">
        <f t="shared" ref="R1219:R1282" si="97">(J1219/60/60/24)+DATE(1970,1,1)</f>
        <v>42535.809490740736</v>
      </c>
      <c r="S1219" s="14">
        <f t="shared" ref="S1219:S1282" si="98">(I1219/60/60/24)+DATE(1970,1,1)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8292</v>
      </c>
      <c r="O1220" s="9" t="s">
        <v>8293</v>
      </c>
      <c r="P1220" s="18">
        <f t="shared" si="96"/>
        <v>1.72</v>
      </c>
      <c r="Q1220" s="5">
        <f t="shared" si="95"/>
        <v>174.21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8292</v>
      </c>
      <c r="O1221" s="9" t="s">
        <v>8293</v>
      </c>
      <c r="P1221" s="18">
        <f t="shared" si="96"/>
        <v>1.59</v>
      </c>
      <c r="Q1221" s="5">
        <f t="shared" si="95"/>
        <v>102.86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8292</v>
      </c>
      <c r="O1222" s="9" t="s">
        <v>8293</v>
      </c>
      <c r="P1222" s="18">
        <f t="shared" si="96"/>
        <v>1.04</v>
      </c>
      <c r="Q1222" s="5">
        <f t="shared" si="95"/>
        <v>111.18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8292</v>
      </c>
      <c r="O1223" s="9" t="s">
        <v>8293</v>
      </c>
      <c r="P1223" s="18">
        <f t="shared" si="96"/>
        <v>1.1100000000000001</v>
      </c>
      <c r="Q1223" s="5">
        <f t="shared" si="95"/>
        <v>23.8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8292</v>
      </c>
      <c r="O1224" s="9" t="s">
        <v>8293</v>
      </c>
      <c r="P1224" s="18">
        <f t="shared" si="96"/>
        <v>2.8</v>
      </c>
      <c r="Q1224" s="5">
        <f t="shared" si="95"/>
        <v>81.27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8292</v>
      </c>
      <c r="O1225" s="9" t="s">
        <v>8293</v>
      </c>
      <c r="P1225" s="18">
        <f t="shared" si="96"/>
        <v>1.1200000000000001</v>
      </c>
      <c r="Q1225" s="5">
        <f t="shared" si="95"/>
        <v>116.21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8279</v>
      </c>
      <c r="O1226" s="9" t="s">
        <v>8294</v>
      </c>
      <c r="P1226" s="18">
        <f t="shared" si="96"/>
        <v>7.0000000000000007E-2</v>
      </c>
      <c r="Q1226" s="5">
        <f t="shared" si="95"/>
        <v>58.89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8279</v>
      </c>
      <c r="O1227" s="9" t="s">
        <v>8294</v>
      </c>
      <c r="P1227" s="18">
        <f t="shared" si="96"/>
        <v>0.04</v>
      </c>
      <c r="Q1227" s="5">
        <f t="shared" si="95"/>
        <v>44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8279</v>
      </c>
      <c r="O1228" s="9" t="s">
        <v>8294</v>
      </c>
      <c r="P1228" s="18">
        <f t="shared" si="96"/>
        <v>0.04</v>
      </c>
      <c r="Q1228" s="5">
        <f t="shared" si="95"/>
        <v>48.43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8279</v>
      </c>
      <c r="O1229" s="9" t="s">
        <v>8294</v>
      </c>
      <c r="P1229" s="18">
        <f t="shared" si="96"/>
        <v>0</v>
      </c>
      <c r="Q1229" s="5">
        <f t="shared" si="95"/>
        <v>0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8279</v>
      </c>
      <c r="O1230" s="9" t="s">
        <v>8294</v>
      </c>
      <c r="P1230" s="18">
        <f t="shared" si="96"/>
        <v>0.28999999999999998</v>
      </c>
      <c r="Q1230" s="5">
        <f t="shared" si="95"/>
        <v>61.04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8279</v>
      </c>
      <c r="O1231" s="9" t="s">
        <v>8294</v>
      </c>
      <c r="P1231" s="18">
        <f t="shared" si="96"/>
        <v>0.01</v>
      </c>
      <c r="Q1231" s="5">
        <f t="shared" ref="Q1231:Q1294" si="100">IFERROR(ROUND(E1231/L1231,2),0)</f>
        <v>25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8279</v>
      </c>
      <c r="O1232" s="9" t="s">
        <v>8294</v>
      </c>
      <c r="P1232" s="18">
        <f t="shared" si="96"/>
        <v>0</v>
      </c>
      <c r="Q1232" s="5">
        <f t="shared" si="100"/>
        <v>0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8279</v>
      </c>
      <c r="O1233" s="9" t="s">
        <v>8294</v>
      </c>
      <c r="P1233" s="18">
        <f t="shared" si="96"/>
        <v>0</v>
      </c>
      <c r="Q1233" s="5">
        <f t="shared" si="100"/>
        <v>0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8279</v>
      </c>
      <c r="O1234" s="9" t="s">
        <v>8294</v>
      </c>
      <c r="P1234" s="18">
        <f t="shared" si="96"/>
        <v>0.01</v>
      </c>
      <c r="Q1234" s="5">
        <f t="shared" si="100"/>
        <v>40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8279</v>
      </c>
      <c r="O1235" s="9" t="s">
        <v>8294</v>
      </c>
      <c r="P1235" s="18">
        <f t="shared" si="96"/>
        <v>0.12</v>
      </c>
      <c r="Q1235" s="5">
        <f t="shared" si="100"/>
        <v>19.329999999999998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8279</v>
      </c>
      <c r="O1236" s="9" t="s">
        <v>8294</v>
      </c>
      <c r="P1236" s="18">
        <f t="shared" si="96"/>
        <v>0</v>
      </c>
      <c r="Q1236" s="5">
        <f t="shared" si="100"/>
        <v>0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8279</v>
      </c>
      <c r="O1237" s="9" t="s">
        <v>8294</v>
      </c>
      <c r="P1237" s="18">
        <f t="shared" si="96"/>
        <v>0.03</v>
      </c>
      <c r="Q1237" s="5">
        <f t="shared" si="100"/>
        <v>35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8279</v>
      </c>
      <c r="O1238" s="9" t="s">
        <v>8294</v>
      </c>
      <c r="P1238" s="18">
        <f t="shared" si="96"/>
        <v>0</v>
      </c>
      <c r="Q1238" s="5">
        <f t="shared" si="100"/>
        <v>0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8279</v>
      </c>
      <c r="O1239" s="9" t="s">
        <v>8294</v>
      </c>
      <c r="P1239" s="18">
        <f t="shared" si="96"/>
        <v>0</v>
      </c>
      <c r="Q1239" s="5">
        <f t="shared" si="100"/>
        <v>0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8279</v>
      </c>
      <c r="O1240" s="9" t="s">
        <v>8294</v>
      </c>
      <c r="P1240" s="18">
        <f t="shared" si="96"/>
        <v>0.18</v>
      </c>
      <c r="Q1240" s="5">
        <f t="shared" si="100"/>
        <v>59.33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8279</v>
      </c>
      <c r="O1241" s="9" t="s">
        <v>8294</v>
      </c>
      <c r="P1241" s="18">
        <f t="shared" si="96"/>
        <v>0</v>
      </c>
      <c r="Q1241" s="5">
        <f t="shared" si="100"/>
        <v>0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8279</v>
      </c>
      <c r="O1242" s="9" t="s">
        <v>8294</v>
      </c>
      <c r="P1242" s="18">
        <f t="shared" si="96"/>
        <v>0.03</v>
      </c>
      <c r="Q1242" s="5">
        <f t="shared" si="100"/>
        <v>30.13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8279</v>
      </c>
      <c r="O1243" s="9" t="s">
        <v>8294</v>
      </c>
      <c r="P1243" s="18">
        <f t="shared" si="96"/>
        <v>0.51</v>
      </c>
      <c r="Q1243" s="5">
        <f t="shared" si="100"/>
        <v>74.62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8279</v>
      </c>
      <c r="O1244" s="9" t="s">
        <v>8294</v>
      </c>
      <c r="P1244" s="18">
        <f t="shared" si="96"/>
        <v>0.01</v>
      </c>
      <c r="Q1244" s="5">
        <f t="shared" si="100"/>
        <v>5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8279</v>
      </c>
      <c r="O1245" s="9" t="s">
        <v>8294</v>
      </c>
      <c r="P1245" s="18">
        <f t="shared" si="96"/>
        <v>0.14000000000000001</v>
      </c>
      <c r="Q1245" s="5">
        <f t="shared" si="100"/>
        <v>44.5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8279</v>
      </c>
      <c r="O1246" s="9" t="s">
        <v>8280</v>
      </c>
      <c r="P1246" s="18">
        <f t="shared" si="96"/>
        <v>1.04</v>
      </c>
      <c r="Q1246" s="5">
        <f t="shared" si="100"/>
        <v>46.13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8279</v>
      </c>
      <c r="O1247" s="9" t="s">
        <v>8280</v>
      </c>
      <c r="P1247" s="18">
        <f t="shared" si="96"/>
        <v>1.2</v>
      </c>
      <c r="Q1247" s="5">
        <f t="shared" si="100"/>
        <v>141.47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8279</v>
      </c>
      <c r="O1248" s="9" t="s">
        <v>8280</v>
      </c>
      <c r="P1248" s="18">
        <f t="shared" si="96"/>
        <v>1.17</v>
      </c>
      <c r="Q1248" s="5">
        <f t="shared" si="100"/>
        <v>75.48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8279</v>
      </c>
      <c r="O1249" s="9" t="s">
        <v>8280</v>
      </c>
      <c r="P1249" s="18">
        <f t="shared" si="96"/>
        <v>1.22</v>
      </c>
      <c r="Q1249" s="5">
        <f t="shared" si="100"/>
        <v>85.5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8279</v>
      </c>
      <c r="O1250" s="9" t="s">
        <v>8280</v>
      </c>
      <c r="P1250" s="18">
        <f t="shared" si="96"/>
        <v>1.52</v>
      </c>
      <c r="Q1250" s="5">
        <f t="shared" si="100"/>
        <v>64.25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8279</v>
      </c>
      <c r="O1251" s="9" t="s">
        <v>8280</v>
      </c>
      <c r="P1251" s="18">
        <f t="shared" si="96"/>
        <v>1.04</v>
      </c>
      <c r="Q1251" s="5">
        <f t="shared" si="100"/>
        <v>64.47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8279</v>
      </c>
      <c r="O1252" s="9" t="s">
        <v>8280</v>
      </c>
      <c r="P1252" s="18">
        <f t="shared" si="96"/>
        <v>2</v>
      </c>
      <c r="Q1252" s="5">
        <f t="shared" si="100"/>
        <v>118.2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8279</v>
      </c>
      <c r="O1253" s="9" t="s">
        <v>8280</v>
      </c>
      <c r="P1253" s="18">
        <f t="shared" si="96"/>
        <v>1.02</v>
      </c>
      <c r="Q1253" s="5">
        <f t="shared" si="100"/>
        <v>82.54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8279</v>
      </c>
      <c r="O1254" s="9" t="s">
        <v>8280</v>
      </c>
      <c r="P1254" s="18">
        <f t="shared" si="96"/>
        <v>1.38</v>
      </c>
      <c r="Q1254" s="5">
        <f t="shared" si="100"/>
        <v>34.17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8279</v>
      </c>
      <c r="O1255" s="9" t="s">
        <v>8280</v>
      </c>
      <c r="P1255" s="18">
        <f t="shared" si="96"/>
        <v>3038.33</v>
      </c>
      <c r="Q1255" s="5">
        <f t="shared" si="100"/>
        <v>42.73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8279</v>
      </c>
      <c r="O1256" s="9" t="s">
        <v>8280</v>
      </c>
      <c r="P1256" s="18">
        <f t="shared" si="96"/>
        <v>1.99</v>
      </c>
      <c r="Q1256" s="5">
        <f t="shared" si="100"/>
        <v>94.49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8279</v>
      </c>
      <c r="O1257" s="9" t="s">
        <v>8280</v>
      </c>
      <c r="P1257" s="18">
        <f t="shared" si="96"/>
        <v>2.02</v>
      </c>
      <c r="Q1257" s="5">
        <f t="shared" si="100"/>
        <v>55.7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8279</v>
      </c>
      <c r="O1258" s="9" t="s">
        <v>8280</v>
      </c>
      <c r="P1258" s="18">
        <f t="shared" si="96"/>
        <v>1.18</v>
      </c>
      <c r="Q1258" s="5">
        <f t="shared" si="100"/>
        <v>98.03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8279</v>
      </c>
      <c r="O1259" s="9" t="s">
        <v>8280</v>
      </c>
      <c r="P1259" s="18">
        <f t="shared" si="96"/>
        <v>2.95</v>
      </c>
      <c r="Q1259" s="5">
        <f t="shared" si="100"/>
        <v>92.1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8279</v>
      </c>
      <c r="O1260" s="9" t="s">
        <v>8280</v>
      </c>
      <c r="P1260" s="18">
        <f t="shared" si="96"/>
        <v>2.13</v>
      </c>
      <c r="Q1260" s="5">
        <f t="shared" si="100"/>
        <v>38.18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8279</v>
      </c>
      <c r="O1261" s="9" t="s">
        <v>8280</v>
      </c>
      <c r="P1261" s="18">
        <f t="shared" si="96"/>
        <v>1.04</v>
      </c>
      <c r="Q1261" s="5">
        <f t="shared" si="100"/>
        <v>27.15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8279</v>
      </c>
      <c r="O1262" s="9" t="s">
        <v>8280</v>
      </c>
      <c r="P1262" s="18">
        <f t="shared" si="96"/>
        <v>1.1399999999999999</v>
      </c>
      <c r="Q1262" s="5">
        <f t="shared" si="100"/>
        <v>50.69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8279</v>
      </c>
      <c r="O1263" s="9" t="s">
        <v>8280</v>
      </c>
      <c r="P1263" s="18">
        <f t="shared" si="96"/>
        <v>1.01</v>
      </c>
      <c r="Q1263" s="5">
        <f t="shared" si="100"/>
        <v>38.94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8279</v>
      </c>
      <c r="O1264" s="9" t="s">
        <v>8280</v>
      </c>
      <c r="P1264" s="18">
        <f t="shared" si="96"/>
        <v>1.25</v>
      </c>
      <c r="Q1264" s="5">
        <f t="shared" si="100"/>
        <v>77.64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8279</v>
      </c>
      <c r="O1265" s="9" t="s">
        <v>8280</v>
      </c>
      <c r="P1265" s="18">
        <f t="shared" si="96"/>
        <v>1.19</v>
      </c>
      <c r="Q1265" s="5">
        <f t="shared" si="100"/>
        <v>43.54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8279</v>
      </c>
      <c r="O1266" s="9" t="s">
        <v>8280</v>
      </c>
      <c r="P1266" s="18">
        <f t="shared" si="96"/>
        <v>1.66</v>
      </c>
      <c r="Q1266" s="5">
        <f t="shared" si="100"/>
        <v>31.82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8279</v>
      </c>
      <c r="O1267" s="9" t="s">
        <v>8280</v>
      </c>
      <c r="P1267" s="18">
        <f t="shared" si="96"/>
        <v>1.19</v>
      </c>
      <c r="Q1267" s="5">
        <f t="shared" si="100"/>
        <v>63.18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8279</v>
      </c>
      <c r="O1268" s="9" t="s">
        <v>8280</v>
      </c>
      <c r="P1268" s="18">
        <f t="shared" si="96"/>
        <v>1</v>
      </c>
      <c r="Q1268" s="5">
        <f t="shared" si="100"/>
        <v>190.9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8279</v>
      </c>
      <c r="O1269" s="9" t="s">
        <v>8280</v>
      </c>
      <c r="P1269" s="18">
        <f t="shared" si="96"/>
        <v>1.02</v>
      </c>
      <c r="Q1269" s="5">
        <f t="shared" si="100"/>
        <v>140.86000000000001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8279</v>
      </c>
      <c r="O1270" s="9" t="s">
        <v>8280</v>
      </c>
      <c r="P1270" s="18">
        <f t="shared" si="96"/>
        <v>1.17</v>
      </c>
      <c r="Q1270" s="5">
        <f t="shared" si="100"/>
        <v>76.92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8279</v>
      </c>
      <c r="O1271" s="9" t="s">
        <v>8280</v>
      </c>
      <c r="P1271" s="18">
        <f t="shared" si="96"/>
        <v>1.0900000000000001</v>
      </c>
      <c r="Q1271" s="5">
        <f t="shared" si="100"/>
        <v>99.16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8279</v>
      </c>
      <c r="O1272" s="9" t="s">
        <v>8280</v>
      </c>
      <c r="P1272" s="18">
        <f t="shared" si="96"/>
        <v>1.1499999999999999</v>
      </c>
      <c r="Q1272" s="5">
        <f t="shared" si="100"/>
        <v>67.88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8279</v>
      </c>
      <c r="O1273" s="9" t="s">
        <v>8280</v>
      </c>
      <c r="P1273" s="18">
        <f t="shared" si="96"/>
        <v>1.02</v>
      </c>
      <c r="Q1273" s="5">
        <f t="shared" si="100"/>
        <v>246.29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8279</v>
      </c>
      <c r="O1274" s="9" t="s">
        <v>8280</v>
      </c>
      <c r="P1274" s="18">
        <f t="shared" si="96"/>
        <v>1.06</v>
      </c>
      <c r="Q1274" s="5">
        <f t="shared" si="100"/>
        <v>189.29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8279</v>
      </c>
      <c r="O1275" s="9" t="s">
        <v>8280</v>
      </c>
      <c r="P1275" s="18">
        <f t="shared" si="96"/>
        <v>1.04</v>
      </c>
      <c r="Q1275" s="5">
        <f t="shared" si="100"/>
        <v>76.67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8279</v>
      </c>
      <c r="O1276" s="9" t="s">
        <v>8280</v>
      </c>
      <c r="P1276" s="18">
        <f t="shared" si="96"/>
        <v>1.55</v>
      </c>
      <c r="Q1276" s="5">
        <f t="shared" si="100"/>
        <v>82.96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8279</v>
      </c>
      <c r="O1277" s="9" t="s">
        <v>8280</v>
      </c>
      <c r="P1277" s="18">
        <f t="shared" si="96"/>
        <v>1.62</v>
      </c>
      <c r="Q1277" s="5">
        <f t="shared" si="100"/>
        <v>62.52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8279</v>
      </c>
      <c r="O1278" s="9" t="s">
        <v>8280</v>
      </c>
      <c r="P1278" s="18">
        <f t="shared" si="96"/>
        <v>1.04</v>
      </c>
      <c r="Q1278" s="5">
        <f t="shared" si="100"/>
        <v>46.07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8279</v>
      </c>
      <c r="O1279" s="9" t="s">
        <v>8280</v>
      </c>
      <c r="P1279" s="18">
        <f t="shared" si="96"/>
        <v>1.06</v>
      </c>
      <c r="Q1279" s="5">
        <f t="shared" si="100"/>
        <v>38.54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8279</v>
      </c>
      <c r="O1280" s="9" t="s">
        <v>8280</v>
      </c>
      <c r="P1280" s="18">
        <f t="shared" si="96"/>
        <v>1.55</v>
      </c>
      <c r="Q1280" s="5">
        <f t="shared" si="100"/>
        <v>53.01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8279</v>
      </c>
      <c r="O1281" s="9" t="s">
        <v>8280</v>
      </c>
      <c r="P1281" s="18">
        <f t="shared" si="96"/>
        <v>1.1100000000000001</v>
      </c>
      <c r="Q1281" s="5">
        <f t="shared" si="100"/>
        <v>73.36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8279</v>
      </c>
      <c r="O1282" s="9" t="s">
        <v>8280</v>
      </c>
      <c r="P1282" s="18">
        <f t="shared" si="96"/>
        <v>1.1100000000000001</v>
      </c>
      <c r="Q1282" s="5">
        <f t="shared" si="100"/>
        <v>127.98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8279</v>
      </c>
      <c r="O1283" s="9" t="s">
        <v>8280</v>
      </c>
      <c r="P1283" s="18">
        <f t="shared" ref="P1283:P1346" si="101">IFERROR(ROUND(E1283/D1283,2),0)</f>
        <v>1.1100000000000001</v>
      </c>
      <c r="Q1283" s="5">
        <f t="shared" si="100"/>
        <v>104.73</v>
      </c>
      <c r="R1283" s="14">
        <f t="shared" ref="R1283:R1346" si="102">(J1283/60/60/24)+DATE(1970,1,1)</f>
        <v>41463.743472222224</v>
      </c>
      <c r="S1283" s="14">
        <f t="shared" ref="S1283:S1346" si="103">(I1283/60/60/24)+DATE(1970,1,1)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8279</v>
      </c>
      <c r="O1284" s="9" t="s">
        <v>8280</v>
      </c>
      <c r="P1284" s="18">
        <f t="shared" si="101"/>
        <v>1.24</v>
      </c>
      <c r="Q1284" s="5">
        <f t="shared" si="100"/>
        <v>67.67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8279</v>
      </c>
      <c r="O1285" s="9" t="s">
        <v>8280</v>
      </c>
      <c r="P1285" s="18">
        <f t="shared" si="101"/>
        <v>2.11</v>
      </c>
      <c r="Q1285" s="5">
        <f t="shared" si="100"/>
        <v>95.93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8271</v>
      </c>
      <c r="O1286" s="9" t="s">
        <v>8272</v>
      </c>
      <c r="P1286" s="18">
        <f t="shared" si="101"/>
        <v>1.01</v>
      </c>
      <c r="Q1286" s="5">
        <f t="shared" si="100"/>
        <v>65.16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8271</v>
      </c>
      <c r="O1287" s="9" t="s">
        <v>8272</v>
      </c>
      <c r="P1287" s="18">
        <f t="shared" si="101"/>
        <v>1.02</v>
      </c>
      <c r="Q1287" s="5">
        <f t="shared" si="100"/>
        <v>32.270000000000003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8271</v>
      </c>
      <c r="O1288" s="9" t="s">
        <v>8272</v>
      </c>
      <c r="P1288" s="18">
        <f t="shared" si="101"/>
        <v>1.08</v>
      </c>
      <c r="Q1288" s="5">
        <f t="shared" si="100"/>
        <v>81.25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8271</v>
      </c>
      <c r="O1289" s="9" t="s">
        <v>8272</v>
      </c>
      <c r="P1289" s="18">
        <f t="shared" si="101"/>
        <v>2.42</v>
      </c>
      <c r="Q1289" s="5">
        <f t="shared" si="100"/>
        <v>24.2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8271</v>
      </c>
      <c r="O1290" s="9" t="s">
        <v>8272</v>
      </c>
      <c r="P1290" s="18">
        <f t="shared" si="101"/>
        <v>1</v>
      </c>
      <c r="Q1290" s="5">
        <f t="shared" si="100"/>
        <v>65.87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8271</v>
      </c>
      <c r="O1291" s="9" t="s">
        <v>8272</v>
      </c>
      <c r="P1291" s="18">
        <f t="shared" si="101"/>
        <v>1.25</v>
      </c>
      <c r="Q1291" s="5">
        <f t="shared" si="100"/>
        <v>36.08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8271</v>
      </c>
      <c r="O1292" s="9" t="s">
        <v>8272</v>
      </c>
      <c r="P1292" s="18">
        <f t="shared" si="101"/>
        <v>1.0900000000000001</v>
      </c>
      <c r="Q1292" s="5">
        <f t="shared" si="100"/>
        <v>44.19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8271</v>
      </c>
      <c r="O1293" s="9" t="s">
        <v>8272</v>
      </c>
      <c r="P1293" s="18">
        <f t="shared" si="101"/>
        <v>1.46</v>
      </c>
      <c r="Q1293" s="5">
        <f t="shared" si="100"/>
        <v>104.07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8271</v>
      </c>
      <c r="O1294" s="9" t="s">
        <v>8272</v>
      </c>
      <c r="P1294" s="18">
        <f t="shared" si="101"/>
        <v>1.1000000000000001</v>
      </c>
      <c r="Q1294" s="5">
        <f t="shared" si="100"/>
        <v>35.96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8271</v>
      </c>
      <c r="O1295" s="9" t="s">
        <v>8272</v>
      </c>
      <c r="P1295" s="18">
        <f t="shared" si="101"/>
        <v>1.02</v>
      </c>
      <c r="Q1295" s="5">
        <f t="shared" ref="Q1295:Q1358" si="105">IFERROR(ROUND(E1295/L1295,2),0)</f>
        <v>127.79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8271</v>
      </c>
      <c r="O1296" s="9" t="s">
        <v>8272</v>
      </c>
      <c r="P1296" s="18">
        <f t="shared" si="101"/>
        <v>1.22</v>
      </c>
      <c r="Q1296" s="5">
        <f t="shared" si="105"/>
        <v>27.73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8271</v>
      </c>
      <c r="O1297" s="9" t="s">
        <v>8272</v>
      </c>
      <c r="P1297" s="18">
        <f t="shared" si="101"/>
        <v>1.02</v>
      </c>
      <c r="Q1297" s="5">
        <f t="shared" si="105"/>
        <v>39.83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8271</v>
      </c>
      <c r="O1298" s="9" t="s">
        <v>8272</v>
      </c>
      <c r="P1298" s="18">
        <f t="shared" si="101"/>
        <v>1.41</v>
      </c>
      <c r="Q1298" s="5">
        <f t="shared" si="105"/>
        <v>52.17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8271</v>
      </c>
      <c r="O1299" s="9" t="s">
        <v>8272</v>
      </c>
      <c r="P1299" s="18">
        <f t="shared" si="101"/>
        <v>1.1000000000000001</v>
      </c>
      <c r="Q1299" s="5">
        <f t="shared" si="105"/>
        <v>92.04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8271</v>
      </c>
      <c r="O1300" s="9" t="s">
        <v>8272</v>
      </c>
      <c r="P1300" s="18">
        <f t="shared" si="101"/>
        <v>1.05</v>
      </c>
      <c r="Q1300" s="5">
        <f t="shared" si="105"/>
        <v>63.42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8271</v>
      </c>
      <c r="O1301" s="9" t="s">
        <v>8272</v>
      </c>
      <c r="P1301" s="18">
        <f t="shared" si="101"/>
        <v>1.24</v>
      </c>
      <c r="Q1301" s="5">
        <f t="shared" si="105"/>
        <v>135.63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8271</v>
      </c>
      <c r="O1302" s="9" t="s">
        <v>8272</v>
      </c>
      <c r="P1302" s="18">
        <f t="shared" si="101"/>
        <v>1.35</v>
      </c>
      <c r="Q1302" s="5">
        <f t="shared" si="105"/>
        <v>168.75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8271</v>
      </c>
      <c r="O1303" s="9" t="s">
        <v>8272</v>
      </c>
      <c r="P1303" s="18">
        <f t="shared" si="101"/>
        <v>1.03</v>
      </c>
      <c r="Q1303" s="5">
        <f t="shared" si="105"/>
        <v>70.86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8271</v>
      </c>
      <c r="O1304" s="9" t="s">
        <v>8272</v>
      </c>
      <c r="P1304" s="18">
        <f t="shared" si="101"/>
        <v>1</v>
      </c>
      <c r="Q1304" s="5">
        <f t="shared" si="105"/>
        <v>50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8271</v>
      </c>
      <c r="O1305" s="9" t="s">
        <v>8272</v>
      </c>
      <c r="P1305" s="18">
        <f t="shared" si="101"/>
        <v>1.3</v>
      </c>
      <c r="Q1305" s="5">
        <f t="shared" si="105"/>
        <v>42.21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8273</v>
      </c>
      <c r="O1306" s="9" t="s">
        <v>8275</v>
      </c>
      <c r="P1306" s="18">
        <f t="shared" si="101"/>
        <v>0.4</v>
      </c>
      <c r="Q1306" s="5">
        <f t="shared" si="105"/>
        <v>152.41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8273</v>
      </c>
      <c r="O1307" s="9" t="s">
        <v>8275</v>
      </c>
      <c r="P1307" s="18">
        <f t="shared" si="101"/>
        <v>0.26</v>
      </c>
      <c r="Q1307" s="5">
        <f t="shared" si="105"/>
        <v>90.62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8273</v>
      </c>
      <c r="O1308" s="9" t="s">
        <v>8275</v>
      </c>
      <c r="P1308" s="18">
        <f t="shared" si="101"/>
        <v>0.65</v>
      </c>
      <c r="Q1308" s="5">
        <f t="shared" si="105"/>
        <v>201.6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8273</v>
      </c>
      <c r="O1309" s="9" t="s">
        <v>8275</v>
      </c>
      <c r="P1309" s="18">
        <f t="shared" si="101"/>
        <v>0.12</v>
      </c>
      <c r="Q1309" s="5">
        <f t="shared" si="105"/>
        <v>127.93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8273</v>
      </c>
      <c r="O1310" s="9" t="s">
        <v>8275</v>
      </c>
      <c r="P1310" s="18">
        <f t="shared" si="101"/>
        <v>0.11</v>
      </c>
      <c r="Q1310" s="5">
        <f t="shared" si="105"/>
        <v>29.89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8273</v>
      </c>
      <c r="O1311" s="9" t="s">
        <v>8275</v>
      </c>
      <c r="P1311" s="18">
        <f t="shared" si="101"/>
        <v>1.1200000000000001</v>
      </c>
      <c r="Q1311" s="5">
        <f t="shared" si="105"/>
        <v>367.97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8273</v>
      </c>
      <c r="O1312" s="9" t="s">
        <v>8275</v>
      </c>
      <c r="P1312" s="18">
        <f t="shared" si="101"/>
        <v>0.16</v>
      </c>
      <c r="Q1312" s="5">
        <f t="shared" si="105"/>
        <v>129.16999999999999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8273</v>
      </c>
      <c r="O1313" s="9" t="s">
        <v>8275</v>
      </c>
      <c r="P1313" s="18">
        <f t="shared" si="101"/>
        <v>0.32</v>
      </c>
      <c r="Q1313" s="5">
        <f t="shared" si="105"/>
        <v>800.7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8273</v>
      </c>
      <c r="O1314" s="9" t="s">
        <v>8275</v>
      </c>
      <c r="P1314" s="18">
        <f t="shared" si="101"/>
        <v>0.01</v>
      </c>
      <c r="Q1314" s="5">
        <f t="shared" si="105"/>
        <v>28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8273</v>
      </c>
      <c r="O1315" s="9" t="s">
        <v>8275</v>
      </c>
      <c r="P1315" s="18">
        <f t="shared" si="101"/>
        <v>0.31</v>
      </c>
      <c r="Q1315" s="5">
        <f t="shared" si="105"/>
        <v>102.02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8273</v>
      </c>
      <c r="O1316" s="9" t="s">
        <v>8275</v>
      </c>
      <c r="P1316" s="18">
        <f t="shared" si="101"/>
        <v>0.01</v>
      </c>
      <c r="Q1316" s="5">
        <f t="shared" si="105"/>
        <v>184.36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8273</v>
      </c>
      <c r="O1317" s="9" t="s">
        <v>8275</v>
      </c>
      <c r="P1317" s="18">
        <f t="shared" si="101"/>
        <v>0.4</v>
      </c>
      <c r="Q1317" s="5">
        <f t="shared" si="105"/>
        <v>162.91999999999999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8273</v>
      </c>
      <c r="O1318" s="9" t="s">
        <v>8275</v>
      </c>
      <c r="P1318" s="18">
        <f t="shared" si="101"/>
        <v>0</v>
      </c>
      <c r="Q1318" s="5">
        <f t="shared" si="105"/>
        <v>1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8273</v>
      </c>
      <c r="O1319" s="9" t="s">
        <v>8275</v>
      </c>
      <c r="P1319" s="18">
        <f t="shared" si="101"/>
        <v>0.06</v>
      </c>
      <c r="Q1319" s="5">
        <f t="shared" si="105"/>
        <v>603.53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8273</v>
      </c>
      <c r="O1320" s="9" t="s">
        <v>8275</v>
      </c>
      <c r="P1320" s="18">
        <f t="shared" si="101"/>
        <v>0.15</v>
      </c>
      <c r="Q1320" s="5">
        <f t="shared" si="105"/>
        <v>45.41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8273</v>
      </c>
      <c r="O1321" s="9" t="s">
        <v>8275</v>
      </c>
      <c r="P1321" s="18">
        <f t="shared" si="101"/>
        <v>0.15</v>
      </c>
      <c r="Q1321" s="5">
        <f t="shared" si="105"/>
        <v>97.33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8273</v>
      </c>
      <c r="O1322" s="9" t="s">
        <v>8275</v>
      </c>
      <c r="P1322" s="18">
        <f t="shared" si="101"/>
        <v>0.01</v>
      </c>
      <c r="Q1322" s="5">
        <f t="shared" si="105"/>
        <v>167.67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8273</v>
      </c>
      <c r="O1323" s="9" t="s">
        <v>8275</v>
      </c>
      <c r="P1323" s="18">
        <f t="shared" si="101"/>
        <v>0.01</v>
      </c>
      <c r="Q1323" s="5">
        <f t="shared" si="105"/>
        <v>859.86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8273</v>
      </c>
      <c r="O1324" s="9" t="s">
        <v>8275</v>
      </c>
      <c r="P1324" s="18">
        <f t="shared" si="101"/>
        <v>0</v>
      </c>
      <c r="Q1324" s="5">
        <f t="shared" si="105"/>
        <v>26.5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8273</v>
      </c>
      <c r="O1325" s="9" t="s">
        <v>8275</v>
      </c>
      <c r="P1325" s="18">
        <f t="shared" si="101"/>
        <v>0.09</v>
      </c>
      <c r="Q1325" s="5">
        <f t="shared" si="105"/>
        <v>30.27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8273</v>
      </c>
      <c r="O1326" s="9" t="s">
        <v>8275</v>
      </c>
      <c r="P1326" s="18">
        <f t="shared" si="101"/>
        <v>0.1</v>
      </c>
      <c r="Q1326" s="5">
        <f t="shared" si="105"/>
        <v>54.67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8273</v>
      </c>
      <c r="O1327" s="9" t="s">
        <v>8275</v>
      </c>
      <c r="P1327" s="18">
        <f t="shared" si="101"/>
        <v>0.02</v>
      </c>
      <c r="Q1327" s="5">
        <f t="shared" si="105"/>
        <v>60.75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8273</v>
      </c>
      <c r="O1328" s="9" t="s">
        <v>8275</v>
      </c>
      <c r="P1328" s="18">
        <f t="shared" si="101"/>
        <v>0.01</v>
      </c>
      <c r="Q1328" s="5">
        <f t="shared" si="105"/>
        <v>102.73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8273</v>
      </c>
      <c r="O1329" s="9" t="s">
        <v>8275</v>
      </c>
      <c r="P1329" s="18">
        <f t="shared" si="101"/>
        <v>0.04</v>
      </c>
      <c r="Q1329" s="5">
        <f t="shared" si="105"/>
        <v>41.59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8273</v>
      </c>
      <c r="O1330" s="9" t="s">
        <v>8275</v>
      </c>
      <c r="P1330" s="18">
        <f t="shared" si="101"/>
        <v>0.02</v>
      </c>
      <c r="Q1330" s="5">
        <f t="shared" si="105"/>
        <v>116.53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8273</v>
      </c>
      <c r="O1331" s="9" t="s">
        <v>8275</v>
      </c>
      <c r="P1331" s="18">
        <f t="shared" si="101"/>
        <v>0.01</v>
      </c>
      <c r="Q1331" s="5">
        <f t="shared" si="105"/>
        <v>45.33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8273</v>
      </c>
      <c r="O1332" s="9" t="s">
        <v>8275</v>
      </c>
      <c r="P1332" s="18">
        <f t="shared" si="101"/>
        <v>0.22</v>
      </c>
      <c r="Q1332" s="5">
        <f t="shared" si="105"/>
        <v>157.46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8273</v>
      </c>
      <c r="O1333" s="9" t="s">
        <v>8275</v>
      </c>
      <c r="P1333" s="18">
        <f t="shared" si="101"/>
        <v>0.01</v>
      </c>
      <c r="Q1333" s="5">
        <f t="shared" si="105"/>
        <v>100.5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8273</v>
      </c>
      <c r="O1334" s="9" t="s">
        <v>8275</v>
      </c>
      <c r="P1334" s="18">
        <f t="shared" si="101"/>
        <v>0</v>
      </c>
      <c r="Q1334" s="5">
        <f t="shared" si="105"/>
        <v>0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8273</v>
      </c>
      <c r="O1335" s="9" t="s">
        <v>8275</v>
      </c>
      <c r="P1335" s="18">
        <f t="shared" si="101"/>
        <v>0</v>
      </c>
      <c r="Q1335" s="5">
        <f t="shared" si="105"/>
        <v>0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8273</v>
      </c>
      <c r="O1336" s="9" t="s">
        <v>8275</v>
      </c>
      <c r="P1336" s="18">
        <f t="shared" si="101"/>
        <v>0.11</v>
      </c>
      <c r="Q1336" s="5">
        <f t="shared" si="105"/>
        <v>51.82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8273</v>
      </c>
      <c r="O1337" s="9" t="s">
        <v>8275</v>
      </c>
      <c r="P1337" s="18">
        <f t="shared" si="101"/>
        <v>0.2</v>
      </c>
      <c r="Q1337" s="5">
        <f t="shared" si="105"/>
        <v>308.75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8273</v>
      </c>
      <c r="O1338" s="9" t="s">
        <v>8275</v>
      </c>
      <c r="P1338" s="18">
        <f t="shared" si="101"/>
        <v>0.85</v>
      </c>
      <c r="Q1338" s="5">
        <f t="shared" si="105"/>
        <v>379.23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8273</v>
      </c>
      <c r="O1339" s="9" t="s">
        <v>8275</v>
      </c>
      <c r="P1339" s="18">
        <f t="shared" si="101"/>
        <v>0.49</v>
      </c>
      <c r="Q1339" s="5">
        <f t="shared" si="105"/>
        <v>176.36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8273</v>
      </c>
      <c r="O1340" s="9" t="s">
        <v>8275</v>
      </c>
      <c r="P1340" s="18">
        <f t="shared" si="101"/>
        <v>0.03</v>
      </c>
      <c r="Q1340" s="5">
        <f t="shared" si="105"/>
        <v>66.069999999999993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8273</v>
      </c>
      <c r="O1341" s="9" t="s">
        <v>8275</v>
      </c>
      <c r="P1341" s="18">
        <f t="shared" si="101"/>
        <v>7.0000000000000007E-2</v>
      </c>
      <c r="Q1341" s="5">
        <f t="shared" si="105"/>
        <v>89.65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8273</v>
      </c>
      <c r="O1342" s="9" t="s">
        <v>8275</v>
      </c>
      <c r="P1342" s="18">
        <f t="shared" si="101"/>
        <v>0</v>
      </c>
      <c r="Q1342" s="5">
        <f t="shared" si="105"/>
        <v>0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8273</v>
      </c>
      <c r="O1343" s="9" t="s">
        <v>8275</v>
      </c>
      <c r="P1343" s="18">
        <f t="shared" si="101"/>
        <v>0.7</v>
      </c>
      <c r="Q1343" s="5">
        <f t="shared" si="105"/>
        <v>382.39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8273</v>
      </c>
      <c r="O1344" s="9" t="s">
        <v>8275</v>
      </c>
      <c r="P1344" s="18">
        <f t="shared" si="101"/>
        <v>0</v>
      </c>
      <c r="Q1344" s="5">
        <f t="shared" si="105"/>
        <v>100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8273</v>
      </c>
      <c r="O1345" s="9" t="s">
        <v>8275</v>
      </c>
      <c r="P1345" s="18">
        <f t="shared" si="101"/>
        <v>1.02</v>
      </c>
      <c r="Q1345" s="5">
        <f t="shared" si="105"/>
        <v>158.36000000000001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8276</v>
      </c>
      <c r="O1346" s="9" t="s">
        <v>8277</v>
      </c>
      <c r="P1346" s="18">
        <f t="shared" si="101"/>
        <v>3.78</v>
      </c>
      <c r="Q1346" s="5">
        <f t="shared" si="105"/>
        <v>40.76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8276</v>
      </c>
      <c r="O1347" s="9" t="s">
        <v>8277</v>
      </c>
      <c r="P1347" s="18">
        <f t="shared" ref="P1347:P1410" si="106">IFERROR(ROUND(E1347/D1347,2),0)</f>
        <v>1.25</v>
      </c>
      <c r="Q1347" s="5">
        <f t="shared" si="105"/>
        <v>53.57</v>
      </c>
      <c r="R1347" s="14">
        <f t="shared" ref="R1347:R1410" si="107">(J1347/60/60/24)+DATE(1970,1,1)</f>
        <v>41799.814340277779</v>
      </c>
      <c r="S1347" s="14">
        <f t="shared" ref="S1347:S1410" si="108">(I1347/60/60/24)+DATE(1970,1,1)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8276</v>
      </c>
      <c r="O1348" s="9" t="s">
        <v>8277</v>
      </c>
      <c r="P1348" s="18">
        <f t="shared" si="106"/>
        <v>1.47</v>
      </c>
      <c r="Q1348" s="5">
        <f t="shared" si="105"/>
        <v>48.45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8276</v>
      </c>
      <c r="O1349" s="9" t="s">
        <v>8277</v>
      </c>
      <c r="P1349" s="18">
        <f t="shared" si="106"/>
        <v>1.02</v>
      </c>
      <c r="Q1349" s="5">
        <f t="shared" si="105"/>
        <v>82.42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8276</v>
      </c>
      <c r="O1350" s="9" t="s">
        <v>8277</v>
      </c>
      <c r="P1350" s="18">
        <f t="shared" si="106"/>
        <v>1.02</v>
      </c>
      <c r="Q1350" s="5">
        <f t="shared" si="105"/>
        <v>230.19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8276</v>
      </c>
      <c r="O1351" s="9" t="s">
        <v>8277</v>
      </c>
      <c r="P1351" s="18">
        <f t="shared" si="106"/>
        <v>2.04</v>
      </c>
      <c r="Q1351" s="5">
        <f t="shared" si="105"/>
        <v>59.36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8276</v>
      </c>
      <c r="O1352" s="9" t="s">
        <v>8277</v>
      </c>
      <c r="P1352" s="18">
        <f t="shared" si="106"/>
        <v>1.04</v>
      </c>
      <c r="Q1352" s="5">
        <f t="shared" si="105"/>
        <v>66.7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8276</v>
      </c>
      <c r="O1353" s="9" t="s">
        <v>8277</v>
      </c>
      <c r="P1353" s="18">
        <f t="shared" si="106"/>
        <v>1.01</v>
      </c>
      <c r="Q1353" s="5">
        <f t="shared" si="105"/>
        <v>168.78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8276</v>
      </c>
      <c r="O1354" s="9" t="s">
        <v>8277</v>
      </c>
      <c r="P1354" s="18">
        <f t="shared" si="106"/>
        <v>1.36</v>
      </c>
      <c r="Q1354" s="5">
        <f t="shared" si="105"/>
        <v>59.97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8276</v>
      </c>
      <c r="O1355" s="9" t="s">
        <v>8277</v>
      </c>
      <c r="P1355" s="18">
        <f t="shared" si="106"/>
        <v>1.34</v>
      </c>
      <c r="Q1355" s="5">
        <f t="shared" si="105"/>
        <v>31.81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8276</v>
      </c>
      <c r="O1356" s="9" t="s">
        <v>8277</v>
      </c>
      <c r="P1356" s="18">
        <f t="shared" si="106"/>
        <v>1.3</v>
      </c>
      <c r="Q1356" s="5">
        <f t="shared" si="105"/>
        <v>24.42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8276</v>
      </c>
      <c r="O1357" s="9" t="s">
        <v>8277</v>
      </c>
      <c r="P1357" s="18">
        <f t="shared" si="106"/>
        <v>1.23</v>
      </c>
      <c r="Q1357" s="5">
        <f t="shared" si="105"/>
        <v>25.35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8276</v>
      </c>
      <c r="O1358" s="9" t="s">
        <v>8277</v>
      </c>
      <c r="P1358" s="18">
        <f t="shared" si="106"/>
        <v>1.83</v>
      </c>
      <c r="Q1358" s="5">
        <f t="shared" si="105"/>
        <v>71.44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8276</v>
      </c>
      <c r="O1359" s="9" t="s">
        <v>8277</v>
      </c>
      <c r="P1359" s="18">
        <f t="shared" si="106"/>
        <v>1.25</v>
      </c>
      <c r="Q1359" s="5">
        <f t="shared" ref="Q1359:Q1422" si="110">IFERROR(ROUND(E1359/L1359,2),0)</f>
        <v>38.549999999999997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8276</v>
      </c>
      <c r="O1360" s="9" t="s">
        <v>8277</v>
      </c>
      <c r="P1360" s="18">
        <f t="shared" si="106"/>
        <v>1.1200000000000001</v>
      </c>
      <c r="Q1360" s="5">
        <f t="shared" si="110"/>
        <v>68.37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8276</v>
      </c>
      <c r="O1361" s="9" t="s">
        <v>8277</v>
      </c>
      <c r="P1361" s="18">
        <f t="shared" si="106"/>
        <v>1.1599999999999999</v>
      </c>
      <c r="Q1361" s="5">
        <f t="shared" si="110"/>
        <v>40.21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8276</v>
      </c>
      <c r="O1362" s="9" t="s">
        <v>8277</v>
      </c>
      <c r="P1362" s="18">
        <f t="shared" si="106"/>
        <v>1.73</v>
      </c>
      <c r="Q1362" s="5">
        <f t="shared" si="110"/>
        <v>32.07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8276</v>
      </c>
      <c r="O1363" s="9" t="s">
        <v>8277</v>
      </c>
      <c r="P1363" s="18">
        <f t="shared" si="106"/>
        <v>1.26</v>
      </c>
      <c r="Q1363" s="5">
        <f t="shared" si="110"/>
        <v>28.63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8276</v>
      </c>
      <c r="O1364" s="9" t="s">
        <v>8277</v>
      </c>
      <c r="P1364" s="18">
        <f t="shared" si="106"/>
        <v>1.0900000000000001</v>
      </c>
      <c r="Q1364" s="5">
        <f t="shared" si="110"/>
        <v>43.64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8276</v>
      </c>
      <c r="O1365" s="9" t="s">
        <v>8277</v>
      </c>
      <c r="P1365" s="18">
        <f t="shared" si="106"/>
        <v>1</v>
      </c>
      <c r="Q1365" s="5">
        <f t="shared" si="110"/>
        <v>40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8279</v>
      </c>
      <c r="O1366" s="9" t="s">
        <v>8280</v>
      </c>
      <c r="P1366" s="18">
        <f t="shared" si="106"/>
        <v>1.19</v>
      </c>
      <c r="Q1366" s="5">
        <f t="shared" si="110"/>
        <v>346.04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8279</v>
      </c>
      <c r="O1367" s="9" t="s">
        <v>8280</v>
      </c>
      <c r="P1367" s="18">
        <f t="shared" si="106"/>
        <v>1</v>
      </c>
      <c r="Q1367" s="5">
        <f t="shared" si="110"/>
        <v>81.739999999999995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8279</v>
      </c>
      <c r="O1368" s="9" t="s">
        <v>8280</v>
      </c>
      <c r="P1368" s="18">
        <f t="shared" si="106"/>
        <v>1.26</v>
      </c>
      <c r="Q1368" s="5">
        <f t="shared" si="110"/>
        <v>64.540000000000006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8279</v>
      </c>
      <c r="O1369" s="9" t="s">
        <v>8280</v>
      </c>
      <c r="P1369" s="18">
        <f t="shared" si="106"/>
        <v>1.1399999999999999</v>
      </c>
      <c r="Q1369" s="5">
        <f t="shared" si="110"/>
        <v>63.48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8279</v>
      </c>
      <c r="O1370" s="9" t="s">
        <v>8280</v>
      </c>
      <c r="P1370" s="18">
        <f t="shared" si="106"/>
        <v>1.1100000000000001</v>
      </c>
      <c r="Q1370" s="5">
        <f t="shared" si="110"/>
        <v>63.62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8279</v>
      </c>
      <c r="O1371" s="9" t="s">
        <v>8280</v>
      </c>
      <c r="P1371" s="18">
        <f t="shared" si="106"/>
        <v>1.05</v>
      </c>
      <c r="Q1371" s="5">
        <f t="shared" si="110"/>
        <v>83.97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8279</v>
      </c>
      <c r="O1372" s="9" t="s">
        <v>8280</v>
      </c>
      <c r="P1372" s="18">
        <f t="shared" si="106"/>
        <v>1.04</v>
      </c>
      <c r="Q1372" s="5">
        <f t="shared" si="110"/>
        <v>77.75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8279</v>
      </c>
      <c r="O1373" s="9" t="s">
        <v>8280</v>
      </c>
      <c r="P1373" s="18">
        <f t="shared" si="106"/>
        <v>1.07</v>
      </c>
      <c r="Q1373" s="5">
        <f t="shared" si="110"/>
        <v>107.07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8279</v>
      </c>
      <c r="O1374" s="9" t="s">
        <v>8280</v>
      </c>
      <c r="P1374" s="18">
        <f t="shared" si="106"/>
        <v>1.24</v>
      </c>
      <c r="Q1374" s="5">
        <f t="shared" si="110"/>
        <v>38.75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8279</v>
      </c>
      <c r="O1375" s="9" t="s">
        <v>8280</v>
      </c>
      <c r="P1375" s="18">
        <f t="shared" si="106"/>
        <v>1.05</v>
      </c>
      <c r="Q1375" s="5">
        <f t="shared" si="110"/>
        <v>201.94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8279</v>
      </c>
      <c r="O1376" s="9" t="s">
        <v>8280</v>
      </c>
      <c r="P1376" s="18">
        <f t="shared" si="106"/>
        <v>1.89</v>
      </c>
      <c r="Q1376" s="5">
        <f t="shared" si="110"/>
        <v>43.06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8279</v>
      </c>
      <c r="O1377" s="9" t="s">
        <v>8280</v>
      </c>
      <c r="P1377" s="18">
        <f t="shared" si="106"/>
        <v>1.71</v>
      </c>
      <c r="Q1377" s="5">
        <f t="shared" si="110"/>
        <v>62.87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8279</v>
      </c>
      <c r="O1378" s="9" t="s">
        <v>8280</v>
      </c>
      <c r="P1378" s="18">
        <f t="shared" si="106"/>
        <v>2.52</v>
      </c>
      <c r="Q1378" s="5">
        <f t="shared" si="110"/>
        <v>55.61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8279</v>
      </c>
      <c r="O1379" s="9" t="s">
        <v>8280</v>
      </c>
      <c r="P1379" s="18">
        <f t="shared" si="106"/>
        <v>1.1599999999999999</v>
      </c>
      <c r="Q1379" s="5">
        <f t="shared" si="110"/>
        <v>48.71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8279</v>
      </c>
      <c r="O1380" s="9" t="s">
        <v>8280</v>
      </c>
      <c r="P1380" s="18">
        <f t="shared" si="106"/>
        <v>2.0299999999999998</v>
      </c>
      <c r="Q1380" s="5">
        <f t="shared" si="110"/>
        <v>30.58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8279</v>
      </c>
      <c r="O1381" s="9" t="s">
        <v>8280</v>
      </c>
      <c r="P1381" s="18">
        <f t="shared" si="106"/>
        <v>1.1200000000000001</v>
      </c>
      <c r="Q1381" s="5">
        <f t="shared" si="110"/>
        <v>73.91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8279</v>
      </c>
      <c r="O1382" s="9" t="s">
        <v>8280</v>
      </c>
      <c r="P1382" s="18">
        <f t="shared" si="106"/>
        <v>4.24</v>
      </c>
      <c r="Q1382" s="5">
        <f t="shared" si="110"/>
        <v>21.2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8279</v>
      </c>
      <c r="O1383" s="9" t="s">
        <v>8280</v>
      </c>
      <c r="P1383" s="18">
        <f t="shared" si="106"/>
        <v>1.07</v>
      </c>
      <c r="Q1383" s="5">
        <f t="shared" si="110"/>
        <v>73.36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8279</v>
      </c>
      <c r="O1384" s="9" t="s">
        <v>8280</v>
      </c>
      <c r="P1384" s="18">
        <f t="shared" si="106"/>
        <v>1.04</v>
      </c>
      <c r="Q1384" s="5">
        <f t="shared" si="110"/>
        <v>56.41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8279</v>
      </c>
      <c r="O1385" s="9" t="s">
        <v>8280</v>
      </c>
      <c r="P1385" s="18">
        <f t="shared" si="106"/>
        <v>2.12</v>
      </c>
      <c r="Q1385" s="5">
        <f t="shared" si="110"/>
        <v>50.25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8279</v>
      </c>
      <c r="O1386" s="9" t="s">
        <v>8280</v>
      </c>
      <c r="P1386" s="18">
        <f t="shared" si="106"/>
        <v>1.24</v>
      </c>
      <c r="Q1386" s="5">
        <f t="shared" si="110"/>
        <v>68.94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8279</v>
      </c>
      <c r="O1387" s="9" t="s">
        <v>8280</v>
      </c>
      <c r="P1387" s="18">
        <f t="shared" si="106"/>
        <v>1.1000000000000001</v>
      </c>
      <c r="Q1387" s="5">
        <f t="shared" si="110"/>
        <v>65.91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8279</v>
      </c>
      <c r="O1388" s="9" t="s">
        <v>8280</v>
      </c>
      <c r="P1388" s="18">
        <f t="shared" si="106"/>
        <v>2.19</v>
      </c>
      <c r="Q1388" s="5">
        <f t="shared" si="110"/>
        <v>62.5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8279</v>
      </c>
      <c r="O1389" s="9" t="s">
        <v>8280</v>
      </c>
      <c r="P1389" s="18">
        <f t="shared" si="106"/>
        <v>1.37</v>
      </c>
      <c r="Q1389" s="5">
        <f t="shared" si="110"/>
        <v>70.06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8279</v>
      </c>
      <c r="O1390" s="9" t="s">
        <v>8280</v>
      </c>
      <c r="P1390" s="18">
        <f t="shared" si="106"/>
        <v>1.35</v>
      </c>
      <c r="Q1390" s="5">
        <f t="shared" si="110"/>
        <v>60.18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8279</v>
      </c>
      <c r="O1391" s="9" t="s">
        <v>8280</v>
      </c>
      <c r="P1391" s="18">
        <f t="shared" si="106"/>
        <v>1.45</v>
      </c>
      <c r="Q1391" s="5">
        <f t="shared" si="110"/>
        <v>21.38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8279</v>
      </c>
      <c r="O1392" s="9" t="s">
        <v>8280</v>
      </c>
      <c r="P1392" s="18">
        <f t="shared" si="106"/>
        <v>1.0900000000000001</v>
      </c>
      <c r="Q1392" s="5">
        <f t="shared" si="110"/>
        <v>160.79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8279</v>
      </c>
      <c r="O1393" s="9" t="s">
        <v>8280</v>
      </c>
      <c r="P1393" s="18">
        <f t="shared" si="106"/>
        <v>1.1000000000000001</v>
      </c>
      <c r="Q1393" s="5">
        <f t="shared" si="110"/>
        <v>42.38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8279</v>
      </c>
      <c r="O1394" s="9" t="s">
        <v>8280</v>
      </c>
      <c r="P1394" s="18">
        <f t="shared" si="106"/>
        <v>1.1399999999999999</v>
      </c>
      <c r="Q1394" s="5">
        <f t="shared" si="110"/>
        <v>27.32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8279</v>
      </c>
      <c r="O1395" s="9" t="s">
        <v>8280</v>
      </c>
      <c r="P1395" s="18">
        <f t="shared" si="106"/>
        <v>1.02</v>
      </c>
      <c r="Q1395" s="5">
        <f t="shared" si="110"/>
        <v>196.83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8279</v>
      </c>
      <c r="O1396" s="9" t="s">
        <v>8280</v>
      </c>
      <c r="P1396" s="18">
        <f t="shared" si="106"/>
        <v>1.22</v>
      </c>
      <c r="Q1396" s="5">
        <f t="shared" si="110"/>
        <v>53.88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8279</v>
      </c>
      <c r="O1397" s="9" t="s">
        <v>8280</v>
      </c>
      <c r="P1397" s="18">
        <f t="shared" si="106"/>
        <v>1.1200000000000001</v>
      </c>
      <c r="Q1397" s="5">
        <f t="shared" si="110"/>
        <v>47.76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8279</v>
      </c>
      <c r="O1398" s="9" t="s">
        <v>8280</v>
      </c>
      <c r="P1398" s="18">
        <f t="shared" si="106"/>
        <v>1.07</v>
      </c>
      <c r="Q1398" s="5">
        <f t="shared" si="110"/>
        <v>88.19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8279</v>
      </c>
      <c r="O1399" s="9" t="s">
        <v>8280</v>
      </c>
      <c r="P1399" s="18">
        <f t="shared" si="106"/>
        <v>1.1399999999999999</v>
      </c>
      <c r="Q1399" s="5">
        <f t="shared" si="110"/>
        <v>72.06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8279</v>
      </c>
      <c r="O1400" s="9" t="s">
        <v>8280</v>
      </c>
      <c r="P1400" s="18">
        <f t="shared" si="106"/>
        <v>1.1000000000000001</v>
      </c>
      <c r="Q1400" s="5">
        <f t="shared" si="110"/>
        <v>74.25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8279</v>
      </c>
      <c r="O1401" s="9" t="s">
        <v>8280</v>
      </c>
      <c r="P1401" s="18">
        <f t="shared" si="106"/>
        <v>1.26</v>
      </c>
      <c r="Q1401" s="5">
        <f t="shared" si="110"/>
        <v>61.7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8279</v>
      </c>
      <c r="O1402" s="9" t="s">
        <v>8280</v>
      </c>
      <c r="P1402" s="18">
        <f t="shared" si="106"/>
        <v>1.67</v>
      </c>
      <c r="Q1402" s="5">
        <f t="shared" si="110"/>
        <v>17.239999999999998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8279</v>
      </c>
      <c r="O1403" s="9" t="s">
        <v>8280</v>
      </c>
      <c r="P1403" s="18">
        <f t="shared" si="106"/>
        <v>4.97</v>
      </c>
      <c r="Q1403" s="5">
        <f t="shared" si="110"/>
        <v>51.72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8279</v>
      </c>
      <c r="O1404" s="9" t="s">
        <v>8280</v>
      </c>
      <c r="P1404" s="18">
        <f t="shared" si="106"/>
        <v>1.0900000000000001</v>
      </c>
      <c r="Q1404" s="5">
        <f t="shared" si="110"/>
        <v>24.15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8279</v>
      </c>
      <c r="O1405" s="9" t="s">
        <v>8280</v>
      </c>
      <c r="P1405" s="18">
        <f t="shared" si="106"/>
        <v>1.03</v>
      </c>
      <c r="Q1405" s="5">
        <f t="shared" si="110"/>
        <v>62.17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8276</v>
      </c>
      <c r="O1406" s="9" t="s">
        <v>8295</v>
      </c>
      <c r="P1406" s="18">
        <f t="shared" si="106"/>
        <v>0.02</v>
      </c>
      <c r="Q1406" s="5">
        <f t="shared" si="110"/>
        <v>48.2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8276</v>
      </c>
      <c r="O1407" s="9" t="s">
        <v>8295</v>
      </c>
      <c r="P1407" s="18">
        <f t="shared" si="106"/>
        <v>0</v>
      </c>
      <c r="Q1407" s="5">
        <f t="shared" si="110"/>
        <v>6.18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8276</v>
      </c>
      <c r="O1408" s="9" t="s">
        <v>8295</v>
      </c>
      <c r="P1408" s="18">
        <f t="shared" si="106"/>
        <v>0</v>
      </c>
      <c r="Q1408" s="5">
        <f t="shared" si="110"/>
        <v>5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8276</v>
      </c>
      <c r="O1409" s="9" t="s">
        <v>8295</v>
      </c>
      <c r="P1409" s="18">
        <f t="shared" si="106"/>
        <v>0.01</v>
      </c>
      <c r="Q1409" s="5">
        <f t="shared" si="110"/>
        <v>7.5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8276</v>
      </c>
      <c r="O1410" s="9" t="s">
        <v>8295</v>
      </c>
      <c r="P1410" s="18">
        <f t="shared" si="106"/>
        <v>7.0000000000000007E-2</v>
      </c>
      <c r="Q1410" s="5">
        <f t="shared" si="110"/>
        <v>12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8276</v>
      </c>
      <c r="O1411" s="9" t="s">
        <v>8295</v>
      </c>
      <c r="P1411" s="18">
        <f t="shared" ref="P1411:P1474" si="111">IFERROR(ROUND(E1411/D1411,2),0)</f>
        <v>0</v>
      </c>
      <c r="Q1411" s="5">
        <f t="shared" si="110"/>
        <v>0</v>
      </c>
      <c r="R1411" s="14">
        <f t="shared" ref="R1411:R1474" si="112">(J1411/60/60/24)+DATE(1970,1,1)</f>
        <v>41945.133506944447</v>
      </c>
      <c r="S1411" s="14">
        <f t="shared" ref="S1411:S1474" si="113">(I1411/60/60/24)+DATE(1970,1,1)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8276</v>
      </c>
      <c r="O1412" s="9" t="s">
        <v>8295</v>
      </c>
      <c r="P1412" s="18">
        <f t="shared" si="111"/>
        <v>0</v>
      </c>
      <c r="Q1412" s="5">
        <f t="shared" si="110"/>
        <v>1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8276</v>
      </c>
      <c r="O1413" s="9" t="s">
        <v>8295</v>
      </c>
      <c r="P1413" s="18">
        <f t="shared" si="111"/>
        <v>0</v>
      </c>
      <c r="Q1413" s="5">
        <f t="shared" si="110"/>
        <v>2.33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8276</v>
      </c>
      <c r="O1414" s="9" t="s">
        <v>8295</v>
      </c>
      <c r="P1414" s="18">
        <f t="shared" si="111"/>
        <v>0.05</v>
      </c>
      <c r="Q1414" s="5">
        <f t="shared" si="110"/>
        <v>24.62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8276</v>
      </c>
      <c r="O1415" s="9" t="s">
        <v>8295</v>
      </c>
      <c r="P1415" s="18">
        <f t="shared" si="111"/>
        <v>0.05</v>
      </c>
      <c r="Q1415" s="5">
        <f t="shared" si="110"/>
        <v>100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8276</v>
      </c>
      <c r="O1416" s="9" t="s">
        <v>8295</v>
      </c>
      <c r="P1416" s="18">
        <f t="shared" si="111"/>
        <v>0</v>
      </c>
      <c r="Q1416" s="5">
        <f t="shared" si="110"/>
        <v>1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8276</v>
      </c>
      <c r="O1417" s="9" t="s">
        <v>8295</v>
      </c>
      <c r="P1417" s="18">
        <f t="shared" si="111"/>
        <v>0.18</v>
      </c>
      <c r="Q1417" s="5">
        <f t="shared" si="110"/>
        <v>88.89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8276</v>
      </c>
      <c r="O1418" s="9" t="s">
        <v>8295</v>
      </c>
      <c r="P1418" s="18">
        <f t="shared" si="111"/>
        <v>0</v>
      </c>
      <c r="Q1418" s="5">
        <f t="shared" si="110"/>
        <v>0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8276</v>
      </c>
      <c r="O1419" s="9" t="s">
        <v>8295</v>
      </c>
      <c r="P1419" s="18">
        <f t="shared" si="111"/>
        <v>0.01</v>
      </c>
      <c r="Q1419" s="5">
        <f t="shared" si="110"/>
        <v>27.5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8276</v>
      </c>
      <c r="O1420" s="9" t="s">
        <v>8295</v>
      </c>
      <c r="P1420" s="18">
        <f t="shared" si="111"/>
        <v>0</v>
      </c>
      <c r="Q1420" s="5">
        <f t="shared" si="110"/>
        <v>6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8276</v>
      </c>
      <c r="O1421" s="9" t="s">
        <v>8295</v>
      </c>
      <c r="P1421" s="18">
        <f t="shared" si="111"/>
        <v>7.0000000000000007E-2</v>
      </c>
      <c r="Q1421" s="5">
        <f t="shared" si="110"/>
        <v>44.5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8276</v>
      </c>
      <c r="O1422" s="9" t="s">
        <v>8295</v>
      </c>
      <c r="P1422" s="18">
        <f t="shared" si="111"/>
        <v>0.03</v>
      </c>
      <c r="Q1422" s="5">
        <f t="shared" si="110"/>
        <v>1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8276</v>
      </c>
      <c r="O1423" s="9" t="s">
        <v>8295</v>
      </c>
      <c r="P1423" s="18">
        <f t="shared" si="111"/>
        <v>0</v>
      </c>
      <c r="Q1423" s="5">
        <f t="shared" ref="Q1423:Q1486" si="115">IFERROR(ROUND(E1423/L1423,2),0)</f>
        <v>100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8276</v>
      </c>
      <c r="O1424" s="9" t="s">
        <v>8295</v>
      </c>
      <c r="P1424" s="18">
        <f t="shared" si="111"/>
        <v>0</v>
      </c>
      <c r="Q1424" s="5">
        <f t="shared" si="115"/>
        <v>13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8276</v>
      </c>
      <c r="O1425" s="9" t="s">
        <v>8295</v>
      </c>
      <c r="P1425" s="18">
        <f t="shared" si="111"/>
        <v>0</v>
      </c>
      <c r="Q1425" s="5">
        <f t="shared" si="115"/>
        <v>100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8276</v>
      </c>
      <c r="O1426" s="9" t="s">
        <v>8295</v>
      </c>
      <c r="P1426" s="18">
        <f t="shared" si="111"/>
        <v>0.2</v>
      </c>
      <c r="Q1426" s="5">
        <f t="shared" si="115"/>
        <v>109.07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8276</v>
      </c>
      <c r="O1427" s="9" t="s">
        <v>8295</v>
      </c>
      <c r="P1427" s="18">
        <f t="shared" si="111"/>
        <v>0</v>
      </c>
      <c r="Q1427" s="5">
        <f t="shared" si="115"/>
        <v>0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8276</v>
      </c>
      <c r="O1428" s="9" t="s">
        <v>8295</v>
      </c>
      <c r="P1428" s="18">
        <f t="shared" si="111"/>
        <v>0</v>
      </c>
      <c r="Q1428" s="5">
        <f t="shared" si="115"/>
        <v>0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8276</v>
      </c>
      <c r="O1429" s="9" t="s">
        <v>8295</v>
      </c>
      <c r="P1429" s="18">
        <f t="shared" si="111"/>
        <v>0.08</v>
      </c>
      <c r="Q1429" s="5">
        <f t="shared" si="115"/>
        <v>104.75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8276</v>
      </c>
      <c r="O1430" s="9" t="s">
        <v>8295</v>
      </c>
      <c r="P1430" s="18">
        <f t="shared" si="111"/>
        <v>0.05</v>
      </c>
      <c r="Q1430" s="5">
        <f t="shared" si="115"/>
        <v>15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8276</v>
      </c>
      <c r="O1431" s="9" t="s">
        <v>8295</v>
      </c>
      <c r="P1431" s="18">
        <f t="shared" si="111"/>
        <v>0</v>
      </c>
      <c r="Q1431" s="5">
        <f t="shared" si="115"/>
        <v>0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8276</v>
      </c>
      <c r="O1432" s="9" t="s">
        <v>8295</v>
      </c>
      <c r="P1432" s="18">
        <f t="shared" si="111"/>
        <v>0.08</v>
      </c>
      <c r="Q1432" s="5">
        <f t="shared" si="115"/>
        <v>80.599999999999994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8276</v>
      </c>
      <c r="O1433" s="9" t="s">
        <v>8295</v>
      </c>
      <c r="P1433" s="18">
        <f t="shared" si="111"/>
        <v>0.32</v>
      </c>
      <c r="Q1433" s="5">
        <f t="shared" si="115"/>
        <v>115.55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8276</v>
      </c>
      <c r="O1434" s="9" t="s">
        <v>8295</v>
      </c>
      <c r="P1434" s="18">
        <f t="shared" si="111"/>
        <v>0</v>
      </c>
      <c r="Q1434" s="5">
        <f t="shared" si="115"/>
        <v>0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8276</v>
      </c>
      <c r="O1435" s="9" t="s">
        <v>8295</v>
      </c>
      <c r="P1435" s="18">
        <f t="shared" si="111"/>
        <v>7.0000000000000007E-2</v>
      </c>
      <c r="Q1435" s="5">
        <f t="shared" si="115"/>
        <v>80.5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8276</v>
      </c>
      <c r="O1436" s="9" t="s">
        <v>8295</v>
      </c>
      <c r="P1436" s="18">
        <f t="shared" si="111"/>
        <v>0.1</v>
      </c>
      <c r="Q1436" s="5">
        <f t="shared" si="115"/>
        <v>744.55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8276</v>
      </c>
      <c r="O1437" s="9" t="s">
        <v>8295</v>
      </c>
      <c r="P1437" s="18">
        <f t="shared" si="111"/>
        <v>0</v>
      </c>
      <c r="Q1437" s="5">
        <f t="shared" si="115"/>
        <v>7.5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8276</v>
      </c>
      <c r="O1438" s="9" t="s">
        <v>8295</v>
      </c>
      <c r="P1438" s="18">
        <f t="shared" si="111"/>
        <v>0.01</v>
      </c>
      <c r="Q1438" s="5">
        <f t="shared" si="115"/>
        <v>38.5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8276</v>
      </c>
      <c r="O1439" s="9" t="s">
        <v>8295</v>
      </c>
      <c r="P1439" s="18">
        <f t="shared" si="111"/>
        <v>0.27</v>
      </c>
      <c r="Q1439" s="5">
        <f t="shared" si="115"/>
        <v>36.68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8276</v>
      </c>
      <c r="O1440" s="9" t="s">
        <v>8295</v>
      </c>
      <c r="P1440" s="18">
        <f t="shared" si="111"/>
        <v>0.03</v>
      </c>
      <c r="Q1440" s="5">
        <f t="shared" si="115"/>
        <v>75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8276</v>
      </c>
      <c r="O1441" s="9" t="s">
        <v>8295</v>
      </c>
      <c r="P1441" s="18">
        <f t="shared" si="111"/>
        <v>7.0000000000000007E-2</v>
      </c>
      <c r="Q1441" s="5">
        <f t="shared" si="115"/>
        <v>30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8276</v>
      </c>
      <c r="O1442" s="9" t="s">
        <v>8295</v>
      </c>
      <c r="P1442" s="18">
        <f t="shared" si="111"/>
        <v>0</v>
      </c>
      <c r="Q1442" s="5">
        <f t="shared" si="115"/>
        <v>1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8276</v>
      </c>
      <c r="O1443" s="9" t="s">
        <v>8295</v>
      </c>
      <c r="P1443" s="18">
        <f t="shared" si="111"/>
        <v>0.01</v>
      </c>
      <c r="Q1443" s="5">
        <f t="shared" si="115"/>
        <v>673.33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8276</v>
      </c>
      <c r="O1444" s="9" t="s">
        <v>8295</v>
      </c>
      <c r="P1444" s="18">
        <f t="shared" si="111"/>
        <v>0</v>
      </c>
      <c r="Q1444" s="5">
        <f t="shared" si="115"/>
        <v>0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8276</v>
      </c>
      <c r="O1445" s="9" t="s">
        <v>8295</v>
      </c>
      <c r="P1445" s="18">
        <f t="shared" si="111"/>
        <v>0</v>
      </c>
      <c r="Q1445" s="5">
        <f t="shared" si="115"/>
        <v>0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8276</v>
      </c>
      <c r="O1446" s="9" t="s">
        <v>8295</v>
      </c>
      <c r="P1446" s="18">
        <f t="shared" si="111"/>
        <v>0</v>
      </c>
      <c r="Q1446" s="5">
        <f t="shared" si="115"/>
        <v>0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8276</v>
      </c>
      <c r="O1447" s="9" t="s">
        <v>8295</v>
      </c>
      <c r="P1447" s="18">
        <f t="shared" si="111"/>
        <v>0</v>
      </c>
      <c r="Q1447" s="5">
        <f t="shared" si="115"/>
        <v>0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8276</v>
      </c>
      <c r="O1448" s="9" t="s">
        <v>8295</v>
      </c>
      <c r="P1448" s="18">
        <f t="shared" si="111"/>
        <v>0</v>
      </c>
      <c r="Q1448" s="5">
        <f t="shared" si="115"/>
        <v>0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8276</v>
      </c>
      <c r="O1449" s="9" t="s">
        <v>8295</v>
      </c>
      <c r="P1449" s="18">
        <f t="shared" si="111"/>
        <v>0</v>
      </c>
      <c r="Q1449" s="5">
        <f t="shared" si="115"/>
        <v>25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8276</v>
      </c>
      <c r="O1450" s="9" t="s">
        <v>8295</v>
      </c>
      <c r="P1450" s="18">
        <f t="shared" si="111"/>
        <v>0</v>
      </c>
      <c r="Q1450" s="5">
        <f t="shared" si="115"/>
        <v>0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8276</v>
      </c>
      <c r="O1451" s="9" t="s">
        <v>8295</v>
      </c>
      <c r="P1451" s="18">
        <f t="shared" si="111"/>
        <v>0</v>
      </c>
      <c r="Q1451" s="5">
        <f t="shared" si="115"/>
        <v>0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8276</v>
      </c>
      <c r="O1452" s="9" t="s">
        <v>8295</v>
      </c>
      <c r="P1452" s="18">
        <f t="shared" si="111"/>
        <v>0</v>
      </c>
      <c r="Q1452" s="5">
        <f t="shared" si="115"/>
        <v>1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8276</v>
      </c>
      <c r="O1453" s="9" t="s">
        <v>8295</v>
      </c>
      <c r="P1453" s="18">
        <f t="shared" si="111"/>
        <v>0</v>
      </c>
      <c r="Q1453" s="5">
        <f t="shared" si="115"/>
        <v>1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8276</v>
      </c>
      <c r="O1454" s="9" t="s">
        <v>8295</v>
      </c>
      <c r="P1454" s="18">
        <f t="shared" si="111"/>
        <v>0</v>
      </c>
      <c r="Q1454" s="5">
        <f t="shared" si="115"/>
        <v>0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8276</v>
      </c>
      <c r="O1455" s="9" t="s">
        <v>8295</v>
      </c>
      <c r="P1455" s="18">
        <f t="shared" si="111"/>
        <v>0</v>
      </c>
      <c r="Q1455" s="5">
        <f t="shared" si="115"/>
        <v>0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8276</v>
      </c>
      <c r="O1456" s="9" t="s">
        <v>8295</v>
      </c>
      <c r="P1456" s="18">
        <f t="shared" si="111"/>
        <v>0.01</v>
      </c>
      <c r="Q1456" s="5">
        <f t="shared" si="115"/>
        <v>15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8276</v>
      </c>
      <c r="O1457" s="9" t="s">
        <v>8295</v>
      </c>
      <c r="P1457" s="18">
        <f t="shared" si="111"/>
        <v>0.11</v>
      </c>
      <c r="Q1457" s="5">
        <f t="shared" si="115"/>
        <v>225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8276</v>
      </c>
      <c r="O1458" s="9" t="s">
        <v>8295</v>
      </c>
      <c r="P1458" s="18">
        <f t="shared" si="111"/>
        <v>0.03</v>
      </c>
      <c r="Q1458" s="5">
        <f t="shared" si="115"/>
        <v>48.33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8276</v>
      </c>
      <c r="O1459" s="9" t="s">
        <v>8295</v>
      </c>
      <c r="P1459" s="18">
        <f t="shared" si="111"/>
        <v>0</v>
      </c>
      <c r="Q1459" s="5">
        <f t="shared" si="115"/>
        <v>0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8276</v>
      </c>
      <c r="O1460" s="9" t="s">
        <v>8295</v>
      </c>
      <c r="P1460" s="18">
        <f t="shared" si="111"/>
        <v>0</v>
      </c>
      <c r="Q1460" s="5">
        <f t="shared" si="115"/>
        <v>0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8276</v>
      </c>
      <c r="O1461" s="9" t="s">
        <v>8295</v>
      </c>
      <c r="P1461" s="18">
        <f t="shared" si="111"/>
        <v>0</v>
      </c>
      <c r="Q1461" s="5">
        <f t="shared" si="115"/>
        <v>0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8276</v>
      </c>
      <c r="O1462" s="9" t="s">
        <v>8295</v>
      </c>
      <c r="P1462" s="18">
        <f t="shared" si="111"/>
        <v>0</v>
      </c>
      <c r="Q1462" s="5">
        <f t="shared" si="115"/>
        <v>0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8276</v>
      </c>
      <c r="O1463" s="9" t="s">
        <v>8296</v>
      </c>
      <c r="P1463" s="18">
        <f t="shared" si="111"/>
        <v>1.01</v>
      </c>
      <c r="Q1463" s="5">
        <f t="shared" si="115"/>
        <v>44.67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8276</v>
      </c>
      <c r="O1464" s="9" t="s">
        <v>8296</v>
      </c>
      <c r="P1464" s="18">
        <f t="shared" si="111"/>
        <v>1.0900000000000001</v>
      </c>
      <c r="Q1464" s="5">
        <f t="shared" si="115"/>
        <v>28.94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8276</v>
      </c>
      <c r="O1465" s="9" t="s">
        <v>8296</v>
      </c>
      <c r="P1465" s="18">
        <f t="shared" si="111"/>
        <v>1.48</v>
      </c>
      <c r="Q1465" s="5">
        <f t="shared" si="115"/>
        <v>35.44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8276</v>
      </c>
      <c r="O1466" s="9" t="s">
        <v>8296</v>
      </c>
      <c r="P1466" s="18">
        <f t="shared" si="111"/>
        <v>1.63</v>
      </c>
      <c r="Q1466" s="5">
        <f t="shared" si="115"/>
        <v>34.869999999999997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8276</v>
      </c>
      <c r="O1467" s="9" t="s">
        <v>8296</v>
      </c>
      <c r="P1467" s="18">
        <f t="shared" si="111"/>
        <v>4.5599999999999996</v>
      </c>
      <c r="Q1467" s="5">
        <f t="shared" si="115"/>
        <v>52.62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8276</v>
      </c>
      <c r="O1468" s="9" t="s">
        <v>8296</v>
      </c>
      <c r="P1468" s="18">
        <f t="shared" si="111"/>
        <v>1.08</v>
      </c>
      <c r="Q1468" s="5">
        <f t="shared" si="115"/>
        <v>69.599999999999994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8276</v>
      </c>
      <c r="O1469" s="9" t="s">
        <v>8296</v>
      </c>
      <c r="P1469" s="18">
        <f t="shared" si="111"/>
        <v>1.1499999999999999</v>
      </c>
      <c r="Q1469" s="5">
        <f t="shared" si="115"/>
        <v>76.72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8276</v>
      </c>
      <c r="O1470" s="9" t="s">
        <v>8296</v>
      </c>
      <c r="P1470" s="18">
        <f t="shared" si="111"/>
        <v>1.02</v>
      </c>
      <c r="Q1470" s="5">
        <f t="shared" si="115"/>
        <v>33.19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8276</v>
      </c>
      <c r="O1471" s="9" t="s">
        <v>8296</v>
      </c>
      <c r="P1471" s="18">
        <f t="shared" si="111"/>
        <v>1.08</v>
      </c>
      <c r="Q1471" s="5">
        <f t="shared" si="115"/>
        <v>149.46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8276</v>
      </c>
      <c r="O1472" s="9" t="s">
        <v>8296</v>
      </c>
      <c r="P1472" s="18">
        <f t="shared" si="111"/>
        <v>1.25</v>
      </c>
      <c r="Q1472" s="5">
        <f t="shared" si="115"/>
        <v>23.17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8276</v>
      </c>
      <c r="O1473" s="9" t="s">
        <v>8296</v>
      </c>
      <c r="P1473" s="18">
        <f t="shared" si="111"/>
        <v>1.04</v>
      </c>
      <c r="Q1473" s="5">
        <f t="shared" si="115"/>
        <v>96.88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8276</v>
      </c>
      <c r="O1474" s="9" t="s">
        <v>8296</v>
      </c>
      <c r="P1474" s="18">
        <f t="shared" si="111"/>
        <v>1.39</v>
      </c>
      <c r="Q1474" s="5">
        <f t="shared" si="115"/>
        <v>103.2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8276</v>
      </c>
      <c r="O1475" s="9" t="s">
        <v>8296</v>
      </c>
      <c r="P1475" s="18">
        <f t="shared" ref="P1475:P1538" si="116">IFERROR(ROUND(E1475/D1475,2),0)</f>
        <v>1.21</v>
      </c>
      <c r="Q1475" s="5">
        <f t="shared" si="115"/>
        <v>38.46</v>
      </c>
      <c r="R1475" s="14">
        <f t="shared" ref="R1475:R1538" si="117">(J1475/60/60/24)+DATE(1970,1,1)</f>
        <v>40939.979618055557</v>
      </c>
      <c r="S1475" s="14">
        <f t="shared" ref="S1475:S1538" si="118">(I1475/60/60/24)+DATE(1970,1,1)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8276</v>
      </c>
      <c r="O1476" s="9" t="s">
        <v>8296</v>
      </c>
      <c r="P1476" s="18">
        <f t="shared" si="116"/>
        <v>1.1200000000000001</v>
      </c>
      <c r="Q1476" s="5">
        <f t="shared" si="115"/>
        <v>44.32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8276</v>
      </c>
      <c r="O1477" s="9" t="s">
        <v>8296</v>
      </c>
      <c r="P1477" s="18">
        <f t="shared" si="116"/>
        <v>1.89</v>
      </c>
      <c r="Q1477" s="5">
        <f t="shared" si="115"/>
        <v>64.17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8276</v>
      </c>
      <c r="O1478" s="9" t="s">
        <v>8296</v>
      </c>
      <c r="P1478" s="18">
        <f t="shared" si="116"/>
        <v>6.62</v>
      </c>
      <c r="Q1478" s="5">
        <f t="shared" si="115"/>
        <v>43.33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8276</v>
      </c>
      <c r="O1479" s="9" t="s">
        <v>8296</v>
      </c>
      <c r="P1479" s="18">
        <f t="shared" si="116"/>
        <v>1.1100000000000001</v>
      </c>
      <c r="Q1479" s="5">
        <f t="shared" si="115"/>
        <v>90.5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8276</v>
      </c>
      <c r="O1480" s="9" t="s">
        <v>8296</v>
      </c>
      <c r="P1480" s="18">
        <f t="shared" si="116"/>
        <v>11.82</v>
      </c>
      <c r="Q1480" s="5">
        <f t="shared" si="115"/>
        <v>29.19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8276</v>
      </c>
      <c r="O1481" s="9" t="s">
        <v>8296</v>
      </c>
      <c r="P1481" s="18">
        <f t="shared" si="116"/>
        <v>1.37</v>
      </c>
      <c r="Q1481" s="5">
        <f t="shared" si="115"/>
        <v>30.96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8276</v>
      </c>
      <c r="O1482" s="9" t="s">
        <v>8296</v>
      </c>
      <c r="P1482" s="18">
        <f t="shared" si="116"/>
        <v>1.17</v>
      </c>
      <c r="Q1482" s="5">
        <f t="shared" si="115"/>
        <v>92.16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8276</v>
      </c>
      <c r="O1483" s="9" t="s">
        <v>8278</v>
      </c>
      <c r="P1483" s="18">
        <f t="shared" si="116"/>
        <v>0.02</v>
      </c>
      <c r="Q1483" s="5">
        <f t="shared" si="115"/>
        <v>17.5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8276</v>
      </c>
      <c r="O1484" s="9" t="s">
        <v>8278</v>
      </c>
      <c r="P1484" s="18">
        <f t="shared" si="116"/>
        <v>0</v>
      </c>
      <c r="Q1484" s="5">
        <f t="shared" si="115"/>
        <v>5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8276</v>
      </c>
      <c r="O1485" s="9" t="s">
        <v>8278</v>
      </c>
      <c r="P1485" s="18">
        <f t="shared" si="116"/>
        <v>0.01</v>
      </c>
      <c r="Q1485" s="5">
        <f t="shared" si="115"/>
        <v>25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8276</v>
      </c>
      <c r="O1486" s="9" t="s">
        <v>8278</v>
      </c>
      <c r="P1486" s="18">
        <f t="shared" si="116"/>
        <v>0</v>
      </c>
      <c r="Q1486" s="5">
        <f t="shared" si="115"/>
        <v>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8276</v>
      </c>
      <c r="O1487" s="9" t="s">
        <v>8278</v>
      </c>
      <c r="P1487" s="18">
        <f t="shared" si="116"/>
        <v>0.02</v>
      </c>
      <c r="Q1487" s="5">
        <f t="shared" ref="Q1487:Q1550" si="120">IFERROR(ROUND(E1487/L1487,2),0)</f>
        <v>50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8276</v>
      </c>
      <c r="O1488" s="9" t="s">
        <v>8278</v>
      </c>
      <c r="P1488" s="18">
        <f t="shared" si="116"/>
        <v>0</v>
      </c>
      <c r="Q1488" s="5">
        <f t="shared" si="120"/>
        <v>16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8276</v>
      </c>
      <c r="O1489" s="9" t="s">
        <v>8278</v>
      </c>
      <c r="P1489" s="18">
        <f t="shared" si="116"/>
        <v>0</v>
      </c>
      <c r="Q1489" s="5">
        <f t="shared" si="120"/>
        <v>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8276</v>
      </c>
      <c r="O1490" s="9" t="s">
        <v>8278</v>
      </c>
      <c r="P1490" s="18">
        <f t="shared" si="116"/>
        <v>0.02</v>
      </c>
      <c r="Q1490" s="5">
        <f t="shared" si="120"/>
        <v>60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8276</v>
      </c>
      <c r="O1491" s="9" t="s">
        <v>8278</v>
      </c>
      <c r="P1491" s="18">
        <f t="shared" si="116"/>
        <v>0</v>
      </c>
      <c r="Q1491" s="5">
        <f t="shared" si="120"/>
        <v>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8276</v>
      </c>
      <c r="O1492" s="9" t="s">
        <v>8278</v>
      </c>
      <c r="P1492" s="18">
        <f t="shared" si="116"/>
        <v>0.31</v>
      </c>
      <c r="Q1492" s="5">
        <f t="shared" si="120"/>
        <v>47.11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8276</v>
      </c>
      <c r="O1493" s="9" t="s">
        <v>8278</v>
      </c>
      <c r="P1493" s="18">
        <f t="shared" si="116"/>
        <v>0.08</v>
      </c>
      <c r="Q1493" s="5">
        <f t="shared" si="120"/>
        <v>100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8276</v>
      </c>
      <c r="O1494" s="9" t="s">
        <v>8278</v>
      </c>
      <c r="P1494" s="18">
        <f t="shared" si="116"/>
        <v>0.01</v>
      </c>
      <c r="Q1494" s="5">
        <f t="shared" si="120"/>
        <v>15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8276</v>
      </c>
      <c r="O1495" s="9" t="s">
        <v>8278</v>
      </c>
      <c r="P1495" s="18">
        <f t="shared" si="116"/>
        <v>0</v>
      </c>
      <c r="Q1495" s="5">
        <f t="shared" si="120"/>
        <v>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8276</v>
      </c>
      <c r="O1496" s="9" t="s">
        <v>8278</v>
      </c>
      <c r="P1496" s="18">
        <f t="shared" si="116"/>
        <v>0.09</v>
      </c>
      <c r="Q1496" s="5">
        <f t="shared" si="120"/>
        <v>40.450000000000003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8276</v>
      </c>
      <c r="O1497" s="9" t="s">
        <v>8278</v>
      </c>
      <c r="P1497" s="18">
        <f t="shared" si="116"/>
        <v>0</v>
      </c>
      <c r="Q1497" s="5">
        <f t="shared" si="120"/>
        <v>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8276</v>
      </c>
      <c r="O1498" s="9" t="s">
        <v>8278</v>
      </c>
      <c r="P1498" s="18">
        <f t="shared" si="116"/>
        <v>0</v>
      </c>
      <c r="Q1498" s="5">
        <f t="shared" si="120"/>
        <v>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8276</v>
      </c>
      <c r="O1499" s="9" t="s">
        <v>8278</v>
      </c>
      <c r="P1499" s="18">
        <f t="shared" si="116"/>
        <v>0</v>
      </c>
      <c r="Q1499" s="5">
        <f t="shared" si="120"/>
        <v>1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8276</v>
      </c>
      <c r="O1500" s="9" t="s">
        <v>8278</v>
      </c>
      <c r="P1500" s="18">
        <f t="shared" si="116"/>
        <v>0.02</v>
      </c>
      <c r="Q1500" s="5">
        <f t="shared" si="120"/>
        <v>19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8276</v>
      </c>
      <c r="O1501" s="9" t="s">
        <v>8278</v>
      </c>
      <c r="P1501" s="18">
        <f t="shared" si="116"/>
        <v>0</v>
      </c>
      <c r="Q1501" s="5">
        <f t="shared" si="120"/>
        <v>5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8276</v>
      </c>
      <c r="O1502" s="9" t="s">
        <v>8278</v>
      </c>
      <c r="P1502" s="18">
        <f t="shared" si="116"/>
        <v>0.25</v>
      </c>
      <c r="Q1502" s="5">
        <f t="shared" si="120"/>
        <v>46.73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8292</v>
      </c>
      <c r="O1503" s="9" t="s">
        <v>8293</v>
      </c>
      <c r="P1503" s="18">
        <f t="shared" si="116"/>
        <v>1.66</v>
      </c>
      <c r="Q1503" s="5">
        <f t="shared" si="120"/>
        <v>97.73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8292</v>
      </c>
      <c r="O1504" s="9" t="s">
        <v>8293</v>
      </c>
      <c r="P1504" s="18">
        <f t="shared" si="116"/>
        <v>1.01</v>
      </c>
      <c r="Q1504" s="5">
        <f t="shared" si="120"/>
        <v>67.84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8292</v>
      </c>
      <c r="O1505" s="9" t="s">
        <v>8293</v>
      </c>
      <c r="P1505" s="18">
        <f t="shared" si="116"/>
        <v>1.08</v>
      </c>
      <c r="Q1505" s="5">
        <f t="shared" si="120"/>
        <v>56.98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8292</v>
      </c>
      <c r="O1506" s="9" t="s">
        <v>8293</v>
      </c>
      <c r="P1506" s="18">
        <f t="shared" si="116"/>
        <v>2.78</v>
      </c>
      <c r="Q1506" s="5">
        <f t="shared" si="120"/>
        <v>67.16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8292</v>
      </c>
      <c r="O1507" s="9" t="s">
        <v>8293</v>
      </c>
      <c r="P1507" s="18">
        <f t="shared" si="116"/>
        <v>1.04</v>
      </c>
      <c r="Q1507" s="5">
        <f t="shared" si="120"/>
        <v>48.04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8292</v>
      </c>
      <c r="O1508" s="9" t="s">
        <v>8293</v>
      </c>
      <c r="P1508" s="18">
        <f t="shared" si="116"/>
        <v>1.1100000000000001</v>
      </c>
      <c r="Q1508" s="5">
        <f t="shared" si="120"/>
        <v>38.86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8292</v>
      </c>
      <c r="O1509" s="9" t="s">
        <v>8293</v>
      </c>
      <c r="P1509" s="18">
        <f t="shared" si="116"/>
        <v>2.15</v>
      </c>
      <c r="Q1509" s="5">
        <f t="shared" si="120"/>
        <v>78.180000000000007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8292</v>
      </c>
      <c r="O1510" s="9" t="s">
        <v>8293</v>
      </c>
      <c r="P1510" s="18">
        <f t="shared" si="116"/>
        <v>1.1100000000000001</v>
      </c>
      <c r="Q1510" s="5">
        <f t="shared" si="120"/>
        <v>97.11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8292</v>
      </c>
      <c r="O1511" s="9" t="s">
        <v>8293</v>
      </c>
      <c r="P1511" s="18">
        <f t="shared" si="116"/>
        <v>1.24</v>
      </c>
      <c r="Q1511" s="5">
        <f t="shared" si="120"/>
        <v>110.39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8292</v>
      </c>
      <c r="O1512" s="9" t="s">
        <v>8293</v>
      </c>
      <c r="P1512" s="18">
        <f t="shared" si="116"/>
        <v>1.01</v>
      </c>
      <c r="Q1512" s="5">
        <f t="shared" si="120"/>
        <v>39.92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8292</v>
      </c>
      <c r="O1513" s="9" t="s">
        <v>8293</v>
      </c>
      <c r="P1513" s="18">
        <f t="shared" si="116"/>
        <v>1.1200000000000001</v>
      </c>
      <c r="Q1513" s="5">
        <f t="shared" si="120"/>
        <v>75.98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8292</v>
      </c>
      <c r="O1514" s="9" t="s">
        <v>8293</v>
      </c>
      <c r="P1514" s="18">
        <f t="shared" si="116"/>
        <v>5.59</v>
      </c>
      <c r="Q1514" s="5">
        <f t="shared" si="120"/>
        <v>58.38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8292</v>
      </c>
      <c r="O1515" s="9" t="s">
        <v>8293</v>
      </c>
      <c r="P1515" s="18">
        <f t="shared" si="116"/>
        <v>1.5</v>
      </c>
      <c r="Q1515" s="5">
        <f t="shared" si="120"/>
        <v>55.82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8292</v>
      </c>
      <c r="O1516" s="9" t="s">
        <v>8293</v>
      </c>
      <c r="P1516" s="18">
        <f t="shared" si="116"/>
        <v>1.06</v>
      </c>
      <c r="Q1516" s="5">
        <f t="shared" si="120"/>
        <v>151.24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8292</v>
      </c>
      <c r="O1517" s="9" t="s">
        <v>8293</v>
      </c>
      <c r="P1517" s="18">
        <f t="shared" si="116"/>
        <v>1.57</v>
      </c>
      <c r="Q1517" s="5">
        <f t="shared" si="120"/>
        <v>849.67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8292</v>
      </c>
      <c r="O1518" s="9" t="s">
        <v>8293</v>
      </c>
      <c r="P1518" s="18">
        <f t="shared" si="116"/>
        <v>1.0900000000000001</v>
      </c>
      <c r="Q1518" s="5">
        <f t="shared" si="120"/>
        <v>159.24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8292</v>
      </c>
      <c r="O1519" s="9" t="s">
        <v>8293</v>
      </c>
      <c r="P1519" s="18">
        <f t="shared" si="116"/>
        <v>1.62</v>
      </c>
      <c r="Q1519" s="5">
        <f t="shared" si="120"/>
        <v>39.51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8292</v>
      </c>
      <c r="O1520" s="9" t="s">
        <v>8293</v>
      </c>
      <c r="P1520" s="18">
        <f t="shared" si="116"/>
        <v>2.0499999999999998</v>
      </c>
      <c r="Q1520" s="5">
        <f t="shared" si="120"/>
        <v>130.53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8292</v>
      </c>
      <c r="O1521" s="9" t="s">
        <v>8293</v>
      </c>
      <c r="P1521" s="18">
        <f t="shared" si="116"/>
        <v>1.03</v>
      </c>
      <c r="Q1521" s="5">
        <f t="shared" si="120"/>
        <v>64.16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8292</v>
      </c>
      <c r="O1522" s="9" t="s">
        <v>8293</v>
      </c>
      <c r="P1522" s="18">
        <f t="shared" si="116"/>
        <v>1.03</v>
      </c>
      <c r="Q1522" s="5">
        <f t="shared" si="120"/>
        <v>111.53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8292</v>
      </c>
      <c r="O1523" s="9" t="s">
        <v>8293</v>
      </c>
      <c r="P1523" s="18">
        <f t="shared" si="116"/>
        <v>1.07</v>
      </c>
      <c r="Q1523" s="5">
        <f t="shared" si="120"/>
        <v>170.45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8292</v>
      </c>
      <c r="O1524" s="9" t="s">
        <v>8293</v>
      </c>
      <c r="P1524" s="18">
        <f t="shared" si="116"/>
        <v>1.39</v>
      </c>
      <c r="Q1524" s="5">
        <f t="shared" si="120"/>
        <v>133.74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8292</v>
      </c>
      <c r="O1525" s="9" t="s">
        <v>8293</v>
      </c>
      <c r="P1525" s="18">
        <f t="shared" si="116"/>
        <v>1.25</v>
      </c>
      <c r="Q1525" s="5">
        <f t="shared" si="120"/>
        <v>95.83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8292</v>
      </c>
      <c r="O1526" s="9" t="s">
        <v>8293</v>
      </c>
      <c r="P1526" s="18">
        <f t="shared" si="116"/>
        <v>2.0699999999999998</v>
      </c>
      <c r="Q1526" s="5">
        <f t="shared" si="120"/>
        <v>221.79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8292</v>
      </c>
      <c r="O1527" s="9" t="s">
        <v>8293</v>
      </c>
      <c r="P1527" s="18">
        <f t="shared" si="116"/>
        <v>1.74</v>
      </c>
      <c r="Q1527" s="5">
        <f t="shared" si="120"/>
        <v>32.32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8292</v>
      </c>
      <c r="O1528" s="9" t="s">
        <v>8293</v>
      </c>
      <c r="P1528" s="18">
        <f t="shared" si="116"/>
        <v>1.2</v>
      </c>
      <c r="Q1528" s="5">
        <f t="shared" si="120"/>
        <v>98.84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8292</v>
      </c>
      <c r="O1529" s="9" t="s">
        <v>8293</v>
      </c>
      <c r="P1529" s="18">
        <f t="shared" si="116"/>
        <v>1.1000000000000001</v>
      </c>
      <c r="Q1529" s="5">
        <f t="shared" si="120"/>
        <v>55.22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8292</v>
      </c>
      <c r="O1530" s="9" t="s">
        <v>8293</v>
      </c>
      <c r="P1530" s="18">
        <f t="shared" si="116"/>
        <v>2.82</v>
      </c>
      <c r="Q1530" s="5">
        <f t="shared" si="120"/>
        <v>52.79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8292</v>
      </c>
      <c r="O1531" s="9" t="s">
        <v>8293</v>
      </c>
      <c r="P1531" s="18">
        <f t="shared" si="116"/>
        <v>1.01</v>
      </c>
      <c r="Q1531" s="5">
        <f t="shared" si="120"/>
        <v>135.66999999999999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8292</v>
      </c>
      <c r="O1532" s="9" t="s">
        <v>8293</v>
      </c>
      <c r="P1532" s="18">
        <f t="shared" si="116"/>
        <v>1.35</v>
      </c>
      <c r="Q1532" s="5">
        <f t="shared" si="120"/>
        <v>53.99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8292</v>
      </c>
      <c r="O1533" s="9" t="s">
        <v>8293</v>
      </c>
      <c r="P1533" s="18">
        <f t="shared" si="116"/>
        <v>1.76</v>
      </c>
      <c r="Q1533" s="5">
        <f t="shared" si="120"/>
        <v>56.64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8292</v>
      </c>
      <c r="O1534" s="9" t="s">
        <v>8293</v>
      </c>
      <c r="P1534" s="18">
        <f t="shared" si="116"/>
        <v>4.84</v>
      </c>
      <c r="Q1534" s="5">
        <f t="shared" si="120"/>
        <v>82.32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8292</v>
      </c>
      <c r="O1535" s="9" t="s">
        <v>8293</v>
      </c>
      <c r="P1535" s="18">
        <f t="shared" si="116"/>
        <v>1.45</v>
      </c>
      <c r="Q1535" s="5">
        <f t="shared" si="120"/>
        <v>88.26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8292</v>
      </c>
      <c r="O1536" s="9" t="s">
        <v>8293</v>
      </c>
      <c r="P1536" s="18">
        <f t="shared" si="116"/>
        <v>4.18</v>
      </c>
      <c r="Q1536" s="5">
        <f t="shared" si="120"/>
        <v>84.91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8292</v>
      </c>
      <c r="O1537" s="9" t="s">
        <v>8293</v>
      </c>
      <c r="P1537" s="18">
        <f t="shared" si="116"/>
        <v>1.32</v>
      </c>
      <c r="Q1537" s="5">
        <f t="shared" si="120"/>
        <v>48.15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8292</v>
      </c>
      <c r="O1538" s="9" t="s">
        <v>8293</v>
      </c>
      <c r="P1538" s="18">
        <f t="shared" si="116"/>
        <v>2.5</v>
      </c>
      <c r="Q1538" s="5">
        <f t="shared" si="120"/>
        <v>66.02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8292</v>
      </c>
      <c r="O1539" s="9" t="s">
        <v>8293</v>
      </c>
      <c r="P1539" s="18">
        <f t="shared" ref="P1539:P1602" si="121">IFERROR(ROUND(E1539/D1539,2),0)</f>
        <v>1.8</v>
      </c>
      <c r="Q1539" s="5">
        <f t="shared" si="120"/>
        <v>96.38</v>
      </c>
      <c r="R1539" s="14">
        <f t="shared" ref="R1539:R1602" si="122">(J1539/60/60/24)+DATE(1970,1,1)</f>
        <v>42552.315127314811</v>
      </c>
      <c r="S1539" s="14">
        <f t="shared" ref="S1539:S1602" si="123">(I1539/60/60/24)+DATE(1970,1,1)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8292</v>
      </c>
      <c r="O1540" s="9" t="s">
        <v>8293</v>
      </c>
      <c r="P1540" s="18">
        <f t="shared" si="121"/>
        <v>1.03</v>
      </c>
      <c r="Q1540" s="5">
        <f t="shared" si="120"/>
        <v>156.16999999999999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8292</v>
      </c>
      <c r="O1541" s="9" t="s">
        <v>8293</v>
      </c>
      <c r="P1541" s="18">
        <f t="shared" si="121"/>
        <v>1.36</v>
      </c>
      <c r="Q1541" s="5">
        <f t="shared" si="120"/>
        <v>95.76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8292</v>
      </c>
      <c r="O1542" s="9" t="s">
        <v>8293</v>
      </c>
      <c r="P1542" s="18">
        <f t="shared" si="121"/>
        <v>1.18</v>
      </c>
      <c r="Q1542" s="5">
        <f t="shared" si="120"/>
        <v>180.41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8292</v>
      </c>
      <c r="O1543" s="9" t="s">
        <v>8297</v>
      </c>
      <c r="P1543" s="18">
        <f t="shared" si="121"/>
        <v>0</v>
      </c>
      <c r="Q1543" s="5">
        <f t="shared" si="120"/>
        <v>3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8292</v>
      </c>
      <c r="O1544" s="9" t="s">
        <v>8297</v>
      </c>
      <c r="P1544" s="18">
        <f t="shared" si="121"/>
        <v>0.04</v>
      </c>
      <c r="Q1544" s="5">
        <f t="shared" si="120"/>
        <v>20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8292</v>
      </c>
      <c r="O1545" s="9" t="s">
        <v>8297</v>
      </c>
      <c r="P1545" s="18">
        <f t="shared" si="121"/>
        <v>0</v>
      </c>
      <c r="Q1545" s="5">
        <f t="shared" si="120"/>
        <v>10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8292</v>
      </c>
      <c r="O1546" s="9" t="s">
        <v>8297</v>
      </c>
      <c r="P1546" s="18">
        <f t="shared" si="121"/>
        <v>0</v>
      </c>
      <c r="Q1546" s="5">
        <f t="shared" si="120"/>
        <v>0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8292</v>
      </c>
      <c r="O1547" s="9" t="s">
        <v>8297</v>
      </c>
      <c r="P1547" s="18">
        <f t="shared" si="121"/>
        <v>0</v>
      </c>
      <c r="Q1547" s="5">
        <f t="shared" si="120"/>
        <v>1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8292</v>
      </c>
      <c r="O1548" s="9" t="s">
        <v>8297</v>
      </c>
      <c r="P1548" s="18">
        <f t="shared" si="121"/>
        <v>0.28999999999999998</v>
      </c>
      <c r="Q1548" s="5">
        <f t="shared" si="120"/>
        <v>26.27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8292</v>
      </c>
      <c r="O1549" s="9" t="s">
        <v>8297</v>
      </c>
      <c r="P1549" s="18">
        <f t="shared" si="121"/>
        <v>0</v>
      </c>
      <c r="Q1549" s="5">
        <f t="shared" si="120"/>
        <v>0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8292</v>
      </c>
      <c r="O1550" s="9" t="s">
        <v>8297</v>
      </c>
      <c r="P1550" s="18">
        <f t="shared" si="121"/>
        <v>0.09</v>
      </c>
      <c r="Q1550" s="5">
        <f t="shared" si="120"/>
        <v>60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8292</v>
      </c>
      <c r="O1551" s="9" t="s">
        <v>8297</v>
      </c>
      <c r="P1551" s="18">
        <f t="shared" si="121"/>
        <v>0.34</v>
      </c>
      <c r="Q1551" s="5">
        <f t="shared" ref="Q1551:Q1614" si="125">IFERROR(ROUND(E1551/L1551,2),0)</f>
        <v>28.33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8292</v>
      </c>
      <c r="O1552" s="9" t="s">
        <v>8297</v>
      </c>
      <c r="P1552" s="18">
        <f t="shared" si="121"/>
        <v>0.13</v>
      </c>
      <c r="Q1552" s="5">
        <f t="shared" si="125"/>
        <v>14.43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8292</v>
      </c>
      <c r="O1553" s="9" t="s">
        <v>8297</v>
      </c>
      <c r="P1553" s="18">
        <f t="shared" si="121"/>
        <v>0</v>
      </c>
      <c r="Q1553" s="5">
        <f t="shared" si="125"/>
        <v>0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8292</v>
      </c>
      <c r="O1554" s="9" t="s">
        <v>8297</v>
      </c>
      <c r="P1554" s="18">
        <f t="shared" si="121"/>
        <v>0.49</v>
      </c>
      <c r="Q1554" s="5">
        <f t="shared" si="125"/>
        <v>132.19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8292</v>
      </c>
      <c r="O1555" s="9" t="s">
        <v>8297</v>
      </c>
      <c r="P1555" s="18">
        <f t="shared" si="121"/>
        <v>0</v>
      </c>
      <c r="Q1555" s="5">
        <f t="shared" si="125"/>
        <v>0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8292</v>
      </c>
      <c r="O1556" s="9" t="s">
        <v>8297</v>
      </c>
      <c r="P1556" s="18">
        <f t="shared" si="121"/>
        <v>0</v>
      </c>
      <c r="Q1556" s="5">
        <f t="shared" si="125"/>
        <v>0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8292</v>
      </c>
      <c r="O1557" s="9" t="s">
        <v>8297</v>
      </c>
      <c r="P1557" s="18">
        <f t="shared" si="121"/>
        <v>0</v>
      </c>
      <c r="Q1557" s="5">
        <f t="shared" si="125"/>
        <v>0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8292</v>
      </c>
      <c r="O1558" s="9" t="s">
        <v>8297</v>
      </c>
      <c r="P1558" s="18">
        <f t="shared" si="121"/>
        <v>0.45</v>
      </c>
      <c r="Q1558" s="5">
        <f t="shared" si="125"/>
        <v>56.42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8292</v>
      </c>
      <c r="O1559" s="9" t="s">
        <v>8297</v>
      </c>
      <c r="P1559" s="18">
        <f t="shared" si="121"/>
        <v>0.04</v>
      </c>
      <c r="Q1559" s="5">
        <f t="shared" si="125"/>
        <v>100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8292</v>
      </c>
      <c r="O1560" s="9" t="s">
        <v>8297</v>
      </c>
      <c r="P1560" s="18">
        <f t="shared" si="121"/>
        <v>0.05</v>
      </c>
      <c r="Q1560" s="5">
        <f t="shared" si="125"/>
        <v>11.67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8292</v>
      </c>
      <c r="O1561" s="9" t="s">
        <v>8297</v>
      </c>
      <c r="P1561" s="18">
        <f t="shared" si="121"/>
        <v>0</v>
      </c>
      <c r="Q1561" s="5">
        <f t="shared" si="125"/>
        <v>50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8292</v>
      </c>
      <c r="O1562" s="9" t="s">
        <v>8297</v>
      </c>
      <c r="P1562" s="18">
        <f t="shared" si="121"/>
        <v>0.04</v>
      </c>
      <c r="Q1562" s="5">
        <f t="shared" si="125"/>
        <v>23.5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8276</v>
      </c>
      <c r="O1563" s="9" t="s">
        <v>8298</v>
      </c>
      <c r="P1563" s="18">
        <f t="shared" si="121"/>
        <v>0.01</v>
      </c>
      <c r="Q1563" s="5">
        <f t="shared" si="125"/>
        <v>67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8276</v>
      </c>
      <c r="O1564" s="9" t="s">
        <v>8298</v>
      </c>
      <c r="P1564" s="18">
        <f t="shared" si="121"/>
        <v>0</v>
      </c>
      <c r="Q1564" s="5">
        <f t="shared" si="125"/>
        <v>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8276</v>
      </c>
      <c r="O1565" s="9" t="s">
        <v>8298</v>
      </c>
      <c r="P1565" s="18">
        <f t="shared" si="121"/>
        <v>0.01</v>
      </c>
      <c r="Q1565" s="5">
        <f t="shared" si="125"/>
        <v>42.5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8276</v>
      </c>
      <c r="O1566" s="9" t="s">
        <v>8298</v>
      </c>
      <c r="P1566" s="18">
        <f t="shared" si="121"/>
        <v>0</v>
      </c>
      <c r="Q1566" s="5">
        <f t="shared" si="125"/>
        <v>10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8276</v>
      </c>
      <c r="O1567" s="9" t="s">
        <v>8298</v>
      </c>
      <c r="P1567" s="18">
        <f t="shared" si="121"/>
        <v>0.03</v>
      </c>
      <c r="Q1567" s="5">
        <f t="shared" si="125"/>
        <v>100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8276</v>
      </c>
      <c r="O1568" s="9" t="s">
        <v>8298</v>
      </c>
      <c r="P1568" s="18">
        <f t="shared" si="121"/>
        <v>0.21</v>
      </c>
      <c r="Q1568" s="5">
        <f t="shared" si="125"/>
        <v>108.05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8276</v>
      </c>
      <c r="O1569" s="9" t="s">
        <v>8298</v>
      </c>
      <c r="P1569" s="18">
        <f t="shared" si="121"/>
        <v>0.04</v>
      </c>
      <c r="Q1569" s="5">
        <f t="shared" si="125"/>
        <v>26.92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8276</v>
      </c>
      <c r="O1570" s="9" t="s">
        <v>8298</v>
      </c>
      <c r="P1570" s="18">
        <f t="shared" si="121"/>
        <v>0.14000000000000001</v>
      </c>
      <c r="Q1570" s="5">
        <f t="shared" si="125"/>
        <v>155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8276</v>
      </c>
      <c r="O1571" s="9" t="s">
        <v>8298</v>
      </c>
      <c r="P1571" s="18">
        <f t="shared" si="121"/>
        <v>0</v>
      </c>
      <c r="Q1571" s="5">
        <f t="shared" si="125"/>
        <v>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8276</v>
      </c>
      <c r="O1572" s="9" t="s">
        <v>8298</v>
      </c>
      <c r="P1572" s="18">
        <f t="shared" si="121"/>
        <v>0.41</v>
      </c>
      <c r="Q1572" s="5">
        <f t="shared" si="125"/>
        <v>47.77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8276</v>
      </c>
      <c r="O1573" s="9" t="s">
        <v>8298</v>
      </c>
      <c r="P1573" s="18">
        <f t="shared" si="121"/>
        <v>0.01</v>
      </c>
      <c r="Q1573" s="5">
        <f t="shared" si="125"/>
        <v>20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8276</v>
      </c>
      <c r="O1574" s="9" t="s">
        <v>8298</v>
      </c>
      <c r="P1574" s="18">
        <f t="shared" si="121"/>
        <v>0.05</v>
      </c>
      <c r="Q1574" s="5">
        <f t="shared" si="125"/>
        <v>41.67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8276</v>
      </c>
      <c r="O1575" s="9" t="s">
        <v>8298</v>
      </c>
      <c r="P1575" s="18">
        <f t="shared" si="121"/>
        <v>0.02</v>
      </c>
      <c r="Q1575" s="5">
        <f t="shared" si="125"/>
        <v>74.33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8276</v>
      </c>
      <c r="O1576" s="9" t="s">
        <v>8298</v>
      </c>
      <c r="P1576" s="18">
        <f t="shared" si="121"/>
        <v>0.05</v>
      </c>
      <c r="Q1576" s="5">
        <f t="shared" si="125"/>
        <v>84.33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8276</v>
      </c>
      <c r="O1577" s="9" t="s">
        <v>8298</v>
      </c>
      <c r="P1577" s="18">
        <f t="shared" si="121"/>
        <v>0.23</v>
      </c>
      <c r="Q1577" s="5">
        <f t="shared" si="125"/>
        <v>65.459999999999994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8276</v>
      </c>
      <c r="O1578" s="9" t="s">
        <v>8298</v>
      </c>
      <c r="P1578" s="18">
        <f t="shared" si="121"/>
        <v>0.13</v>
      </c>
      <c r="Q1578" s="5">
        <f t="shared" si="125"/>
        <v>65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8276</v>
      </c>
      <c r="O1579" s="9" t="s">
        <v>8298</v>
      </c>
      <c r="P1579" s="18">
        <f t="shared" si="121"/>
        <v>0.01</v>
      </c>
      <c r="Q1579" s="5">
        <f t="shared" si="125"/>
        <v>27.5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8276</v>
      </c>
      <c r="O1580" s="9" t="s">
        <v>8298</v>
      </c>
      <c r="P1580" s="18">
        <f t="shared" si="121"/>
        <v>0.11</v>
      </c>
      <c r="Q1580" s="5">
        <f t="shared" si="125"/>
        <v>51.25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8276</v>
      </c>
      <c r="O1581" s="9" t="s">
        <v>8298</v>
      </c>
      <c r="P1581" s="18">
        <f t="shared" si="121"/>
        <v>0.01</v>
      </c>
      <c r="Q1581" s="5">
        <f t="shared" si="125"/>
        <v>14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8276</v>
      </c>
      <c r="O1582" s="9" t="s">
        <v>8298</v>
      </c>
      <c r="P1582" s="18">
        <f t="shared" si="121"/>
        <v>0</v>
      </c>
      <c r="Q1582" s="5">
        <f t="shared" si="125"/>
        <v>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8292</v>
      </c>
      <c r="O1583" s="9" t="s">
        <v>8299</v>
      </c>
      <c r="P1583" s="18">
        <f t="shared" si="121"/>
        <v>0.01</v>
      </c>
      <c r="Q1583" s="5">
        <f t="shared" si="125"/>
        <v>5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8292</v>
      </c>
      <c r="O1584" s="9" t="s">
        <v>8299</v>
      </c>
      <c r="P1584" s="18">
        <f t="shared" si="121"/>
        <v>0.09</v>
      </c>
      <c r="Q1584" s="5">
        <f t="shared" si="125"/>
        <v>31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8292</v>
      </c>
      <c r="O1585" s="9" t="s">
        <v>8299</v>
      </c>
      <c r="P1585" s="18">
        <f t="shared" si="121"/>
        <v>0</v>
      </c>
      <c r="Q1585" s="5">
        <f t="shared" si="125"/>
        <v>15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8292</v>
      </c>
      <c r="O1586" s="9" t="s">
        <v>8299</v>
      </c>
      <c r="P1586" s="18">
        <f t="shared" si="121"/>
        <v>0</v>
      </c>
      <c r="Q1586" s="5">
        <f t="shared" si="125"/>
        <v>0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8292</v>
      </c>
      <c r="O1587" s="9" t="s">
        <v>8299</v>
      </c>
      <c r="P1587" s="18">
        <f t="shared" si="121"/>
        <v>0.79</v>
      </c>
      <c r="Q1587" s="5">
        <f t="shared" si="125"/>
        <v>131.66999999999999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8292</v>
      </c>
      <c r="O1588" s="9" t="s">
        <v>8299</v>
      </c>
      <c r="P1588" s="18">
        <f t="shared" si="121"/>
        <v>0</v>
      </c>
      <c r="Q1588" s="5">
        <f t="shared" si="125"/>
        <v>0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8292</v>
      </c>
      <c r="O1589" s="9" t="s">
        <v>8299</v>
      </c>
      <c r="P1589" s="18">
        <f t="shared" si="121"/>
        <v>0</v>
      </c>
      <c r="Q1589" s="5">
        <f t="shared" si="125"/>
        <v>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8292</v>
      </c>
      <c r="O1590" s="9" t="s">
        <v>8299</v>
      </c>
      <c r="P1590" s="18">
        <f t="shared" si="121"/>
        <v>0</v>
      </c>
      <c r="Q1590" s="5">
        <f t="shared" si="125"/>
        <v>0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8292</v>
      </c>
      <c r="O1591" s="9" t="s">
        <v>8299</v>
      </c>
      <c r="P1591" s="18">
        <f t="shared" si="121"/>
        <v>0</v>
      </c>
      <c r="Q1591" s="5">
        <f t="shared" si="125"/>
        <v>0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8292</v>
      </c>
      <c r="O1592" s="9" t="s">
        <v>8299</v>
      </c>
      <c r="P1592" s="18">
        <f t="shared" si="121"/>
        <v>0.02</v>
      </c>
      <c r="Q1592" s="5">
        <f t="shared" si="125"/>
        <v>510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8292</v>
      </c>
      <c r="O1593" s="9" t="s">
        <v>8299</v>
      </c>
      <c r="P1593" s="18">
        <f t="shared" si="121"/>
        <v>0.28999999999999998</v>
      </c>
      <c r="Q1593" s="5">
        <f t="shared" si="125"/>
        <v>44.48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8292</v>
      </c>
      <c r="O1594" s="9" t="s">
        <v>8299</v>
      </c>
      <c r="P1594" s="18">
        <f t="shared" si="121"/>
        <v>0</v>
      </c>
      <c r="Q1594" s="5">
        <f t="shared" si="125"/>
        <v>0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8292</v>
      </c>
      <c r="O1595" s="9" t="s">
        <v>8299</v>
      </c>
      <c r="P1595" s="18">
        <f t="shared" si="121"/>
        <v>0</v>
      </c>
      <c r="Q1595" s="5">
        <f t="shared" si="125"/>
        <v>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8292</v>
      </c>
      <c r="O1596" s="9" t="s">
        <v>8299</v>
      </c>
      <c r="P1596" s="18">
        <f t="shared" si="121"/>
        <v>0.21</v>
      </c>
      <c r="Q1596" s="5">
        <f t="shared" si="125"/>
        <v>20.5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8292</v>
      </c>
      <c r="O1597" s="9" t="s">
        <v>8299</v>
      </c>
      <c r="P1597" s="18">
        <f t="shared" si="121"/>
        <v>0</v>
      </c>
      <c r="Q1597" s="5">
        <f t="shared" si="125"/>
        <v>40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8292</v>
      </c>
      <c r="O1598" s="9" t="s">
        <v>8299</v>
      </c>
      <c r="P1598" s="18">
        <f t="shared" si="121"/>
        <v>0.02</v>
      </c>
      <c r="Q1598" s="5">
        <f t="shared" si="125"/>
        <v>25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8292</v>
      </c>
      <c r="O1599" s="9" t="s">
        <v>8299</v>
      </c>
      <c r="P1599" s="18">
        <f t="shared" si="121"/>
        <v>0</v>
      </c>
      <c r="Q1599" s="5">
        <f t="shared" si="125"/>
        <v>0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8292</v>
      </c>
      <c r="O1600" s="9" t="s">
        <v>8299</v>
      </c>
      <c r="P1600" s="18">
        <f t="shared" si="121"/>
        <v>0</v>
      </c>
      <c r="Q1600" s="5">
        <f t="shared" si="125"/>
        <v>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8292</v>
      </c>
      <c r="O1601" s="9" t="s">
        <v>8299</v>
      </c>
      <c r="P1601" s="18">
        <f t="shared" si="121"/>
        <v>0</v>
      </c>
      <c r="Q1601" s="5">
        <f t="shared" si="125"/>
        <v>0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8292</v>
      </c>
      <c r="O1602" s="9" t="s">
        <v>8299</v>
      </c>
      <c r="P1602" s="18">
        <f t="shared" si="121"/>
        <v>7.0000000000000007E-2</v>
      </c>
      <c r="Q1602" s="5">
        <f t="shared" si="125"/>
        <v>40.78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8279</v>
      </c>
      <c r="O1603" s="9" t="s">
        <v>8280</v>
      </c>
      <c r="P1603" s="18">
        <f t="shared" ref="P1603:P1666" si="126">IFERROR(ROUND(E1603/D1603,2),0)</f>
        <v>1.08</v>
      </c>
      <c r="Q1603" s="5">
        <f t="shared" si="125"/>
        <v>48.33</v>
      </c>
      <c r="R1603" s="14">
        <f t="shared" ref="R1603:R1666" si="127">(J1603/60/60/24)+DATE(1970,1,1)</f>
        <v>40638.092974537038</v>
      </c>
      <c r="S1603" s="14">
        <f t="shared" ref="S1603:S1666" si="128">(I1603/60/60/24)+DATE(1970,1,1)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8279</v>
      </c>
      <c r="O1604" s="9" t="s">
        <v>8280</v>
      </c>
      <c r="P1604" s="18">
        <f t="shared" si="126"/>
        <v>1</v>
      </c>
      <c r="Q1604" s="5">
        <f t="shared" si="125"/>
        <v>46.95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8279</v>
      </c>
      <c r="O1605" s="9" t="s">
        <v>8280</v>
      </c>
      <c r="P1605" s="18">
        <f t="shared" si="126"/>
        <v>1</v>
      </c>
      <c r="Q1605" s="5">
        <f t="shared" si="125"/>
        <v>66.69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8279</v>
      </c>
      <c r="O1606" s="9" t="s">
        <v>8280</v>
      </c>
      <c r="P1606" s="18">
        <f t="shared" si="126"/>
        <v>1.22</v>
      </c>
      <c r="Q1606" s="5">
        <f t="shared" si="125"/>
        <v>48.84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8279</v>
      </c>
      <c r="O1607" s="9" t="s">
        <v>8280</v>
      </c>
      <c r="P1607" s="18">
        <f t="shared" si="126"/>
        <v>1.01</v>
      </c>
      <c r="Q1607" s="5">
        <f t="shared" si="125"/>
        <v>137.31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8279</v>
      </c>
      <c r="O1608" s="9" t="s">
        <v>8280</v>
      </c>
      <c r="P1608" s="18">
        <f t="shared" si="126"/>
        <v>1.01</v>
      </c>
      <c r="Q1608" s="5">
        <f t="shared" si="125"/>
        <v>87.83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8279</v>
      </c>
      <c r="O1609" s="9" t="s">
        <v>8280</v>
      </c>
      <c r="P1609" s="18">
        <f t="shared" si="126"/>
        <v>1.45</v>
      </c>
      <c r="Q1609" s="5">
        <f t="shared" si="125"/>
        <v>70.790000000000006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8279</v>
      </c>
      <c r="O1610" s="9" t="s">
        <v>8280</v>
      </c>
      <c r="P1610" s="18">
        <f t="shared" si="126"/>
        <v>1.01</v>
      </c>
      <c r="Q1610" s="5">
        <f t="shared" si="125"/>
        <v>52.83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8279</v>
      </c>
      <c r="O1611" s="9" t="s">
        <v>8280</v>
      </c>
      <c r="P1611" s="18">
        <f t="shared" si="126"/>
        <v>1.18</v>
      </c>
      <c r="Q1611" s="5">
        <f t="shared" si="125"/>
        <v>443.75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8279</v>
      </c>
      <c r="O1612" s="9" t="s">
        <v>8280</v>
      </c>
      <c r="P1612" s="18">
        <f t="shared" si="126"/>
        <v>2.72</v>
      </c>
      <c r="Q1612" s="5">
        <f t="shared" si="125"/>
        <v>48.54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8279</v>
      </c>
      <c r="O1613" s="9" t="s">
        <v>8280</v>
      </c>
      <c r="P1613" s="18">
        <f t="shared" si="126"/>
        <v>1.25</v>
      </c>
      <c r="Q1613" s="5">
        <f t="shared" si="125"/>
        <v>37.07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8279</v>
      </c>
      <c r="O1614" s="9" t="s">
        <v>8280</v>
      </c>
      <c r="P1614" s="18">
        <f t="shared" si="126"/>
        <v>1.1000000000000001</v>
      </c>
      <c r="Q1614" s="5">
        <f t="shared" si="125"/>
        <v>50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8279</v>
      </c>
      <c r="O1615" s="9" t="s">
        <v>8280</v>
      </c>
      <c r="P1615" s="18">
        <f t="shared" si="126"/>
        <v>1.02</v>
      </c>
      <c r="Q1615" s="5">
        <f t="shared" ref="Q1615:Q1678" si="130">IFERROR(ROUND(E1615/L1615,2),0)</f>
        <v>39.04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8279</v>
      </c>
      <c r="O1616" s="9" t="s">
        <v>8280</v>
      </c>
      <c r="P1616" s="18">
        <f t="shared" si="126"/>
        <v>1.03</v>
      </c>
      <c r="Q1616" s="5">
        <f t="shared" si="130"/>
        <v>66.69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8279</v>
      </c>
      <c r="O1617" s="9" t="s">
        <v>8280</v>
      </c>
      <c r="P1617" s="18">
        <f t="shared" si="126"/>
        <v>1.1399999999999999</v>
      </c>
      <c r="Q1617" s="5">
        <f t="shared" si="130"/>
        <v>67.13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8279</v>
      </c>
      <c r="O1618" s="9" t="s">
        <v>8280</v>
      </c>
      <c r="P1618" s="18">
        <f t="shared" si="126"/>
        <v>1.04</v>
      </c>
      <c r="Q1618" s="5">
        <f t="shared" si="130"/>
        <v>66.37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8279</v>
      </c>
      <c r="O1619" s="9" t="s">
        <v>8280</v>
      </c>
      <c r="P1619" s="18">
        <f t="shared" si="126"/>
        <v>1.46</v>
      </c>
      <c r="Q1619" s="5">
        <f t="shared" si="130"/>
        <v>64.62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8279</v>
      </c>
      <c r="O1620" s="9" t="s">
        <v>8280</v>
      </c>
      <c r="P1620" s="18">
        <f t="shared" si="126"/>
        <v>1.05</v>
      </c>
      <c r="Q1620" s="5">
        <f t="shared" si="130"/>
        <v>58.37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8279</v>
      </c>
      <c r="O1621" s="9" t="s">
        <v>8280</v>
      </c>
      <c r="P1621" s="18">
        <f t="shared" si="126"/>
        <v>1.33</v>
      </c>
      <c r="Q1621" s="5">
        <f t="shared" si="130"/>
        <v>86.96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8279</v>
      </c>
      <c r="O1622" s="9" t="s">
        <v>8280</v>
      </c>
      <c r="P1622" s="18">
        <f t="shared" si="126"/>
        <v>1.1299999999999999</v>
      </c>
      <c r="Q1622" s="5">
        <f t="shared" si="130"/>
        <v>66.47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8279</v>
      </c>
      <c r="O1623" s="9" t="s">
        <v>8280</v>
      </c>
      <c r="P1623" s="18">
        <f t="shared" si="126"/>
        <v>1.21</v>
      </c>
      <c r="Q1623" s="5">
        <f t="shared" si="130"/>
        <v>163.78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8279</v>
      </c>
      <c r="O1624" s="9" t="s">
        <v>8280</v>
      </c>
      <c r="P1624" s="18">
        <f t="shared" si="126"/>
        <v>1.02</v>
      </c>
      <c r="Q1624" s="5">
        <f t="shared" si="130"/>
        <v>107.98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8279</v>
      </c>
      <c r="O1625" s="9" t="s">
        <v>8280</v>
      </c>
      <c r="P1625" s="18">
        <f t="shared" si="126"/>
        <v>1.01</v>
      </c>
      <c r="Q1625" s="5">
        <f t="shared" si="130"/>
        <v>42.11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8279</v>
      </c>
      <c r="O1626" s="9" t="s">
        <v>8280</v>
      </c>
      <c r="P1626" s="18">
        <f t="shared" si="126"/>
        <v>1.18</v>
      </c>
      <c r="Q1626" s="5">
        <f t="shared" si="130"/>
        <v>47.2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8279</v>
      </c>
      <c r="O1627" s="9" t="s">
        <v>8280</v>
      </c>
      <c r="P1627" s="18">
        <f t="shared" si="126"/>
        <v>1.55</v>
      </c>
      <c r="Q1627" s="5">
        <f t="shared" si="130"/>
        <v>112.02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8279</v>
      </c>
      <c r="O1628" s="9" t="s">
        <v>8280</v>
      </c>
      <c r="P1628" s="18">
        <f t="shared" si="126"/>
        <v>1.01</v>
      </c>
      <c r="Q1628" s="5">
        <f t="shared" si="130"/>
        <v>74.95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8279</v>
      </c>
      <c r="O1629" s="9" t="s">
        <v>8280</v>
      </c>
      <c r="P1629" s="18">
        <f t="shared" si="126"/>
        <v>1.17</v>
      </c>
      <c r="Q1629" s="5">
        <f t="shared" si="130"/>
        <v>61.58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8279</v>
      </c>
      <c r="O1630" s="9" t="s">
        <v>8280</v>
      </c>
      <c r="P1630" s="18">
        <f t="shared" si="126"/>
        <v>1.01</v>
      </c>
      <c r="Q1630" s="5">
        <f t="shared" si="130"/>
        <v>45.88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8279</v>
      </c>
      <c r="O1631" s="9" t="s">
        <v>8280</v>
      </c>
      <c r="P1631" s="18">
        <f t="shared" si="126"/>
        <v>1.04</v>
      </c>
      <c r="Q1631" s="5">
        <f t="shared" si="130"/>
        <v>75.849999999999994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8279</v>
      </c>
      <c r="O1632" s="9" t="s">
        <v>8280</v>
      </c>
      <c r="P1632" s="18">
        <f t="shared" si="126"/>
        <v>2.65</v>
      </c>
      <c r="Q1632" s="5">
        <f t="shared" si="130"/>
        <v>84.21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8279</v>
      </c>
      <c r="O1633" s="9" t="s">
        <v>8280</v>
      </c>
      <c r="P1633" s="18">
        <f t="shared" si="126"/>
        <v>1.56</v>
      </c>
      <c r="Q1633" s="5">
        <f t="shared" si="130"/>
        <v>117.23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8279</v>
      </c>
      <c r="O1634" s="9" t="s">
        <v>8280</v>
      </c>
      <c r="P1634" s="18">
        <f t="shared" si="126"/>
        <v>1.02</v>
      </c>
      <c r="Q1634" s="5">
        <f t="shared" si="130"/>
        <v>86.49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8279</v>
      </c>
      <c r="O1635" s="9" t="s">
        <v>8280</v>
      </c>
      <c r="P1635" s="18">
        <f t="shared" si="126"/>
        <v>1</v>
      </c>
      <c r="Q1635" s="5">
        <f t="shared" si="130"/>
        <v>172.41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8279</v>
      </c>
      <c r="O1636" s="9" t="s">
        <v>8280</v>
      </c>
      <c r="P1636" s="18">
        <f t="shared" si="126"/>
        <v>1.01</v>
      </c>
      <c r="Q1636" s="5">
        <f t="shared" si="130"/>
        <v>62.81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8279</v>
      </c>
      <c r="O1637" s="9" t="s">
        <v>8280</v>
      </c>
      <c r="P1637" s="18">
        <f t="shared" si="126"/>
        <v>1.25</v>
      </c>
      <c r="Q1637" s="5">
        <f t="shared" si="130"/>
        <v>67.73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8279</v>
      </c>
      <c r="O1638" s="9" t="s">
        <v>8280</v>
      </c>
      <c r="P1638" s="18">
        <f t="shared" si="126"/>
        <v>1.04</v>
      </c>
      <c r="Q1638" s="5">
        <f t="shared" si="130"/>
        <v>53.56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8279</v>
      </c>
      <c r="O1639" s="9" t="s">
        <v>8280</v>
      </c>
      <c r="P1639" s="18">
        <f t="shared" si="126"/>
        <v>1.04</v>
      </c>
      <c r="Q1639" s="5">
        <f t="shared" si="130"/>
        <v>34.6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8279</v>
      </c>
      <c r="O1640" s="9" t="s">
        <v>8280</v>
      </c>
      <c r="P1640" s="18">
        <f t="shared" si="126"/>
        <v>1.05</v>
      </c>
      <c r="Q1640" s="5">
        <f t="shared" si="130"/>
        <v>38.89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8279</v>
      </c>
      <c r="O1641" s="9" t="s">
        <v>8280</v>
      </c>
      <c r="P1641" s="18">
        <f t="shared" si="126"/>
        <v>1</v>
      </c>
      <c r="Q1641" s="5">
        <f t="shared" si="130"/>
        <v>94.74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8279</v>
      </c>
      <c r="O1642" s="9" t="s">
        <v>8280</v>
      </c>
      <c r="P1642" s="18">
        <f t="shared" si="126"/>
        <v>1.7</v>
      </c>
      <c r="Q1642" s="5">
        <f t="shared" si="130"/>
        <v>39.97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8279</v>
      </c>
      <c r="O1643" s="9" t="s">
        <v>8300</v>
      </c>
      <c r="P1643" s="18">
        <f t="shared" si="126"/>
        <v>1.01</v>
      </c>
      <c r="Q1643" s="5">
        <f t="shared" si="130"/>
        <v>97.5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8279</v>
      </c>
      <c r="O1644" s="9" t="s">
        <v>8300</v>
      </c>
      <c r="P1644" s="18">
        <f t="shared" si="126"/>
        <v>1</v>
      </c>
      <c r="Q1644" s="5">
        <f t="shared" si="130"/>
        <v>42.86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8279</v>
      </c>
      <c r="O1645" s="9" t="s">
        <v>8300</v>
      </c>
      <c r="P1645" s="18">
        <f t="shared" si="126"/>
        <v>1.25</v>
      </c>
      <c r="Q1645" s="5">
        <f t="shared" si="130"/>
        <v>168.51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8279</v>
      </c>
      <c r="O1646" s="9" t="s">
        <v>8300</v>
      </c>
      <c r="P1646" s="18">
        <f t="shared" si="126"/>
        <v>1.1000000000000001</v>
      </c>
      <c r="Q1646" s="5">
        <f t="shared" si="130"/>
        <v>85.55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8279</v>
      </c>
      <c r="O1647" s="9" t="s">
        <v>8300</v>
      </c>
      <c r="P1647" s="18">
        <f t="shared" si="126"/>
        <v>1.1100000000000001</v>
      </c>
      <c r="Q1647" s="5">
        <f t="shared" si="130"/>
        <v>554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8279</v>
      </c>
      <c r="O1648" s="9" t="s">
        <v>8300</v>
      </c>
      <c r="P1648" s="18">
        <f t="shared" si="126"/>
        <v>1.1000000000000001</v>
      </c>
      <c r="Q1648" s="5">
        <f t="shared" si="130"/>
        <v>26.55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8279</v>
      </c>
      <c r="O1649" s="9" t="s">
        <v>8300</v>
      </c>
      <c r="P1649" s="18">
        <f t="shared" si="126"/>
        <v>1.05</v>
      </c>
      <c r="Q1649" s="5">
        <f t="shared" si="130"/>
        <v>113.83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8279</v>
      </c>
      <c r="O1650" s="9" t="s">
        <v>8300</v>
      </c>
      <c r="P1650" s="18">
        <f t="shared" si="126"/>
        <v>1.25</v>
      </c>
      <c r="Q1650" s="5">
        <f t="shared" si="130"/>
        <v>32.01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8279</v>
      </c>
      <c r="O1651" s="9" t="s">
        <v>8300</v>
      </c>
      <c r="P1651" s="18">
        <f t="shared" si="126"/>
        <v>1.01</v>
      </c>
      <c r="Q1651" s="5">
        <f t="shared" si="130"/>
        <v>47.19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8279</v>
      </c>
      <c r="O1652" s="9" t="s">
        <v>8300</v>
      </c>
      <c r="P1652" s="18">
        <f t="shared" si="126"/>
        <v>1.42</v>
      </c>
      <c r="Q1652" s="5">
        <f t="shared" si="130"/>
        <v>88.47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8279</v>
      </c>
      <c r="O1653" s="9" t="s">
        <v>8300</v>
      </c>
      <c r="P1653" s="18">
        <f t="shared" si="126"/>
        <v>1.01</v>
      </c>
      <c r="Q1653" s="5">
        <f t="shared" si="130"/>
        <v>100.75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8279</v>
      </c>
      <c r="O1654" s="9" t="s">
        <v>8300</v>
      </c>
      <c r="P1654" s="18">
        <f t="shared" si="126"/>
        <v>1.01</v>
      </c>
      <c r="Q1654" s="5">
        <f t="shared" si="130"/>
        <v>64.709999999999994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8279</v>
      </c>
      <c r="O1655" s="9" t="s">
        <v>8300</v>
      </c>
      <c r="P1655" s="18">
        <f t="shared" si="126"/>
        <v>1.74</v>
      </c>
      <c r="Q1655" s="5">
        <f t="shared" si="130"/>
        <v>51.85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8279</v>
      </c>
      <c r="O1656" s="9" t="s">
        <v>8300</v>
      </c>
      <c r="P1656" s="18">
        <f t="shared" si="126"/>
        <v>1.2</v>
      </c>
      <c r="Q1656" s="5">
        <f t="shared" si="130"/>
        <v>38.79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8279</v>
      </c>
      <c r="O1657" s="9" t="s">
        <v>8300</v>
      </c>
      <c r="P1657" s="18">
        <f t="shared" si="126"/>
        <v>1.43</v>
      </c>
      <c r="Q1657" s="5">
        <f t="shared" si="130"/>
        <v>44.65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8279</v>
      </c>
      <c r="O1658" s="9" t="s">
        <v>8300</v>
      </c>
      <c r="P1658" s="18">
        <f t="shared" si="126"/>
        <v>1</v>
      </c>
      <c r="Q1658" s="5">
        <f t="shared" si="130"/>
        <v>156.77000000000001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8279</v>
      </c>
      <c r="O1659" s="9" t="s">
        <v>8300</v>
      </c>
      <c r="P1659" s="18">
        <f t="shared" si="126"/>
        <v>1.05</v>
      </c>
      <c r="Q1659" s="5">
        <f t="shared" si="130"/>
        <v>118.7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8279</v>
      </c>
      <c r="O1660" s="9" t="s">
        <v>8300</v>
      </c>
      <c r="P1660" s="18">
        <f t="shared" si="126"/>
        <v>1.32</v>
      </c>
      <c r="Q1660" s="5">
        <f t="shared" si="130"/>
        <v>74.150000000000006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8279</v>
      </c>
      <c r="O1661" s="9" t="s">
        <v>8300</v>
      </c>
      <c r="P1661" s="18">
        <f t="shared" si="126"/>
        <v>1.1299999999999999</v>
      </c>
      <c r="Q1661" s="5">
        <f t="shared" si="130"/>
        <v>12.53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8279</v>
      </c>
      <c r="O1662" s="9" t="s">
        <v>8300</v>
      </c>
      <c r="P1662" s="18">
        <f t="shared" si="126"/>
        <v>12.54</v>
      </c>
      <c r="Q1662" s="5">
        <f t="shared" si="130"/>
        <v>27.86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8279</v>
      </c>
      <c r="O1663" s="9" t="s">
        <v>8300</v>
      </c>
      <c r="P1663" s="18">
        <f t="shared" si="126"/>
        <v>1.03</v>
      </c>
      <c r="Q1663" s="5">
        <f t="shared" si="130"/>
        <v>80.180000000000007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8279</v>
      </c>
      <c r="O1664" s="9" t="s">
        <v>8300</v>
      </c>
      <c r="P1664" s="18">
        <f t="shared" si="126"/>
        <v>1.03</v>
      </c>
      <c r="Q1664" s="5">
        <f t="shared" si="130"/>
        <v>132.44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8279</v>
      </c>
      <c r="O1665" s="9" t="s">
        <v>8300</v>
      </c>
      <c r="P1665" s="18">
        <f t="shared" si="126"/>
        <v>1.08</v>
      </c>
      <c r="Q1665" s="5">
        <f t="shared" si="130"/>
        <v>33.75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8279</v>
      </c>
      <c r="O1666" s="9" t="s">
        <v>8300</v>
      </c>
      <c r="P1666" s="18">
        <f t="shared" si="126"/>
        <v>1.22</v>
      </c>
      <c r="Q1666" s="5">
        <f t="shared" si="130"/>
        <v>34.380000000000003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8279</v>
      </c>
      <c r="O1667" s="9" t="s">
        <v>8300</v>
      </c>
      <c r="P1667" s="18">
        <f t="shared" ref="P1667:P1730" si="131">IFERROR(ROUND(E1667/D1667,2),0)</f>
        <v>1.19</v>
      </c>
      <c r="Q1667" s="5">
        <f t="shared" si="130"/>
        <v>44.96</v>
      </c>
      <c r="R1667" s="14">
        <f t="shared" ref="R1667:R1730" si="132">(J1667/60/60/24)+DATE(1970,1,1)</f>
        <v>40564.649456018517</v>
      </c>
      <c r="S1667" s="14">
        <f t="shared" ref="S1667:S1730" si="133">(I1667/60/60/24)+DATE(1970,1,1)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8279</v>
      </c>
      <c r="O1668" s="9" t="s">
        <v>8300</v>
      </c>
      <c r="P1668" s="18">
        <f t="shared" si="131"/>
        <v>1.61</v>
      </c>
      <c r="Q1668" s="5">
        <f t="shared" si="130"/>
        <v>41.04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8279</v>
      </c>
      <c r="O1669" s="9" t="s">
        <v>8300</v>
      </c>
      <c r="P1669" s="18">
        <f t="shared" si="131"/>
        <v>1.27</v>
      </c>
      <c r="Q1669" s="5">
        <f t="shared" si="130"/>
        <v>52.6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8279</v>
      </c>
      <c r="O1670" s="9" t="s">
        <v>8300</v>
      </c>
      <c r="P1670" s="18">
        <f t="shared" si="131"/>
        <v>1.03</v>
      </c>
      <c r="Q1670" s="5">
        <f t="shared" si="130"/>
        <v>70.78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8279</v>
      </c>
      <c r="O1671" s="9" t="s">
        <v>8300</v>
      </c>
      <c r="P1671" s="18">
        <f t="shared" si="131"/>
        <v>1.4</v>
      </c>
      <c r="Q1671" s="5">
        <f t="shared" si="130"/>
        <v>53.75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8279</v>
      </c>
      <c r="O1672" s="9" t="s">
        <v>8300</v>
      </c>
      <c r="P1672" s="18">
        <f t="shared" si="131"/>
        <v>1.03</v>
      </c>
      <c r="Q1672" s="5">
        <f t="shared" si="130"/>
        <v>44.61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8279</v>
      </c>
      <c r="O1673" s="9" t="s">
        <v>8300</v>
      </c>
      <c r="P1673" s="18">
        <f t="shared" si="131"/>
        <v>1.01</v>
      </c>
      <c r="Q1673" s="5">
        <f t="shared" si="130"/>
        <v>26.15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8279</v>
      </c>
      <c r="O1674" s="9" t="s">
        <v>8300</v>
      </c>
      <c r="P1674" s="18">
        <f t="shared" si="131"/>
        <v>1.1299999999999999</v>
      </c>
      <c r="Q1674" s="5">
        <f t="shared" si="130"/>
        <v>39.18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8279</v>
      </c>
      <c r="O1675" s="9" t="s">
        <v>8300</v>
      </c>
      <c r="P1675" s="18">
        <f t="shared" si="131"/>
        <v>1.28</v>
      </c>
      <c r="Q1675" s="5">
        <f t="shared" si="130"/>
        <v>45.59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8279</v>
      </c>
      <c r="O1676" s="9" t="s">
        <v>8300</v>
      </c>
      <c r="P1676" s="18">
        <f t="shared" si="131"/>
        <v>2.02</v>
      </c>
      <c r="Q1676" s="5">
        <f t="shared" si="130"/>
        <v>89.25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8279</v>
      </c>
      <c r="O1677" s="9" t="s">
        <v>8300</v>
      </c>
      <c r="P1677" s="18">
        <f t="shared" si="131"/>
        <v>1.37</v>
      </c>
      <c r="Q1677" s="5">
        <f t="shared" si="130"/>
        <v>40.42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8279</v>
      </c>
      <c r="O1678" s="9" t="s">
        <v>8300</v>
      </c>
      <c r="P1678" s="18">
        <f t="shared" si="131"/>
        <v>1.1499999999999999</v>
      </c>
      <c r="Q1678" s="5">
        <f t="shared" si="130"/>
        <v>82.38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8279</v>
      </c>
      <c r="O1679" s="9" t="s">
        <v>8300</v>
      </c>
      <c r="P1679" s="18">
        <f t="shared" si="131"/>
        <v>1.1200000000000001</v>
      </c>
      <c r="Q1679" s="5">
        <f t="shared" ref="Q1679:Q1742" si="135">IFERROR(ROUND(E1679/L1679,2),0)</f>
        <v>159.52000000000001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8279</v>
      </c>
      <c r="O1680" s="9" t="s">
        <v>8300</v>
      </c>
      <c r="P1680" s="18">
        <f t="shared" si="131"/>
        <v>1.18</v>
      </c>
      <c r="Q1680" s="5">
        <f t="shared" si="135"/>
        <v>36.24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8279</v>
      </c>
      <c r="O1681" s="9" t="s">
        <v>8300</v>
      </c>
      <c r="P1681" s="18">
        <f t="shared" si="131"/>
        <v>1.75</v>
      </c>
      <c r="Q1681" s="5">
        <f t="shared" si="135"/>
        <v>62.5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8279</v>
      </c>
      <c r="O1682" s="9" t="s">
        <v>8300</v>
      </c>
      <c r="P1682" s="18">
        <f t="shared" si="131"/>
        <v>1.18</v>
      </c>
      <c r="Q1682" s="5">
        <f t="shared" si="135"/>
        <v>47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8279</v>
      </c>
      <c r="O1683" s="9" t="s">
        <v>8301</v>
      </c>
      <c r="P1683" s="18">
        <f t="shared" si="131"/>
        <v>1.01</v>
      </c>
      <c r="Q1683" s="5">
        <f t="shared" si="135"/>
        <v>74.58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8279</v>
      </c>
      <c r="O1684" s="9" t="s">
        <v>8301</v>
      </c>
      <c r="P1684" s="18">
        <f t="shared" si="131"/>
        <v>0</v>
      </c>
      <c r="Q1684" s="5">
        <f t="shared" si="135"/>
        <v>0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8279</v>
      </c>
      <c r="O1685" s="9" t="s">
        <v>8301</v>
      </c>
      <c r="P1685" s="18">
        <f t="shared" si="131"/>
        <v>0.22</v>
      </c>
      <c r="Q1685" s="5">
        <f t="shared" si="135"/>
        <v>76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8279</v>
      </c>
      <c r="O1686" s="9" t="s">
        <v>8301</v>
      </c>
      <c r="P1686" s="18">
        <f t="shared" si="131"/>
        <v>1.0900000000000001</v>
      </c>
      <c r="Q1686" s="5">
        <f t="shared" si="135"/>
        <v>86.44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8279</v>
      </c>
      <c r="O1687" s="9" t="s">
        <v>8301</v>
      </c>
      <c r="P1687" s="18">
        <f t="shared" si="131"/>
        <v>1.03</v>
      </c>
      <c r="Q1687" s="5">
        <f t="shared" si="135"/>
        <v>24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8279</v>
      </c>
      <c r="O1688" s="9" t="s">
        <v>8301</v>
      </c>
      <c r="P1688" s="18">
        <f t="shared" si="131"/>
        <v>0</v>
      </c>
      <c r="Q1688" s="5">
        <f t="shared" si="135"/>
        <v>18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8279</v>
      </c>
      <c r="O1689" s="9" t="s">
        <v>8301</v>
      </c>
      <c r="P1689" s="18">
        <f t="shared" si="131"/>
        <v>0.31</v>
      </c>
      <c r="Q1689" s="5">
        <f t="shared" si="135"/>
        <v>80.13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8279</v>
      </c>
      <c r="O1690" s="9" t="s">
        <v>8301</v>
      </c>
      <c r="P1690" s="18">
        <f t="shared" si="131"/>
        <v>0.44</v>
      </c>
      <c r="Q1690" s="5">
        <f t="shared" si="135"/>
        <v>253.14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8279</v>
      </c>
      <c r="O1691" s="9" t="s">
        <v>8301</v>
      </c>
      <c r="P1691" s="18">
        <f t="shared" si="131"/>
        <v>1</v>
      </c>
      <c r="Q1691" s="5">
        <f t="shared" si="135"/>
        <v>171.43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8279</v>
      </c>
      <c r="O1692" s="9" t="s">
        <v>8301</v>
      </c>
      <c r="P1692" s="18">
        <f t="shared" si="131"/>
        <v>0.25</v>
      </c>
      <c r="Q1692" s="5">
        <f t="shared" si="135"/>
        <v>57.73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8279</v>
      </c>
      <c r="O1693" s="9" t="s">
        <v>8301</v>
      </c>
      <c r="P1693" s="18">
        <f t="shared" si="131"/>
        <v>0.33</v>
      </c>
      <c r="Q1693" s="5">
        <f t="shared" si="135"/>
        <v>264.26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8279</v>
      </c>
      <c r="O1694" s="9" t="s">
        <v>8301</v>
      </c>
      <c r="P1694" s="18">
        <f t="shared" si="131"/>
        <v>0.48</v>
      </c>
      <c r="Q1694" s="5">
        <f t="shared" si="135"/>
        <v>159.33000000000001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8279</v>
      </c>
      <c r="O1695" s="9" t="s">
        <v>8301</v>
      </c>
      <c r="P1695" s="18">
        <f t="shared" si="131"/>
        <v>0.09</v>
      </c>
      <c r="Q1695" s="5">
        <f t="shared" si="135"/>
        <v>35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8279</v>
      </c>
      <c r="O1696" s="9" t="s">
        <v>8301</v>
      </c>
      <c r="P1696" s="18">
        <f t="shared" si="131"/>
        <v>0</v>
      </c>
      <c r="Q1696" s="5">
        <f t="shared" si="135"/>
        <v>5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8279</v>
      </c>
      <c r="O1697" s="9" t="s">
        <v>8301</v>
      </c>
      <c r="P1697" s="18">
        <f t="shared" si="131"/>
        <v>0.12</v>
      </c>
      <c r="Q1697" s="5">
        <f t="shared" si="135"/>
        <v>61.09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8279</v>
      </c>
      <c r="O1698" s="9" t="s">
        <v>8301</v>
      </c>
      <c r="P1698" s="18">
        <f t="shared" si="131"/>
        <v>0</v>
      </c>
      <c r="Q1698" s="5">
        <f t="shared" si="135"/>
        <v>0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8279</v>
      </c>
      <c r="O1699" s="9" t="s">
        <v>8301</v>
      </c>
      <c r="P1699" s="18">
        <f t="shared" si="131"/>
        <v>0.2</v>
      </c>
      <c r="Q1699" s="5">
        <f t="shared" si="135"/>
        <v>114.82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8279</v>
      </c>
      <c r="O1700" s="9" t="s">
        <v>8301</v>
      </c>
      <c r="P1700" s="18">
        <f t="shared" si="131"/>
        <v>0</v>
      </c>
      <c r="Q1700" s="5">
        <f t="shared" si="135"/>
        <v>0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8279</v>
      </c>
      <c r="O1701" s="9" t="s">
        <v>8301</v>
      </c>
      <c r="P1701" s="18">
        <f t="shared" si="131"/>
        <v>0.04</v>
      </c>
      <c r="Q1701" s="5">
        <f t="shared" si="135"/>
        <v>54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8279</v>
      </c>
      <c r="O1702" s="9" t="s">
        <v>8301</v>
      </c>
      <c r="P1702" s="18">
        <f t="shared" si="131"/>
        <v>0.26</v>
      </c>
      <c r="Q1702" s="5">
        <f t="shared" si="135"/>
        <v>65.97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8279</v>
      </c>
      <c r="O1703" s="9" t="s">
        <v>8301</v>
      </c>
      <c r="P1703" s="18">
        <f t="shared" si="131"/>
        <v>0</v>
      </c>
      <c r="Q1703" s="5">
        <f t="shared" si="135"/>
        <v>5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8279</v>
      </c>
      <c r="O1704" s="9" t="s">
        <v>8301</v>
      </c>
      <c r="P1704" s="18">
        <f t="shared" si="131"/>
        <v>0</v>
      </c>
      <c r="Q1704" s="5">
        <f t="shared" si="135"/>
        <v>1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8279</v>
      </c>
      <c r="O1705" s="9" t="s">
        <v>8301</v>
      </c>
      <c r="P1705" s="18">
        <f t="shared" si="131"/>
        <v>0.01</v>
      </c>
      <c r="Q1705" s="5">
        <f t="shared" si="135"/>
        <v>25.5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8279</v>
      </c>
      <c r="O1706" s="9" t="s">
        <v>8301</v>
      </c>
      <c r="P1706" s="18">
        <f t="shared" si="131"/>
        <v>0.65</v>
      </c>
      <c r="Q1706" s="5">
        <f t="shared" si="135"/>
        <v>118.36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8279</v>
      </c>
      <c r="O1707" s="9" t="s">
        <v>8301</v>
      </c>
      <c r="P1707" s="18">
        <f t="shared" si="131"/>
        <v>0</v>
      </c>
      <c r="Q1707" s="5">
        <f t="shared" si="135"/>
        <v>0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8279</v>
      </c>
      <c r="O1708" s="9" t="s">
        <v>8301</v>
      </c>
      <c r="P1708" s="18">
        <f t="shared" si="131"/>
        <v>0</v>
      </c>
      <c r="Q1708" s="5">
        <f t="shared" si="135"/>
        <v>0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8279</v>
      </c>
      <c r="O1709" s="9" t="s">
        <v>8301</v>
      </c>
      <c r="P1709" s="18">
        <f t="shared" si="131"/>
        <v>0.1</v>
      </c>
      <c r="Q1709" s="5">
        <f t="shared" si="135"/>
        <v>54.11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8279</v>
      </c>
      <c r="O1710" s="9" t="s">
        <v>8301</v>
      </c>
      <c r="P1710" s="18">
        <f t="shared" si="131"/>
        <v>0</v>
      </c>
      <c r="Q1710" s="5">
        <f t="shared" si="135"/>
        <v>0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8279</v>
      </c>
      <c r="O1711" s="9" t="s">
        <v>8301</v>
      </c>
      <c r="P1711" s="18">
        <f t="shared" si="131"/>
        <v>0.05</v>
      </c>
      <c r="Q1711" s="5">
        <f t="shared" si="135"/>
        <v>21.25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8279</v>
      </c>
      <c r="O1712" s="9" t="s">
        <v>8301</v>
      </c>
      <c r="P1712" s="18">
        <f t="shared" si="131"/>
        <v>0.01</v>
      </c>
      <c r="Q1712" s="5">
        <f t="shared" si="135"/>
        <v>34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8279</v>
      </c>
      <c r="O1713" s="9" t="s">
        <v>8301</v>
      </c>
      <c r="P1713" s="18">
        <f t="shared" si="131"/>
        <v>0.11</v>
      </c>
      <c r="Q1713" s="5">
        <f t="shared" si="135"/>
        <v>525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8279</v>
      </c>
      <c r="O1714" s="9" t="s">
        <v>8301</v>
      </c>
      <c r="P1714" s="18">
        <f t="shared" si="131"/>
        <v>0</v>
      </c>
      <c r="Q1714" s="5">
        <f t="shared" si="135"/>
        <v>0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8279</v>
      </c>
      <c r="O1715" s="9" t="s">
        <v>8301</v>
      </c>
      <c r="P1715" s="18">
        <f t="shared" si="131"/>
        <v>0.02</v>
      </c>
      <c r="Q1715" s="5">
        <f t="shared" si="135"/>
        <v>50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8279</v>
      </c>
      <c r="O1716" s="9" t="s">
        <v>8301</v>
      </c>
      <c r="P1716" s="18">
        <f t="shared" si="131"/>
        <v>0.08</v>
      </c>
      <c r="Q1716" s="5">
        <f t="shared" si="135"/>
        <v>115.71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8279</v>
      </c>
      <c r="O1717" s="9" t="s">
        <v>8301</v>
      </c>
      <c r="P1717" s="18">
        <f t="shared" si="131"/>
        <v>0</v>
      </c>
      <c r="Q1717" s="5">
        <f t="shared" si="135"/>
        <v>5.5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8279</v>
      </c>
      <c r="O1718" s="9" t="s">
        <v>8301</v>
      </c>
      <c r="P1718" s="18">
        <f t="shared" si="131"/>
        <v>0.08</v>
      </c>
      <c r="Q1718" s="5">
        <f t="shared" si="135"/>
        <v>50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8279</v>
      </c>
      <c r="O1719" s="9" t="s">
        <v>8301</v>
      </c>
      <c r="P1719" s="18">
        <f t="shared" si="131"/>
        <v>0.43</v>
      </c>
      <c r="Q1719" s="5">
        <f t="shared" si="135"/>
        <v>34.020000000000003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8279</v>
      </c>
      <c r="O1720" s="9" t="s">
        <v>8301</v>
      </c>
      <c r="P1720" s="18">
        <f t="shared" si="131"/>
        <v>0</v>
      </c>
      <c r="Q1720" s="5">
        <f t="shared" si="135"/>
        <v>37.5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8279</v>
      </c>
      <c r="O1721" s="9" t="s">
        <v>8301</v>
      </c>
      <c r="P1721" s="18">
        <f t="shared" si="131"/>
        <v>0.01</v>
      </c>
      <c r="Q1721" s="5">
        <f t="shared" si="135"/>
        <v>11.67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8279</v>
      </c>
      <c r="O1722" s="9" t="s">
        <v>8301</v>
      </c>
      <c r="P1722" s="18">
        <f t="shared" si="131"/>
        <v>0.06</v>
      </c>
      <c r="Q1722" s="5">
        <f t="shared" si="135"/>
        <v>28.13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8279</v>
      </c>
      <c r="O1723" s="9" t="s">
        <v>8301</v>
      </c>
      <c r="P1723" s="18">
        <f t="shared" si="131"/>
        <v>0</v>
      </c>
      <c r="Q1723" s="5">
        <f t="shared" si="135"/>
        <v>0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8279</v>
      </c>
      <c r="O1724" s="9" t="s">
        <v>8301</v>
      </c>
      <c r="P1724" s="18">
        <f t="shared" si="131"/>
        <v>0</v>
      </c>
      <c r="Q1724" s="5">
        <f t="shared" si="135"/>
        <v>1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8279</v>
      </c>
      <c r="O1725" s="9" t="s">
        <v>8301</v>
      </c>
      <c r="P1725" s="18">
        <f t="shared" si="131"/>
        <v>7.0000000000000007E-2</v>
      </c>
      <c r="Q1725" s="5">
        <f t="shared" si="135"/>
        <v>216.67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8279</v>
      </c>
      <c r="O1726" s="9" t="s">
        <v>8301</v>
      </c>
      <c r="P1726" s="18">
        <f t="shared" si="131"/>
        <v>0.01</v>
      </c>
      <c r="Q1726" s="5">
        <f t="shared" si="135"/>
        <v>8.75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8279</v>
      </c>
      <c r="O1727" s="9" t="s">
        <v>8301</v>
      </c>
      <c r="P1727" s="18">
        <f t="shared" si="131"/>
        <v>0.1</v>
      </c>
      <c r="Q1727" s="5">
        <f t="shared" si="135"/>
        <v>62.22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8279</v>
      </c>
      <c r="O1728" s="9" t="s">
        <v>8301</v>
      </c>
      <c r="P1728" s="18">
        <f t="shared" si="131"/>
        <v>0.34</v>
      </c>
      <c r="Q1728" s="5">
        <f t="shared" si="135"/>
        <v>137.25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8279</v>
      </c>
      <c r="O1729" s="9" t="s">
        <v>8301</v>
      </c>
      <c r="P1729" s="18">
        <f t="shared" si="131"/>
        <v>0</v>
      </c>
      <c r="Q1729" s="5">
        <f t="shared" si="135"/>
        <v>1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8279</v>
      </c>
      <c r="O1730" s="9" t="s">
        <v>8301</v>
      </c>
      <c r="P1730" s="18">
        <f t="shared" si="131"/>
        <v>0.68</v>
      </c>
      <c r="Q1730" s="5">
        <f t="shared" si="135"/>
        <v>122.14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8279</v>
      </c>
      <c r="O1731" s="9" t="s">
        <v>8301</v>
      </c>
      <c r="P1731" s="18">
        <f t="shared" ref="P1731:P1794" si="136">IFERROR(ROUND(E1731/D1731,2),0)</f>
        <v>0</v>
      </c>
      <c r="Q1731" s="5">
        <f t="shared" si="135"/>
        <v>0</v>
      </c>
      <c r="R1731" s="14">
        <f t="shared" ref="R1731:R1794" si="137">(J1731/60/60/24)+DATE(1970,1,1)</f>
        <v>42471.052152777775</v>
      </c>
      <c r="S1731" s="14">
        <f t="shared" ref="S1731:S1794" si="138">(I1731/60/60/24)+DATE(1970,1,1)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8279</v>
      </c>
      <c r="O1732" s="9" t="s">
        <v>8301</v>
      </c>
      <c r="P1732" s="18">
        <f t="shared" si="136"/>
        <v>0</v>
      </c>
      <c r="Q1732" s="5">
        <f t="shared" si="135"/>
        <v>0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8279</v>
      </c>
      <c r="O1733" s="9" t="s">
        <v>8301</v>
      </c>
      <c r="P1733" s="18">
        <f t="shared" si="136"/>
        <v>0</v>
      </c>
      <c r="Q1733" s="5">
        <f t="shared" si="135"/>
        <v>0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8279</v>
      </c>
      <c r="O1734" s="9" t="s">
        <v>8301</v>
      </c>
      <c r="P1734" s="18">
        <f t="shared" si="136"/>
        <v>0</v>
      </c>
      <c r="Q1734" s="5">
        <f t="shared" si="135"/>
        <v>0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8279</v>
      </c>
      <c r="O1735" s="9" t="s">
        <v>8301</v>
      </c>
      <c r="P1735" s="18">
        <f t="shared" si="136"/>
        <v>0</v>
      </c>
      <c r="Q1735" s="5">
        <f t="shared" si="135"/>
        <v>0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8279</v>
      </c>
      <c r="O1736" s="9" t="s">
        <v>8301</v>
      </c>
      <c r="P1736" s="18">
        <f t="shared" si="136"/>
        <v>0</v>
      </c>
      <c r="Q1736" s="5">
        <f t="shared" si="135"/>
        <v>1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8279</v>
      </c>
      <c r="O1737" s="9" t="s">
        <v>8301</v>
      </c>
      <c r="P1737" s="18">
        <f t="shared" si="136"/>
        <v>0.11</v>
      </c>
      <c r="Q1737" s="5">
        <f t="shared" si="135"/>
        <v>55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8279</v>
      </c>
      <c r="O1738" s="9" t="s">
        <v>8301</v>
      </c>
      <c r="P1738" s="18">
        <f t="shared" si="136"/>
        <v>0.01</v>
      </c>
      <c r="Q1738" s="5">
        <f t="shared" si="135"/>
        <v>22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8279</v>
      </c>
      <c r="O1739" s="9" t="s">
        <v>8301</v>
      </c>
      <c r="P1739" s="18">
        <f t="shared" si="136"/>
        <v>0.21</v>
      </c>
      <c r="Q1739" s="5">
        <f t="shared" si="135"/>
        <v>56.67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8279</v>
      </c>
      <c r="O1740" s="9" t="s">
        <v>8301</v>
      </c>
      <c r="P1740" s="18">
        <f t="shared" si="136"/>
        <v>0</v>
      </c>
      <c r="Q1740" s="5">
        <f t="shared" si="135"/>
        <v>20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8279</v>
      </c>
      <c r="O1741" s="9" t="s">
        <v>8301</v>
      </c>
      <c r="P1741" s="18">
        <f t="shared" si="136"/>
        <v>0</v>
      </c>
      <c r="Q1741" s="5">
        <f t="shared" si="135"/>
        <v>1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8279</v>
      </c>
      <c r="O1742" s="9" t="s">
        <v>8301</v>
      </c>
      <c r="P1742" s="18">
        <f t="shared" si="136"/>
        <v>0</v>
      </c>
      <c r="Q1742" s="5">
        <f t="shared" si="135"/>
        <v>0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8292</v>
      </c>
      <c r="O1743" s="9" t="s">
        <v>8293</v>
      </c>
      <c r="P1743" s="18">
        <f t="shared" si="136"/>
        <v>1.1100000000000001</v>
      </c>
      <c r="Q1743" s="5">
        <f t="shared" ref="Q1743:Q1806" si="140">IFERROR(ROUND(E1743/L1743,2),0)</f>
        <v>25.58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8292</v>
      </c>
      <c r="O1744" s="9" t="s">
        <v>8293</v>
      </c>
      <c r="P1744" s="18">
        <f t="shared" si="136"/>
        <v>1.0900000000000001</v>
      </c>
      <c r="Q1744" s="5">
        <f t="shared" si="140"/>
        <v>63.97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8292</v>
      </c>
      <c r="O1745" s="9" t="s">
        <v>8293</v>
      </c>
      <c r="P1745" s="18">
        <f t="shared" si="136"/>
        <v>1</v>
      </c>
      <c r="Q1745" s="5">
        <f t="shared" si="140"/>
        <v>89.93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8292</v>
      </c>
      <c r="O1746" s="9" t="s">
        <v>8293</v>
      </c>
      <c r="P1746" s="18">
        <f t="shared" si="136"/>
        <v>1.18</v>
      </c>
      <c r="Q1746" s="5">
        <f t="shared" si="140"/>
        <v>93.07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8292</v>
      </c>
      <c r="O1747" s="9" t="s">
        <v>8293</v>
      </c>
      <c r="P1747" s="18">
        <f t="shared" si="136"/>
        <v>1.1399999999999999</v>
      </c>
      <c r="Q1747" s="5">
        <f t="shared" si="140"/>
        <v>89.67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8292</v>
      </c>
      <c r="O1748" s="9" t="s">
        <v>8293</v>
      </c>
      <c r="P1748" s="18">
        <f t="shared" si="136"/>
        <v>1.48</v>
      </c>
      <c r="Q1748" s="5">
        <f t="shared" si="140"/>
        <v>207.62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8292</v>
      </c>
      <c r="O1749" s="9" t="s">
        <v>8293</v>
      </c>
      <c r="P1749" s="18">
        <f t="shared" si="136"/>
        <v>1.05</v>
      </c>
      <c r="Q1749" s="5">
        <f t="shared" si="140"/>
        <v>59.41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8292</v>
      </c>
      <c r="O1750" s="9" t="s">
        <v>8293</v>
      </c>
      <c r="P1750" s="18">
        <f t="shared" si="136"/>
        <v>1.3</v>
      </c>
      <c r="Q1750" s="5">
        <f t="shared" si="140"/>
        <v>358.97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8292</v>
      </c>
      <c r="O1751" s="9" t="s">
        <v>8293</v>
      </c>
      <c r="P1751" s="18">
        <f t="shared" si="136"/>
        <v>1.23</v>
      </c>
      <c r="Q1751" s="5">
        <f t="shared" si="140"/>
        <v>94.74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8292</v>
      </c>
      <c r="O1752" s="9" t="s">
        <v>8293</v>
      </c>
      <c r="P1752" s="18">
        <f t="shared" si="136"/>
        <v>2.02</v>
      </c>
      <c r="Q1752" s="5">
        <f t="shared" si="140"/>
        <v>80.650000000000006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8292</v>
      </c>
      <c r="O1753" s="9" t="s">
        <v>8293</v>
      </c>
      <c r="P1753" s="18">
        <f t="shared" si="136"/>
        <v>1.03</v>
      </c>
      <c r="Q1753" s="5">
        <f t="shared" si="140"/>
        <v>168.69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8292</v>
      </c>
      <c r="O1754" s="9" t="s">
        <v>8293</v>
      </c>
      <c r="P1754" s="18">
        <f t="shared" si="136"/>
        <v>2.6</v>
      </c>
      <c r="Q1754" s="5">
        <f t="shared" si="140"/>
        <v>34.69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8292</v>
      </c>
      <c r="O1755" s="9" t="s">
        <v>8293</v>
      </c>
      <c r="P1755" s="18">
        <f t="shared" si="136"/>
        <v>1.08</v>
      </c>
      <c r="Q1755" s="5">
        <f t="shared" si="140"/>
        <v>462.86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8292</v>
      </c>
      <c r="O1756" s="9" t="s">
        <v>8293</v>
      </c>
      <c r="P1756" s="18">
        <f t="shared" si="136"/>
        <v>1.1100000000000001</v>
      </c>
      <c r="Q1756" s="5">
        <f t="shared" si="140"/>
        <v>104.39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8292</v>
      </c>
      <c r="O1757" s="9" t="s">
        <v>8293</v>
      </c>
      <c r="P1757" s="18">
        <f t="shared" si="136"/>
        <v>1.2</v>
      </c>
      <c r="Q1757" s="5">
        <f t="shared" si="140"/>
        <v>7.5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8292</v>
      </c>
      <c r="O1758" s="9" t="s">
        <v>8293</v>
      </c>
      <c r="P1758" s="18">
        <f t="shared" si="136"/>
        <v>1.03</v>
      </c>
      <c r="Q1758" s="5">
        <f t="shared" si="140"/>
        <v>47.13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8292</v>
      </c>
      <c r="O1759" s="9" t="s">
        <v>8293</v>
      </c>
      <c r="P1759" s="18">
        <f t="shared" si="136"/>
        <v>1.1599999999999999</v>
      </c>
      <c r="Q1759" s="5">
        <f t="shared" si="140"/>
        <v>414.29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8292</v>
      </c>
      <c r="O1760" s="9" t="s">
        <v>8293</v>
      </c>
      <c r="P1760" s="18">
        <f t="shared" si="136"/>
        <v>1.1499999999999999</v>
      </c>
      <c r="Q1760" s="5">
        <f t="shared" si="140"/>
        <v>42.48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8292</v>
      </c>
      <c r="O1761" s="9" t="s">
        <v>8293</v>
      </c>
      <c r="P1761" s="18">
        <f t="shared" si="136"/>
        <v>1.07</v>
      </c>
      <c r="Q1761" s="5">
        <f t="shared" si="140"/>
        <v>108.78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8292</v>
      </c>
      <c r="O1762" s="9" t="s">
        <v>8293</v>
      </c>
      <c r="P1762" s="18">
        <f t="shared" si="136"/>
        <v>1.65</v>
      </c>
      <c r="Q1762" s="5">
        <f t="shared" si="140"/>
        <v>81.099999999999994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8292</v>
      </c>
      <c r="O1763" s="9" t="s">
        <v>8293</v>
      </c>
      <c r="P1763" s="18">
        <f t="shared" si="136"/>
        <v>1.55</v>
      </c>
      <c r="Q1763" s="5">
        <f t="shared" si="140"/>
        <v>51.67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8292</v>
      </c>
      <c r="O1764" s="9" t="s">
        <v>8293</v>
      </c>
      <c r="P1764" s="18">
        <f t="shared" si="136"/>
        <v>8.85</v>
      </c>
      <c r="Q1764" s="5">
        <f t="shared" si="140"/>
        <v>35.4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8292</v>
      </c>
      <c r="O1765" s="9" t="s">
        <v>8293</v>
      </c>
      <c r="P1765" s="18">
        <f t="shared" si="136"/>
        <v>1.02</v>
      </c>
      <c r="Q1765" s="5">
        <f t="shared" si="140"/>
        <v>103.64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8292</v>
      </c>
      <c r="O1766" s="9" t="s">
        <v>8293</v>
      </c>
      <c r="P1766" s="18">
        <f t="shared" si="136"/>
        <v>0.2</v>
      </c>
      <c r="Q1766" s="5">
        <f t="shared" si="140"/>
        <v>55.28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8292</v>
      </c>
      <c r="O1767" s="9" t="s">
        <v>8293</v>
      </c>
      <c r="P1767" s="18">
        <f t="shared" si="136"/>
        <v>0.59</v>
      </c>
      <c r="Q1767" s="5">
        <f t="shared" si="140"/>
        <v>72.17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8292</v>
      </c>
      <c r="O1768" s="9" t="s">
        <v>8293</v>
      </c>
      <c r="P1768" s="18">
        <f t="shared" si="136"/>
        <v>0</v>
      </c>
      <c r="Q1768" s="5">
        <f t="shared" si="140"/>
        <v>0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8292</v>
      </c>
      <c r="O1769" s="9" t="s">
        <v>8293</v>
      </c>
      <c r="P1769" s="18">
        <f t="shared" si="136"/>
        <v>0.46</v>
      </c>
      <c r="Q1769" s="5">
        <f t="shared" si="140"/>
        <v>58.62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8292</v>
      </c>
      <c r="O1770" s="9" t="s">
        <v>8293</v>
      </c>
      <c r="P1770" s="18">
        <f t="shared" si="136"/>
        <v>0.04</v>
      </c>
      <c r="Q1770" s="5">
        <f t="shared" si="140"/>
        <v>12.47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8292</v>
      </c>
      <c r="O1771" s="9" t="s">
        <v>8293</v>
      </c>
      <c r="P1771" s="18">
        <f t="shared" si="136"/>
        <v>0.03</v>
      </c>
      <c r="Q1771" s="5">
        <f t="shared" si="140"/>
        <v>49.14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8292</v>
      </c>
      <c r="O1772" s="9" t="s">
        <v>8293</v>
      </c>
      <c r="P1772" s="18">
        <f t="shared" si="136"/>
        <v>0.56999999999999995</v>
      </c>
      <c r="Q1772" s="5">
        <f t="shared" si="140"/>
        <v>150.5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8292</v>
      </c>
      <c r="O1773" s="9" t="s">
        <v>8293</v>
      </c>
      <c r="P1773" s="18">
        <f t="shared" si="136"/>
        <v>0.21</v>
      </c>
      <c r="Q1773" s="5">
        <f t="shared" si="140"/>
        <v>35.799999999999997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8292</v>
      </c>
      <c r="O1774" s="9" t="s">
        <v>8293</v>
      </c>
      <c r="P1774" s="18">
        <f t="shared" si="136"/>
        <v>0.16</v>
      </c>
      <c r="Q1774" s="5">
        <f t="shared" si="140"/>
        <v>45.16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8292</v>
      </c>
      <c r="O1775" s="9" t="s">
        <v>8293</v>
      </c>
      <c r="P1775" s="18">
        <f t="shared" si="136"/>
        <v>0.06</v>
      </c>
      <c r="Q1775" s="5">
        <f t="shared" si="140"/>
        <v>98.79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8292</v>
      </c>
      <c r="O1776" s="9" t="s">
        <v>8293</v>
      </c>
      <c r="P1776" s="18">
        <f t="shared" si="136"/>
        <v>0.46</v>
      </c>
      <c r="Q1776" s="5">
        <f t="shared" si="140"/>
        <v>88.31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8292</v>
      </c>
      <c r="O1777" s="9" t="s">
        <v>8293</v>
      </c>
      <c r="P1777" s="18">
        <f t="shared" si="136"/>
        <v>0.65</v>
      </c>
      <c r="Q1777" s="5">
        <f t="shared" si="140"/>
        <v>170.63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8292</v>
      </c>
      <c r="O1778" s="9" t="s">
        <v>8293</v>
      </c>
      <c r="P1778" s="18">
        <f t="shared" si="136"/>
        <v>7.0000000000000007E-2</v>
      </c>
      <c r="Q1778" s="5">
        <f t="shared" si="140"/>
        <v>83.75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8292</v>
      </c>
      <c r="O1779" s="9" t="s">
        <v>8293</v>
      </c>
      <c r="P1779" s="18">
        <f t="shared" si="136"/>
        <v>0.14000000000000001</v>
      </c>
      <c r="Q1779" s="5">
        <f t="shared" si="140"/>
        <v>65.099999999999994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8292</v>
      </c>
      <c r="O1780" s="9" t="s">
        <v>8293</v>
      </c>
      <c r="P1780" s="18">
        <f t="shared" si="136"/>
        <v>0.02</v>
      </c>
      <c r="Q1780" s="5">
        <f t="shared" si="140"/>
        <v>66.33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8292</v>
      </c>
      <c r="O1781" s="9" t="s">
        <v>8293</v>
      </c>
      <c r="P1781" s="18">
        <f t="shared" si="136"/>
        <v>0.36</v>
      </c>
      <c r="Q1781" s="5">
        <f t="shared" si="140"/>
        <v>104.89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8292</v>
      </c>
      <c r="O1782" s="9" t="s">
        <v>8293</v>
      </c>
      <c r="P1782" s="18">
        <f t="shared" si="136"/>
        <v>0.4</v>
      </c>
      <c r="Q1782" s="5">
        <f t="shared" si="140"/>
        <v>78.44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8292</v>
      </c>
      <c r="O1783" s="9" t="s">
        <v>8293</v>
      </c>
      <c r="P1783" s="18">
        <f t="shared" si="136"/>
        <v>0.26</v>
      </c>
      <c r="Q1783" s="5">
        <f t="shared" si="140"/>
        <v>59.04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8292</v>
      </c>
      <c r="O1784" s="9" t="s">
        <v>8293</v>
      </c>
      <c r="P1784" s="18">
        <f t="shared" si="136"/>
        <v>0.15</v>
      </c>
      <c r="Q1784" s="5">
        <f t="shared" si="140"/>
        <v>71.34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8292</v>
      </c>
      <c r="O1785" s="9" t="s">
        <v>8293</v>
      </c>
      <c r="P1785" s="18">
        <f t="shared" si="136"/>
        <v>0.24</v>
      </c>
      <c r="Q1785" s="5">
        <f t="shared" si="140"/>
        <v>51.23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8292</v>
      </c>
      <c r="O1786" s="9" t="s">
        <v>8293</v>
      </c>
      <c r="P1786" s="18">
        <f t="shared" si="136"/>
        <v>0.4</v>
      </c>
      <c r="Q1786" s="5">
        <f t="shared" si="140"/>
        <v>60.24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8292</v>
      </c>
      <c r="O1787" s="9" t="s">
        <v>8293</v>
      </c>
      <c r="P1787" s="18">
        <f t="shared" si="136"/>
        <v>0.2</v>
      </c>
      <c r="Q1787" s="5">
        <f t="shared" si="140"/>
        <v>44.94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8292</v>
      </c>
      <c r="O1788" s="9" t="s">
        <v>8293</v>
      </c>
      <c r="P1788" s="18">
        <f t="shared" si="136"/>
        <v>0.48</v>
      </c>
      <c r="Q1788" s="5">
        <f t="shared" si="140"/>
        <v>31.21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8292</v>
      </c>
      <c r="O1789" s="9" t="s">
        <v>8293</v>
      </c>
      <c r="P1789" s="18">
        <f t="shared" si="136"/>
        <v>0.15</v>
      </c>
      <c r="Q1789" s="5">
        <f t="shared" si="140"/>
        <v>63.88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8292</v>
      </c>
      <c r="O1790" s="9" t="s">
        <v>8293</v>
      </c>
      <c r="P1790" s="18">
        <f t="shared" si="136"/>
        <v>0.01</v>
      </c>
      <c r="Q1790" s="5">
        <f t="shared" si="140"/>
        <v>19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8292</v>
      </c>
      <c r="O1791" s="9" t="s">
        <v>8293</v>
      </c>
      <c r="P1791" s="18">
        <f t="shared" si="136"/>
        <v>0.01</v>
      </c>
      <c r="Q1791" s="5">
        <f t="shared" si="140"/>
        <v>10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8292</v>
      </c>
      <c r="O1792" s="9" t="s">
        <v>8293</v>
      </c>
      <c r="P1792" s="18">
        <f t="shared" si="136"/>
        <v>0.05</v>
      </c>
      <c r="Q1792" s="5">
        <f t="shared" si="140"/>
        <v>109.07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8292</v>
      </c>
      <c r="O1793" s="9" t="s">
        <v>8293</v>
      </c>
      <c r="P1793" s="18">
        <f t="shared" si="136"/>
        <v>0.04</v>
      </c>
      <c r="Q1793" s="5">
        <f t="shared" si="140"/>
        <v>26.75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8292</v>
      </c>
      <c r="O1794" s="9" t="s">
        <v>8293</v>
      </c>
      <c r="P1794" s="18">
        <f t="shared" si="136"/>
        <v>0.61</v>
      </c>
      <c r="Q1794" s="5">
        <f t="shared" si="140"/>
        <v>109.94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8292</v>
      </c>
      <c r="O1795" s="9" t="s">
        <v>8293</v>
      </c>
      <c r="P1795" s="18">
        <f t="shared" ref="P1795:P1858" si="141">IFERROR(ROUND(E1795/D1795,2),0)</f>
        <v>0.01</v>
      </c>
      <c r="Q1795" s="5">
        <f t="shared" si="140"/>
        <v>20</v>
      </c>
      <c r="R1795" s="14">
        <f t="shared" ref="R1795:R1858" si="142">(J1795/60/60/24)+DATE(1970,1,1)</f>
        <v>41940.89166666667</v>
      </c>
      <c r="S1795" s="14">
        <f t="shared" ref="S1795:S1858" si="143">(I1795/60/60/24)+DATE(1970,1,1)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8292</v>
      </c>
      <c r="O1796" s="9" t="s">
        <v>8293</v>
      </c>
      <c r="P1796" s="18">
        <f t="shared" si="141"/>
        <v>0.11</v>
      </c>
      <c r="Q1796" s="5">
        <f t="shared" si="140"/>
        <v>55.39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8292</v>
      </c>
      <c r="O1797" s="9" t="s">
        <v>8293</v>
      </c>
      <c r="P1797" s="18">
        <f t="shared" si="141"/>
        <v>0.39</v>
      </c>
      <c r="Q1797" s="5">
        <f t="shared" si="140"/>
        <v>133.9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8292</v>
      </c>
      <c r="O1798" s="9" t="s">
        <v>8293</v>
      </c>
      <c r="P1798" s="18">
        <f t="shared" si="141"/>
        <v>0.22</v>
      </c>
      <c r="Q1798" s="5">
        <f t="shared" si="140"/>
        <v>48.72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8292</v>
      </c>
      <c r="O1799" s="9" t="s">
        <v>8293</v>
      </c>
      <c r="P1799" s="18">
        <f t="shared" si="141"/>
        <v>0.68</v>
      </c>
      <c r="Q1799" s="5">
        <f t="shared" si="140"/>
        <v>48.25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8292</v>
      </c>
      <c r="O1800" s="9" t="s">
        <v>8293</v>
      </c>
      <c r="P1800" s="18">
        <f t="shared" si="141"/>
        <v>0.14000000000000001</v>
      </c>
      <c r="Q1800" s="5">
        <f t="shared" si="140"/>
        <v>58.97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8292</v>
      </c>
      <c r="O1801" s="9" t="s">
        <v>8293</v>
      </c>
      <c r="P1801" s="18">
        <f t="shared" si="141"/>
        <v>0.02</v>
      </c>
      <c r="Q1801" s="5">
        <f t="shared" si="140"/>
        <v>11.64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8292</v>
      </c>
      <c r="O1802" s="9" t="s">
        <v>8293</v>
      </c>
      <c r="P1802" s="18">
        <f t="shared" si="141"/>
        <v>0.2</v>
      </c>
      <c r="Q1802" s="5">
        <f t="shared" si="140"/>
        <v>83.72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8292</v>
      </c>
      <c r="O1803" s="9" t="s">
        <v>8293</v>
      </c>
      <c r="P1803" s="18">
        <f t="shared" si="141"/>
        <v>0.14000000000000001</v>
      </c>
      <c r="Q1803" s="5">
        <f t="shared" si="140"/>
        <v>63.65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8292</v>
      </c>
      <c r="O1804" s="9" t="s">
        <v>8293</v>
      </c>
      <c r="P1804" s="18">
        <f t="shared" si="141"/>
        <v>0.48</v>
      </c>
      <c r="Q1804" s="5">
        <f t="shared" si="140"/>
        <v>94.28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8292</v>
      </c>
      <c r="O1805" s="9" t="s">
        <v>8293</v>
      </c>
      <c r="P1805" s="18">
        <f t="shared" si="141"/>
        <v>0.31</v>
      </c>
      <c r="Q1805" s="5">
        <f t="shared" si="140"/>
        <v>71.87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8292</v>
      </c>
      <c r="O1806" s="9" t="s">
        <v>8293</v>
      </c>
      <c r="P1806" s="18">
        <f t="shared" si="141"/>
        <v>0.35</v>
      </c>
      <c r="Q1806" s="5">
        <f t="shared" si="140"/>
        <v>104.85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8292</v>
      </c>
      <c r="O1807" s="9" t="s">
        <v>8293</v>
      </c>
      <c r="P1807" s="18">
        <f t="shared" si="141"/>
        <v>0.36</v>
      </c>
      <c r="Q1807" s="5">
        <f t="shared" ref="Q1807:Q1870" si="145">IFERROR(ROUND(E1807/L1807,2),0)</f>
        <v>67.14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8292</v>
      </c>
      <c r="O1808" s="9" t="s">
        <v>8293</v>
      </c>
      <c r="P1808" s="18">
        <f t="shared" si="141"/>
        <v>0.03</v>
      </c>
      <c r="Q1808" s="5">
        <f t="shared" si="145"/>
        <v>73.88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8292</v>
      </c>
      <c r="O1809" s="9" t="s">
        <v>8293</v>
      </c>
      <c r="P1809" s="18">
        <f t="shared" si="141"/>
        <v>0.11</v>
      </c>
      <c r="Q1809" s="5">
        <f t="shared" si="145"/>
        <v>69.13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8292</v>
      </c>
      <c r="O1810" s="9" t="s">
        <v>8293</v>
      </c>
      <c r="P1810" s="18">
        <f t="shared" si="141"/>
        <v>0.41</v>
      </c>
      <c r="Q1810" s="5">
        <f t="shared" si="145"/>
        <v>120.77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8292</v>
      </c>
      <c r="O1811" s="9" t="s">
        <v>8293</v>
      </c>
      <c r="P1811" s="18">
        <f t="shared" si="141"/>
        <v>0.11</v>
      </c>
      <c r="Q1811" s="5">
        <f t="shared" si="145"/>
        <v>42.22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8292</v>
      </c>
      <c r="O1812" s="9" t="s">
        <v>8293</v>
      </c>
      <c r="P1812" s="18">
        <f t="shared" si="141"/>
        <v>0.03</v>
      </c>
      <c r="Q1812" s="5">
        <f t="shared" si="145"/>
        <v>7.5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8292</v>
      </c>
      <c r="O1813" s="9" t="s">
        <v>8293</v>
      </c>
      <c r="P1813" s="18">
        <f t="shared" si="141"/>
        <v>0</v>
      </c>
      <c r="Q1813" s="5">
        <f t="shared" si="145"/>
        <v>1.54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8292</v>
      </c>
      <c r="O1814" s="9" t="s">
        <v>8293</v>
      </c>
      <c r="P1814" s="18">
        <f t="shared" si="141"/>
        <v>0.13</v>
      </c>
      <c r="Q1814" s="5">
        <f t="shared" si="145"/>
        <v>37.61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8292</v>
      </c>
      <c r="O1815" s="9" t="s">
        <v>8293</v>
      </c>
      <c r="P1815" s="18">
        <f t="shared" si="141"/>
        <v>0</v>
      </c>
      <c r="Q1815" s="5">
        <f t="shared" si="145"/>
        <v>0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8292</v>
      </c>
      <c r="O1816" s="9" t="s">
        <v>8293</v>
      </c>
      <c r="P1816" s="18">
        <f t="shared" si="141"/>
        <v>0.49</v>
      </c>
      <c r="Q1816" s="5">
        <f t="shared" si="145"/>
        <v>42.16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8292</v>
      </c>
      <c r="O1817" s="9" t="s">
        <v>8293</v>
      </c>
      <c r="P1817" s="18">
        <f t="shared" si="141"/>
        <v>0</v>
      </c>
      <c r="Q1817" s="5">
        <f t="shared" si="145"/>
        <v>0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8292</v>
      </c>
      <c r="O1818" s="9" t="s">
        <v>8293</v>
      </c>
      <c r="P1818" s="18">
        <f t="shared" si="141"/>
        <v>0.02</v>
      </c>
      <c r="Q1818" s="5">
        <f t="shared" si="145"/>
        <v>84.83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8292</v>
      </c>
      <c r="O1819" s="9" t="s">
        <v>8293</v>
      </c>
      <c r="P1819" s="18">
        <f t="shared" si="141"/>
        <v>0.52</v>
      </c>
      <c r="Q1819" s="5">
        <f t="shared" si="145"/>
        <v>94.19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8292</v>
      </c>
      <c r="O1820" s="9" t="s">
        <v>8293</v>
      </c>
      <c r="P1820" s="18">
        <f t="shared" si="141"/>
        <v>0</v>
      </c>
      <c r="Q1820" s="5">
        <f t="shared" si="145"/>
        <v>0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8292</v>
      </c>
      <c r="O1821" s="9" t="s">
        <v>8293</v>
      </c>
      <c r="P1821" s="18">
        <f t="shared" si="141"/>
        <v>0.02</v>
      </c>
      <c r="Q1821" s="5">
        <f t="shared" si="145"/>
        <v>6.25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8292</v>
      </c>
      <c r="O1822" s="9" t="s">
        <v>8293</v>
      </c>
      <c r="P1822" s="18">
        <f t="shared" si="141"/>
        <v>7.0000000000000007E-2</v>
      </c>
      <c r="Q1822" s="5">
        <f t="shared" si="145"/>
        <v>213.38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8279</v>
      </c>
      <c r="O1823" s="9" t="s">
        <v>8280</v>
      </c>
      <c r="P1823" s="18">
        <f t="shared" si="141"/>
        <v>1.35</v>
      </c>
      <c r="Q1823" s="5">
        <f t="shared" si="145"/>
        <v>59.16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8279</v>
      </c>
      <c r="O1824" s="9" t="s">
        <v>8280</v>
      </c>
      <c r="P1824" s="18">
        <f t="shared" si="141"/>
        <v>1</v>
      </c>
      <c r="Q1824" s="5">
        <f t="shared" si="145"/>
        <v>27.27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8279</v>
      </c>
      <c r="O1825" s="9" t="s">
        <v>8280</v>
      </c>
      <c r="P1825" s="18">
        <f t="shared" si="141"/>
        <v>1.1599999999999999</v>
      </c>
      <c r="Q1825" s="5">
        <f t="shared" si="145"/>
        <v>24.58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8279</v>
      </c>
      <c r="O1826" s="9" t="s">
        <v>8280</v>
      </c>
      <c r="P1826" s="18">
        <f t="shared" si="141"/>
        <v>1</v>
      </c>
      <c r="Q1826" s="5">
        <f t="shared" si="145"/>
        <v>75.05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8279</v>
      </c>
      <c r="O1827" s="9" t="s">
        <v>8280</v>
      </c>
      <c r="P1827" s="18">
        <f t="shared" si="141"/>
        <v>1.05</v>
      </c>
      <c r="Q1827" s="5">
        <f t="shared" si="145"/>
        <v>42.02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8279</v>
      </c>
      <c r="O1828" s="9" t="s">
        <v>8280</v>
      </c>
      <c r="P1828" s="18">
        <f t="shared" si="141"/>
        <v>1.01</v>
      </c>
      <c r="Q1828" s="5">
        <f t="shared" si="145"/>
        <v>53.16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8279</v>
      </c>
      <c r="O1829" s="9" t="s">
        <v>8280</v>
      </c>
      <c r="P1829" s="18">
        <f t="shared" si="141"/>
        <v>1.01</v>
      </c>
      <c r="Q1829" s="5">
        <f t="shared" si="145"/>
        <v>83.89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8279</v>
      </c>
      <c r="O1830" s="9" t="s">
        <v>8280</v>
      </c>
      <c r="P1830" s="18">
        <f t="shared" si="141"/>
        <v>1</v>
      </c>
      <c r="Q1830" s="5">
        <f t="shared" si="145"/>
        <v>417.33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8279</v>
      </c>
      <c r="O1831" s="9" t="s">
        <v>8280</v>
      </c>
      <c r="P1831" s="18">
        <f t="shared" si="141"/>
        <v>1.67</v>
      </c>
      <c r="Q1831" s="5">
        <f t="shared" si="145"/>
        <v>75.77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8279</v>
      </c>
      <c r="O1832" s="9" t="s">
        <v>8280</v>
      </c>
      <c r="P1832" s="18">
        <f t="shared" si="141"/>
        <v>1.02</v>
      </c>
      <c r="Q1832" s="5">
        <f t="shared" si="145"/>
        <v>67.39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8279</v>
      </c>
      <c r="O1833" s="9" t="s">
        <v>8280</v>
      </c>
      <c r="P1833" s="18">
        <f t="shared" si="141"/>
        <v>1.03</v>
      </c>
      <c r="Q1833" s="5">
        <f t="shared" si="145"/>
        <v>73.569999999999993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8279</v>
      </c>
      <c r="O1834" s="9" t="s">
        <v>8280</v>
      </c>
      <c r="P1834" s="18">
        <f t="shared" si="141"/>
        <v>1.43</v>
      </c>
      <c r="Q1834" s="5">
        <f t="shared" si="145"/>
        <v>25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8279</v>
      </c>
      <c r="O1835" s="9" t="s">
        <v>8280</v>
      </c>
      <c r="P1835" s="18">
        <f t="shared" si="141"/>
        <v>2.63</v>
      </c>
      <c r="Q1835" s="5">
        <f t="shared" si="145"/>
        <v>42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8279</v>
      </c>
      <c r="O1836" s="9" t="s">
        <v>8280</v>
      </c>
      <c r="P1836" s="18">
        <f t="shared" si="141"/>
        <v>1.18</v>
      </c>
      <c r="Q1836" s="5">
        <f t="shared" si="145"/>
        <v>131.16999999999999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8279</v>
      </c>
      <c r="O1837" s="9" t="s">
        <v>8280</v>
      </c>
      <c r="P1837" s="18">
        <f t="shared" si="141"/>
        <v>1.04</v>
      </c>
      <c r="Q1837" s="5">
        <f t="shared" si="145"/>
        <v>47.27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8279</v>
      </c>
      <c r="O1838" s="9" t="s">
        <v>8280</v>
      </c>
      <c r="P1838" s="18">
        <f t="shared" si="141"/>
        <v>2</v>
      </c>
      <c r="Q1838" s="5">
        <f t="shared" si="145"/>
        <v>182.13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8279</v>
      </c>
      <c r="O1839" s="9" t="s">
        <v>8280</v>
      </c>
      <c r="P1839" s="18">
        <f t="shared" si="141"/>
        <v>3.07</v>
      </c>
      <c r="Q1839" s="5">
        <f t="shared" si="145"/>
        <v>61.37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8279</v>
      </c>
      <c r="O1840" s="9" t="s">
        <v>8280</v>
      </c>
      <c r="P1840" s="18">
        <f t="shared" si="141"/>
        <v>1</v>
      </c>
      <c r="Q1840" s="5">
        <f t="shared" si="145"/>
        <v>35.770000000000003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8279</v>
      </c>
      <c r="O1841" s="9" t="s">
        <v>8280</v>
      </c>
      <c r="P1841" s="18">
        <f t="shared" si="141"/>
        <v>2.0499999999999998</v>
      </c>
      <c r="Q1841" s="5">
        <f t="shared" si="145"/>
        <v>45.62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8279</v>
      </c>
      <c r="O1842" s="9" t="s">
        <v>8280</v>
      </c>
      <c r="P1842" s="18">
        <f t="shared" si="141"/>
        <v>1.0900000000000001</v>
      </c>
      <c r="Q1842" s="5">
        <f t="shared" si="145"/>
        <v>75.38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8279</v>
      </c>
      <c r="O1843" s="9" t="s">
        <v>8280</v>
      </c>
      <c r="P1843" s="18">
        <f t="shared" si="141"/>
        <v>1.02</v>
      </c>
      <c r="Q1843" s="5">
        <f t="shared" si="145"/>
        <v>50.88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8279</v>
      </c>
      <c r="O1844" s="9" t="s">
        <v>8280</v>
      </c>
      <c r="P1844" s="18">
        <f t="shared" si="141"/>
        <v>1.25</v>
      </c>
      <c r="Q1844" s="5">
        <f t="shared" si="145"/>
        <v>119.29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8279</v>
      </c>
      <c r="O1845" s="9" t="s">
        <v>8280</v>
      </c>
      <c r="P1845" s="18">
        <f t="shared" si="141"/>
        <v>1.24</v>
      </c>
      <c r="Q1845" s="5">
        <f t="shared" si="145"/>
        <v>92.54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8279</v>
      </c>
      <c r="O1846" s="9" t="s">
        <v>8280</v>
      </c>
      <c r="P1846" s="18">
        <f t="shared" si="141"/>
        <v>1.01</v>
      </c>
      <c r="Q1846" s="5">
        <f t="shared" si="145"/>
        <v>76.05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8279</v>
      </c>
      <c r="O1847" s="9" t="s">
        <v>8280</v>
      </c>
      <c r="P1847" s="18">
        <f t="shared" si="141"/>
        <v>1</v>
      </c>
      <c r="Q1847" s="5">
        <f t="shared" si="145"/>
        <v>52.63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8279</v>
      </c>
      <c r="O1848" s="9" t="s">
        <v>8280</v>
      </c>
      <c r="P1848" s="18">
        <f t="shared" si="141"/>
        <v>1.38</v>
      </c>
      <c r="Q1848" s="5">
        <f t="shared" si="145"/>
        <v>98.99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8279</v>
      </c>
      <c r="O1849" s="9" t="s">
        <v>8280</v>
      </c>
      <c r="P1849" s="18">
        <f t="shared" si="141"/>
        <v>1.21</v>
      </c>
      <c r="Q1849" s="5">
        <f t="shared" si="145"/>
        <v>79.53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8279</v>
      </c>
      <c r="O1850" s="9" t="s">
        <v>8280</v>
      </c>
      <c r="P1850" s="18">
        <f t="shared" si="141"/>
        <v>1.07</v>
      </c>
      <c r="Q1850" s="5">
        <f t="shared" si="145"/>
        <v>134.21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8279</v>
      </c>
      <c r="O1851" s="9" t="s">
        <v>8280</v>
      </c>
      <c r="P1851" s="18">
        <f t="shared" si="141"/>
        <v>1</v>
      </c>
      <c r="Q1851" s="5">
        <f t="shared" si="145"/>
        <v>37.630000000000003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8279</v>
      </c>
      <c r="O1852" s="9" t="s">
        <v>8280</v>
      </c>
      <c r="P1852" s="18">
        <f t="shared" si="141"/>
        <v>1.02</v>
      </c>
      <c r="Q1852" s="5">
        <f t="shared" si="145"/>
        <v>51.04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8279</v>
      </c>
      <c r="O1853" s="9" t="s">
        <v>8280</v>
      </c>
      <c r="P1853" s="18">
        <f t="shared" si="141"/>
        <v>1</v>
      </c>
      <c r="Q1853" s="5">
        <f t="shared" si="145"/>
        <v>50.04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8279</v>
      </c>
      <c r="O1854" s="9" t="s">
        <v>8280</v>
      </c>
      <c r="P1854" s="18">
        <f t="shared" si="141"/>
        <v>1.17</v>
      </c>
      <c r="Q1854" s="5">
        <f t="shared" si="145"/>
        <v>133.93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8279</v>
      </c>
      <c r="O1855" s="9" t="s">
        <v>8280</v>
      </c>
      <c r="P1855" s="18">
        <f t="shared" si="141"/>
        <v>1.02</v>
      </c>
      <c r="Q1855" s="5">
        <f t="shared" si="145"/>
        <v>58.21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8279</v>
      </c>
      <c r="O1856" s="9" t="s">
        <v>8280</v>
      </c>
      <c r="P1856" s="18">
        <f t="shared" si="141"/>
        <v>1.02</v>
      </c>
      <c r="Q1856" s="5">
        <f t="shared" si="145"/>
        <v>88.04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8279</v>
      </c>
      <c r="O1857" s="9" t="s">
        <v>8280</v>
      </c>
      <c r="P1857" s="18">
        <f t="shared" si="141"/>
        <v>1.54</v>
      </c>
      <c r="Q1857" s="5">
        <f t="shared" si="145"/>
        <v>70.58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8279</v>
      </c>
      <c r="O1858" s="9" t="s">
        <v>8280</v>
      </c>
      <c r="P1858" s="18">
        <f t="shared" si="141"/>
        <v>1.01</v>
      </c>
      <c r="Q1858" s="5">
        <f t="shared" si="145"/>
        <v>53.29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8279</v>
      </c>
      <c r="O1859" s="9" t="s">
        <v>8280</v>
      </c>
      <c r="P1859" s="18">
        <f t="shared" ref="P1859:P1922" si="146">IFERROR(ROUND(E1859/D1859,2),0)</f>
        <v>1</v>
      </c>
      <c r="Q1859" s="5">
        <f t="shared" si="145"/>
        <v>136.36000000000001</v>
      </c>
      <c r="R1859" s="14">
        <f t="shared" ref="R1859:R1922" si="147">(J1859/60/60/24)+DATE(1970,1,1)</f>
        <v>41864.76866898148</v>
      </c>
      <c r="S1859" s="14">
        <f t="shared" ref="S1859:S1922" si="148">(I1859/60/60/24)+DATE(1970,1,1)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8279</v>
      </c>
      <c r="O1860" s="9" t="s">
        <v>8280</v>
      </c>
      <c r="P1860" s="18">
        <f t="shared" si="146"/>
        <v>1.0900000000000001</v>
      </c>
      <c r="Q1860" s="5">
        <f t="shared" si="145"/>
        <v>40.549999999999997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8279</v>
      </c>
      <c r="O1861" s="9" t="s">
        <v>8280</v>
      </c>
      <c r="P1861" s="18">
        <f t="shared" si="146"/>
        <v>1.32</v>
      </c>
      <c r="Q1861" s="5">
        <f t="shared" si="145"/>
        <v>70.63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8279</v>
      </c>
      <c r="O1862" s="9" t="s">
        <v>8280</v>
      </c>
      <c r="P1862" s="18">
        <f t="shared" si="146"/>
        <v>1.33</v>
      </c>
      <c r="Q1862" s="5">
        <f t="shared" si="145"/>
        <v>52.68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8287</v>
      </c>
      <c r="O1863" s="9" t="s">
        <v>8289</v>
      </c>
      <c r="P1863" s="18">
        <f t="shared" si="146"/>
        <v>0</v>
      </c>
      <c r="Q1863" s="5">
        <f t="shared" si="145"/>
        <v>0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8287</v>
      </c>
      <c r="O1864" s="9" t="s">
        <v>8289</v>
      </c>
      <c r="P1864" s="18">
        <f t="shared" si="146"/>
        <v>0.08</v>
      </c>
      <c r="Q1864" s="5">
        <f t="shared" si="145"/>
        <v>90.94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8287</v>
      </c>
      <c r="O1865" s="9" t="s">
        <v>8289</v>
      </c>
      <c r="P1865" s="18">
        <f t="shared" si="146"/>
        <v>0</v>
      </c>
      <c r="Q1865" s="5">
        <f t="shared" si="145"/>
        <v>5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8287</v>
      </c>
      <c r="O1866" s="9" t="s">
        <v>8289</v>
      </c>
      <c r="P1866" s="18">
        <f t="shared" si="146"/>
        <v>0.43</v>
      </c>
      <c r="Q1866" s="5">
        <f t="shared" si="145"/>
        <v>58.08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8287</v>
      </c>
      <c r="O1867" s="9" t="s">
        <v>8289</v>
      </c>
      <c r="P1867" s="18">
        <f t="shared" si="146"/>
        <v>0</v>
      </c>
      <c r="Q1867" s="5">
        <f t="shared" si="145"/>
        <v>2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8287</v>
      </c>
      <c r="O1868" s="9" t="s">
        <v>8289</v>
      </c>
      <c r="P1868" s="18">
        <f t="shared" si="146"/>
        <v>0.01</v>
      </c>
      <c r="Q1868" s="5">
        <f t="shared" si="145"/>
        <v>62.5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8287</v>
      </c>
      <c r="O1869" s="9" t="s">
        <v>8289</v>
      </c>
      <c r="P1869" s="18">
        <f t="shared" si="146"/>
        <v>0</v>
      </c>
      <c r="Q1869" s="5">
        <f t="shared" si="145"/>
        <v>10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8287</v>
      </c>
      <c r="O1870" s="9" t="s">
        <v>8289</v>
      </c>
      <c r="P1870" s="18">
        <f t="shared" si="146"/>
        <v>0.05</v>
      </c>
      <c r="Q1870" s="5">
        <f t="shared" si="145"/>
        <v>71.59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8287</v>
      </c>
      <c r="O1871" s="9" t="s">
        <v>8289</v>
      </c>
      <c r="P1871" s="18">
        <f t="shared" si="146"/>
        <v>0</v>
      </c>
      <c r="Q1871" s="5">
        <f t="shared" ref="Q1871:Q1934" si="150">IFERROR(ROUND(E1871/L1871,2),0)</f>
        <v>0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8287</v>
      </c>
      <c r="O1872" s="9" t="s">
        <v>8289</v>
      </c>
      <c r="P1872" s="18">
        <f t="shared" si="146"/>
        <v>0.1</v>
      </c>
      <c r="Q1872" s="5">
        <f t="shared" si="150"/>
        <v>32.82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8287</v>
      </c>
      <c r="O1873" s="9" t="s">
        <v>8289</v>
      </c>
      <c r="P1873" s="18">
        <f t="shared" si="146"/>
        <v>0.72</v>
      </c>
      <c r="Q1873" s="5">
        <f t="shared" si="150"/>
        <v>49.12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8287</v>
      </c>
      <c r="O1874" s="9" t="s">
        <v>8289</v>
      </c>
      <c r="P1874" s="18">
        <f t="shared" si="146"/>
        <v>0.01</v>
      </c>
      <c r="Q1874" s="5">
        <f t="shared" si="150"/>
        <v>16.309999999999999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8287</v>
      </c>
      <c r="O1875" s="9" t="s">
        <v>8289</v>
      </c>
      <c r="P1875" s="18">
        <f t="shared" si="146"/>
        <v>0</v>
      </c>
      <c r="Q1875" s="5">
        <f t="shared" si="150"/>
        <v>18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8287</v>
      </c>
      <c r="O1876" s="9" t="s">
        <v>8289</v>
      </c>
      <c r="P1876" s="18">
        <f t="shared" si="146"/>
        <v>0</v>
      </c>
      <c r="Q1876" s="5">
        <f t="shared" si="150"/>
        <v>13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8287</v>
      </c>
      <c r="O1877" s="9" t="s">
        <v>8289</v>
      </c>
      <c r="P1877" s="18">
        <f t="shared" si="146"/>
        <v>0.01</v>
      </c>
      <c r="Q1877" s="5">
        <f t="shared" si="150"/>
        <v>17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8287</v>
      </c>
      <c r="O1878" s="9" t="s">
        <v>8289</v>
      </c>
      <c r="P1878" s="18">
        <f t="shared" si="146"/>
        <v>0</v>
      </c>
      <c r="Q1878" s="5">
        <f t="shared" si="150"/>
        <v>0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8287</v>
      </c>
      <c r="O1879" s="9" t="s">
        <v>8289</v>
      </c>
      <c r="P1879" s="18">
        <f t="shared" si="146"/>
        <v>0</v>
      </c>
      <c r="Q1879" s="5">
        <f t="shared" si="150"/>
        <v>0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8287</v>
      </c>
      <c r="O1880" s="9" t="s">
        <v>8289</v>
      </c>
      <c r="P1880" s="18">
        <f t="shared" si="146"/>
        <v>0</v>
      </c>
      <c r="Q1880" s="5">
        <f t="shared" si="150"/>
        <v>0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8287</v>
      </c>
      <c r="O1881" s="9" t="s">
        <v>8289</v>
      </c>
      <c r="P1881" s="18">
        <f t="shared" si="146"/>
        <v>0</v>
      </c>
      <c r="Q1881" s="5">
        <f t="shared" si="150"/>
        <v>3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8287</v>
      </c>
      <c r="O1882" s="9" t="s">
        <v>8289</v>
      </c>
      <c r="P1882" s="18">
        <f t="shared" si="146"/>
        <v>0.2</v>
      </c>
      <c r="Q1882" s="5">
        <f t="shared" si="150"/>
        <v>41.83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8279</v>
      </c>
      <c r="O1883" s="9" t="s">
        <v>8283</v>
      </c>
      <c r="P1883" s="18">
        <f t="shared" si="146"/>
        <v>1.73</v>
      </c>
      <c r="Q1883" s="5">
        <f t="shared" si="150"/>
        <v>49.34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8279</v>
      </c>
      <c r="O1884" s="9" t="s">
        <v>8283</v>
      </c>
      <c r="P1884" s="18">
        <f t="shared" si="146"/>
        <v>1.01</v>
      </c>
      <c r="Q1884" s="5">
        <f t="shared" si="150"/>
        <v>41.73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8279</v>
      </c>
      <c r="O1885" s="9" t="s">
        <v>8283</v>
      </c>
      <c r="P1885" s="18">
        <f t="shared" si="146"/>
        <v>1.05</v>
      </c>
      <c r="Q1885" s="5">
        <f t="shared" si="150"/>
        <v>32.72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8279</v>
      </c>
      <c r="O1886" s="9" t="s">
        <v>8283</v>
      </c>
      <c r="P1886" s="18">
        <f t="shared" si="146"/>
        <v>1.35</v>
      </c>
      <c r="Q1886" s="5">
        <f t="shared" si="150"/>
        <v>51.96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8279</v>
      </c>
      <c r="O1887" s="9" t="s">
        <v>8283</v>
      </c>
      <c r="P1887" s="18">
        <f t="shared" si="146"/>
        <v>1.1599999999999999</v>
      </c>
      <c r="Q1887" s="5">
        <f t="shared" si="150"/>
        <v>50.69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8279</v>
      </c>
      <c r="O1888" s="9" t="s">
        <v>8283</v>
      </c>
      <c r="P1888" s="18">
        <f t="shared" si="146"/>
        <v>1.02</v>
      </c>
      <c r="Q1888" s="5">
        <f t="shared" si="150"/>
        <v>42.24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8279</v>
      </c>
      <c r="O1889" s="9" t="s">
        <v>8283</v>
      </c>
      <c r="P1889" s="18">
        <f t="shared" si="146"/>
        <v>1.1100000000000001</v>
      </c>
      <c r="Q1889" s="5">
        <f t="shared" si="150"/>
        <v>416.88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8279</v>
      </c>
      <c r="O1890" s="9" t="s">
        <v>8283</v>
      </c>
      <c r="P1890" s="18">
        <f t="shared" si="146"/>
        <v>1.66</v>
      </c>
      <c r="Q1890" s="5">
        <f t="shared" si="150"/>
        <v>46.65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8279</v>
      </c>
      <c r="O1891" s="9" t="s">
        <v>8283</v>
      </c>
      <c r="P1891" s="18">
        <f t="shared" si="146"/>
        <v>1.07</v>
      </c>
      <c r="Q1891" s="5">
        <f t="shared" si="150"/>
        <v>48.45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8279</v>
      </c>
      <c r="O1892" s="9" t="s">
        <v>8283</v>
      </c>
      <c r="P1892" s="18">
        <f t="shared" si="146"/>
        <v>1.45</v>
      </c>
      <c r="Q1892" s="5">
        <f t="shared" si="150"/>
        <v>70.53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8279</v>
      </c>
      <c r="O1893" s="9" t="s">
        <v>8283</v>
      </c>
      <c r="P1893" s="18">
        <f t="shared" si="146"/>
        <v>1.06</v>
      </c>
      <c r="Q1893" s="5">
        <f t="shared" si="150"/>
        <v>87.96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8279</v>
      </c>
      <c r="O1894" s="9" t="s">
        <v>8283</v>
      </c>
      <c r="P1894" s="18">
        <f t="shared" si="146"/>
        <v>1.37</v>
      </c>
      <c r="Q1894" s="5">
        <f t="shared" si="150"/>
        <v>26.27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8279</v>
      </c>
      <c r="O1895" s="9" t="s">
        <v>8283</v>
      </c>
      <c r="P1895" s="18">
        <f t="shared" si="146"/>
        <v>1.04</v>
      </c>
      <c r="Q1895" s="5">
        <f t="shared" si="150"/>
        <v>57.78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8279</v>
      </c>
      <c r="O1896" s="9" t="s">
        <v>8283</v>
      </c>
      <c r="P1896" s="18">
        <f t="shared" si="146"/>
        <v>1.1499999999999999</v>
      </c>
      <c r="Q1896" s="5">
        <f t="shared" si="150"/>
        <v>57.25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8279</v>
      </c>
      <c r="O1897" s="9" t="s">
        <v>8283</v>
      </c>
      <c r="P1897" s="18">
        <f t="shared" si="146"/>
        <v>1.02</v>
      </c>
      <c r="Q1897" s="5">
        <f t="shared" si="150"/>
        <v>196.34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8279</v>
      </c>
      <c r="O1898" s="9" t="s">
        <v>8283</v>
      </c>
      <c r="P1898" s="18">
        <f t="shared" si="146"/>
        <v>1.24</v>
      </c>
      <c r="Q1898" s="5">
        <f t="shared" si="150"/>
        <v>43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8279</v>
      </c>
      <c r="O1899" s="9" t="s">
        <v>8283</v>
      </c>
      <c r="P1899" s="18">
        <f t="shared" si="146"/>
        <v>1.02</v>
      </c>
      <c r="Q1899" s="5">
        <f t="shared" si="150"/>
        <v>35.549999999999997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8279</v>
      </c>
      <c r="O1900" s="9" t="s">
        <v>8283</v>
      </c>
      <c r="P1900" s="18">
        <f t="shared" si="146"/>
        <v>1.45</v>
      </c>
      <c r="Q1900" s="5">
        <f t="shared" si="150"/>
        <v>68.81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8279</v>
      </c>
      <c r="O1901" s="9" t="s">
        <v>8283</v>
      </c>
      <c r="P1901" s="18">
        <f t="shared" si="146"/>
        <v>1.33</v>
      </c>
      <c r="Q1901" s="5">
        <f t="shared" si="150"/>
        <v>28.57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8279</v>
      </c>
      <c r="O1902" s="9" t="s">
        <v>8283</v>
      </c>
      <c r="P1902" s="18">
        <f t="shared" si="146"/>
        <v>1.0900000000000001</v>
      </c>
      <c r="Q1902" s="5">
        <f t="shared" si="150"/>
        <v>50.63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8273</v>
      </c>
      <c r="O1903" s="9" t="s">
        <v>8302</v>
      </c>
      <c r="P1903" s="18">
        <f t="shared" si="146"/>
        <v>0.03</v>
      </c>
      <c r="Q1903" s="5">
        <f t="shared" si="150"/>
        <v>106.8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8273</v>
      </c>
      <c r="O1904" s="9" t="s">
        <v>8302</v>
      </c>
      <c r="P1904" s="18">
        <f t="shared" si="146"/>
        <v>0.01</v>
      </c>
      <c r="Q1904" s="5">
        <f t="shared" si="150"/>
        <v>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8273</v>
      </c>
      <c r="O1905" s="9" t="s">
        <v>8302</v>
      </c>
      <c r="P1905" s="18">
        <f t="shared" si="146"/>
        <v>0.47</v>
      </c>
      <c r="Q1905" s="5">
        <f t="shared" si="150"/>
        <v>34.1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8273</v>
      </c>
      <c r="O1906" s="9" t="s">
        <v>8302</v>
      </c>
      <c r="P1906" s="18">
        <f t="shared" si="146"/>
        <v>0</v>
      </c>
      <c r="Q1906" s="5">
        <f t="shared" si="150"/>
        <v>25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8273</v>
      </c>
      <c r="O1907" s="9" t="s">
        <v>8302</v>
      </c>
      <c r="P1907" s="18">
        <f t="shared" si="146"/>
        <v>0</v>
      </c>
      <c r="Q1907" s="5">
        <f t="shared" si="150"/>
        <v>10.5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8273</v>
      </c>
      <c r="O1908" s="9" t="s">
        <v>8302</v>
      </c>
      <c r="P1908" s="18">
        <f t="shared" si="146"/>
        <v>0.43</v>
      </c>
      <c r="Q1908" s="5">
        <f t="shared" si="150"/>
        <v>215.96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8273</v>
      </c>
      <c r="O1909" s="9" t="s">
        <v>8302</v>
      </c>
      <c r="P1909" s="18">
        <f t="shared" si="146"/>
        <v>0</v>
      </c>
      <c r="Q1909" s="5">
        <f t="shared" si="150"/>
        <v>21.25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8273</v>
      </c>
      <c r="O1910" s="9" t="s">
        <v>8302</v>
      </c>
      <c r="P1910" s="18">
        <f t="shared" si="146"/>
        <v>0.02</v>
      </c>
      <c r="Q1910" s="5">
        <f t="shared" si="150"/>
        <v>108.25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8273</v>
      </c>
      <c r="O1911" s="9" t="s">
        <v>8302</v>
      </c>
      <c r="P1911" s="18">
        <f t="shared" si="146"/>
        <v>0.14000000000000001</v>
      </c>
      <c r="Q1911" s="5">
        <f t="shared" si="150"/>
        <v>129.97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8273</v>
      </c>
      <c r="O1912" s="9" t="s">
        <v>8302</v>
      </c>
      <c r="P1912" s="18">
        <f t="shared" si="146"/>
        <v>0.39</v>
      </c>
      <c r="Q1912" s="5">
        <f t="shared" si="150"/>
        <v>117.49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8273</v>
      </c>
      <c r="O1913" s="9" t="s">
        <v>8302</v>
      </c>
      <c r="P1913" s="18">
        <f t="shared" si="146"/>
        <v>0</v>
      </c>
      <c r="Q1913" s="5">
        <f t="shared" si="150"/>
        <v>10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8273</v>
      </c>
      <c r="O1914" s="9" t="s">
        <v>8302</v>
      </c>
      <c r="P1914" s="18">
        <f t="shared" si="146"/>
        <v>0.59</v>
      </c>
      <c r="Q1914" s="5">
        <f t="shared" si="150"/>
        <v>70.599999999999994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8273</v>
      </c>
      <c r="O1915" s="9" t="s">
        <v>8302</v>
      </c>
      <c r="P1915" s="18">
        <f t="shared" si="146"/>
        <v>0.01</v>
      </c>
      <c r="Q1915" s="5">
        <f t="shared" si="150"/>
        <v>24.5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8273</v>
      </c>
      <c r="O1916" s="9" t="s">
        <v>8302</v>
      </c>
      <c r="P1916" s="18">
        <f t="shared" si="146"/>
        <v>0.09</v>
      </c>
      <c r="Q1916" s="5">
        <f t="shared" si="150"/>
        <v>30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8273</v>
      </c>
      <c r="O1917" s="9" t="s">
        <v>8302</v>
      </c>
      <c r="P1917" s="18">
        <f t="shared" si="146"/>
        <v>0.02</v>
      </c>
      <c r="Q1917" s="5">
        <f t="shared" si="150"/>
        <v>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8273</v>
      </c>
      <c r="O1918" s="9" t="s">
        <v>8302</v>
      </c>
      <c r="P1918" s="18">
        <f t="shared" si="146"/>
        <v>0.01</v>
      </c>
      <c r="Q1918" s="5">
        <f t="shared" si="150"/>
        <v>17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8273</v>
      </c>
      <c r="O1919" s="9" t="s">
        <v>8302</v>
      </c>
      <c r="P1919" s="18">
        <f t="shared" si="146"/>
        <v>0.53</v>
      </c>
      <c r="Q1919" s="5">
        <f t="shared" si="150"/>
        <v>2928.93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8273</v>
      </c>
      <c r="O1920" s="9" t="s">
        <v>8302</v>
      </c>
      <c r="P1920" s="18">
        <f t="shared" si="146"/>
        <v>0.01</v>
      </c>
      <c r="Q1920" s="5">
        <f t="shared" si="150"/>
        <v>28.89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8273</v>
      </c>
      <c r="O1921" s="9" t="s">
        <v>8302</v>
      </c>
      <c r="P1921" s="18">
        <f t="shared" si="146"/>
        <v>0.47</v>
      </c>
      <c r="Q1921" s="5">
        <f t="shared" si="150"/>
        <v>29.63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8273</v>
      </c>
      <c r="O1922" s="9" t="s">
        <v>8302</v>
      </c>
      <c r="P1922" s="18">
        <f t="shared" si="146"/>
        <v>0.43</v>
      </c>
      <c r="Q1922" s="5">
        <f t="shared" si="150"/>
        <v>40.98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8279</v>
      </c>
      <c r="O1923" s="9" t="s">
        <v>8283</v>
      </c>
      <c r="P1923" s="18">
        <f t="shared" ref="P1923:P1986" si="151">IFERROR(ROUND(E1923/D1923,2),0)</f>
        <v>1.37</v>
      </c>
      <c r="Q1923" s="5">
        <f t="shared" si="150"/>
        <v>54</v>
      </c>
      <c r="R1923" s="14">
        <f t="shared" ref="R1923:R1986" si="152">(J1923/60/60/24)+DATE(1970,1,1)</f>
        <v>41074.221562500003</v>
      </c>
      <c r="S1923" s="14">
        <f t="shared" ref="S1923:S1986" si="153">(I1923/60/60/24)+DATE(1970,1,1)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8279</v>
      </c>
      <c r="O1924" s="9" t="s">
        <v>8283</v>
      </c>
      <c r="P1924" s="18">
        <f t="shared" si="151"/>
        <v>1.1599999999999999</v>
      </c>
      <c r="Q1924" s="5">
        <f t="shared" si="150"/>
        <v>36.11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8279</v>
      </c>
      <c r="O1925" s="9" t="s">
        <v>8283</v>
      </c>
      <c r="P1925" s="18">
        <f t="shared" si="151"/>
        <v>2.41</v>
      </c>
      <c r="Q1925" s="5">
        <f t="shared" si="150"/>
        <v>23.15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8279</v>
      </c>
      <c r="O1926" s="9" t="s">
        <v>8283</v>
      </c>
      <c r="P1926" s="18">
        <f t="shared" si="151"/>
        <v>1.1399999999999999</v>
      </c>
      <c r="Q1926" s="5">
        <f t="shared" si="150"/>
        <v>104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8279</v>
      </c>
      <c r="O1927" s="9" t="s">
        <v>8283</v>
      </c>
      <c r="P1927" s="18">
        <f t="shared" si="151"/>
        <v>1.1000000000000001</v>
      </c>
      <c r="Q1927" s="5">
        <f t="shared" si="150"/>
        <v>31.83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8279</v>
      </c>
      <c r="O1928" s="9" t="s">
        <v>8283</v>
      </c>
      <c r="P1928" s="18">
        <f t="shared" si="151"/>
        <v>1.95</v>
      </c>
      <c r="Q1928" s="5">
        <f t="shared" si="150"/>
        <v>27.39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8279</v>
      </c>
      <c r="O1929" s="9" t="s">
        <v>8283</v>
      </c>
      <c r="P1929" s="18">
        <f t="shared" si="151"/>
        <v>1.03</v>
      </c>
      <c r="Q1929" s="5">
        <f t="shared" si="150"/>
        <v>56.36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8279</v>
      </c>
      <c r="O1930" s="9" t="s">
        <v>8283</v>
      </c>
      <c r="P1930" s="18">
        <f t="shared" si="151"/>
        <v>1.03</v>
      </c>
      <c r="Q1930" s="5">
        <f t="shared" si="150"/>
        <v>77.349999999999994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8279</v>
      </c>
      <c r="O1931" s="9" t="s">
        <v>8283</v>
      </c>
      <c r="P1931" s="18">
        <f t="shared" si="151"/>
        <v>1</v>
      </c>
      <c r="Q1931" s="5">
        <f t="shared" si="150"/>
        <v>42.8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8279</v>
      </c>
      <c r="O1932" s="9" t="s">
        <v>8283</v>
      </c>
      <c r="P1932" s="18">
        <f t="shared" si="151"/>
        <v>1.27</v>
      </c>
      <c r="Q1932" s="5">
        <f t="shared" si="150"/>
        <v>48.85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8279</v>
      </c>
      <c r="O1933" s="9" t="s">
        <v>8283</v>
      </c>
      <c r="P1933" s="18">
        <f t="shared" si="151"/>
        <v>1.21</v>
      </c>
      <c r="Q1933" s="5">
        <f t="shared" si="150"/>
        <v>48.24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8279</v>
      </c>
      <c r="O1934" s="9" t="s">
        <v>8283</v>
      </c>
      <c r="P1934" s="18">
        <f t="shared" si="151"/>
        <v>1.07</v>
      </c>
      <c r="Q1934" s="5">
        <f t="shared" si="150"/>
        <v>70.209999999999994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8279</v>
      </c>
      <c r="O1935" s="9" t="s">
        <v>8283</v>
      </c>
      <c r="P1935" s="18">
        <f t="shared" si="151"/>
        <v>1.72</v>
      </c>
      <c r="Q1935" s="5">
        <f t="shared" ref="Q1935:Q1998" si="155">IFERROR(ROUND(E1935/L1935,2),0)</f>
        <v>94.05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8279</v>
      </c>
      <c r="O1936" s="9" t="s">
        <v>8283</v>
      </c>
      <c r="P1936" s="18">
        <f t="shared" si="151"/>
        <v>1.24</v>
      </c>
      <c r="Q1936" s="5">
        <f t="shared" si="155"/>
        <v>80.27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8279</v>
      </c>
      <c r="O1937" s="9" t="s">
        <v>8283</v>
      </c>
      <c r="P1937" s="18">
        <f t="shared" si="151"/>
        <v>1.08</v>
      </c>
      <c r="Q1937" s="5">
        <f t="shared" si="155"/>
        <v>54.2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8279</v>
      </c>
      <c r="O1938" s="9" t="s">
        <v>8283</v>
      </c>
      <c r="P1938" s="18">
        <f t="shared" si="151"/>
        <v>1.17</v>
      </c>
      <c r="Q1938" s="5">
        <f t="shared" si="155"/>
        <v>60.27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8279</v>
      </c>
      <c r="O1939" s="9" t="s">
        <v>8283</v>
      </c>
      <c r="P1939" s="18">
        <f t="shared" si="151"/>
        <v>1.87</v>
      </c>
      <c r="Q1939" s="5">
        <f t="shared" si="155"/>
        <v>38.74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8279</v>
      </c>
      <c r="O1940" s="9" t="s">
        <v>8283</v>
      </c>
      <c r="P1940" s="18">
        <f t="shared" si="151"/>
        <v>1.1599999999999999</v>
      </c>
      <c r="Q1940" s="5">
        <f t="shared" si="155"/>
        <v>152.54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8279</v>
      </c>
      <c r="O1941" s="9" t="s">
        <v>8283</v>
      </c>
      <c r="P1941" s="18">
        <f t="shared" si="151"/>
        <v>1.1100000000000001</v>
      </c>
      <c r="Q1941" s="5">
        <f t="shared" si="155"/>
        <v>115.31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8279</v>
      </c>
      <c r="O1942" s="9" t="s">
        <v>8283</v>
      </c>
      <c r="P1942" s="18">
        <f t="shared" si="151"/>
        <v>1.71</v>
      </c>
      <c r="Q1942" s="5">
        <f t="shared" si="155"/>
        <v>35.840000000000003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8273</v>
      </c>
      <c r="O1943" s="9" t="s">
        <v>8303</v>
      </c>
      <c r="P1943" s="18">
        <f t="shared" si="151"/>
        <v>1.26</v>
      </c>
      <c r="Q1943" s="5">
        <f t="shared" si="155"/>
        <v>64.569999999999993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8273</v>
      </c>
      <c r="O1944" s="9" t="s">
        <v>8303</v>
      </c>
      <c r="P1944" s="18">
        <f t="shared" si="151"/>
        <v>1.38</v>
      </c>
      <c r="Q1944" s="5">
        <f t="shared" si="155"/>
        <v>87.44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8273</v>
      </c>
      <c r="O1945" s="9" t="s">
        <v>8303</v>
      </c>
      <c r="P1945" s="18">
        <f t="shared" si="151"/>
        <v>17.05</v>
      </c>
      <c r="Q1945" s="5">
        <f t="shared" si="155"/>
        <v>68.819999999999993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8273</v>
      </c>
      <c r="O1946" s="9" t="s">
        <v>8303</v>
      </c>
      <c r="P1946" s="18">
        <f t="shared" si="151"/>
        <v>7.88</v>
      </c>
      <c r="Q1946" s="5">
        <f t="shared" si="155"/>
        <v>176.2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8273</v>
      </c>
      <c r="O1947" s="9" t="s">
        <v>8303</v>
      </c>
      <c r="P1947" s="18">
        <f t="shared" si="151"/>
        <v>3.48</v>
      </c>
      <c r="Q1947" s="5">
        <f t="shared" si="155"/>
        <v>511.79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8273</v>
      </c>
      <c r="O1948" s="9" t="s">
        <v>8303</v>
      </c>
      <c r="P1948" s="18">
        <f t="shared" si="151"/>
        <v>1.5</v>
      </c>
      <c r="Q1948" s="5">
        <f t="shared" si="155"/>
        <v>160.44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8273</v>
      </c>
      <c r="O1949" s="9" t="s">
        <v>8303</v>
      </c>
      <c r="P1949" s="18">
        <f t="shared" si="151"/>
        <v>1.01</v>
      </c>
      <c r="Q1949" s="5">
        <f t="shared" si="155"/>
        <v>35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8273</v>
      </c>
      <c r="O1950" s="9" t="s">
        <v>8303</v>
      </c>
      <c r="P1950" s="18">
        <f t="shared" si="151"/>
        <v>8</v>
      </c>
      <c r="Q1950" s="5">
        <f t="shared" si="155"/>
        <v>188.51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8273</v>
      </c>
      <c r="O1951" s="9" t="s">
        <v>8303</v>
      </c>
      <c r="P1951" s="18">
        <f t="shared" si="151"/>
        <v>1.06</v>
      </c>
      <c r="Q1951" s="5">
        <f t="shared" si="155"/>
        <v>56.2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8273</v>
      </c>
      <c r="O1952" s="9" t="s">
        <v>8303</v>
      </c>
      <c r="P1952" s="18">
        <f t="shared" si="151"/>
        <v>2.0099999999999998</v>
      </c>
      <c r="Q1952" s="5">
        <f t="shared" si="155"/>
        <v>51.31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8273</v>
      </c>
      <c r="O1953" s="9" t="s">
        <v>8303</v>
      </c>
      <c r="P1953" s="18">
        <f t="shared" si="151"/>
        <v>2.12</v>
      </c>
      <c r="Q1953" s="5">
        <f t="shared" si="155"/>
        <v>127.36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8273</v>
      </c>
      <c r="O1954" s="9" t="s">
        <v>8303</v>
      </c>
      <c r="P1954" s="18">
        <f t="shared" si="151"/>
        <v>1.98</v>
      </c>
      <c r="Q1954" s="5">
        <f t="shared" si="155"/>
        <v>101.86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8273</v>
      </c>
      <c r="O1955" s="9" t="s">
        <v>8303</v>
      </c>
      <c r="P1955" s="18">
        <f t="shared" si="151"/>
        <v>2.2599999999999998</v>
      </c>
      <c r="Q1955" s="5">
        <f t="shared" si="155"/>
        <v>230.56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8273</v>
      </c>
      <c r="O1956" s="9" t="s">
        <v>8303</v>
      </c>
      <c r="P1956" s="18">
        <f t="shared" si="151"/>
        <v>6.99</v>
      </c>
      <c r="Q1956" s="5">
        <f t="shared" si="155"/>
        <v>842.11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8273</v>
      </c>
      <c r="O1957" s="9" t="s">
        <v>8303</v>
      </c>
      <c r="P1957" s="18">
        <f t="shared" si="151"/>
        <v>3.99</v>
      </c>
      <c r="Q1957" s="5">
        <f t="shared" si="155"/>
        <v>577.28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8273</v>
      </c>
      <c r="O1958" s="9" t="s">
        <v>8303</v>
      </c>
      <c r="P1958" s="18">
        <f t="shared" si="151"/>
        <v>2.94</v>
      </c>
      <c r="Q1958" s="5">
        <f t="shared" si="155"/>
        <v>483.34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8273</v>
      </c>
      <c r="O1959" s="9" t="s">
        <v>8303</v>
      </c>
      <c r="P1959" s="18">
        <f t="shared" si="151"/>
        <v>1.68</v>
      </c>
      <c r="Q1959" s="5">
        <f t="shared" si="155"/>
        <v>76.14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8273</v>
      </c>
      <c r="O1960" s="9" t="s">
        <v>8303</v>
      </c>
      <c r="P1960" s="18">
        <f t="shared" si="151"/>
        <v>14.36</v>
      </c>
      <c r="Q1960" s="5">
        <f t="shared" si="155"/>
        <v>74.11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8273</v>
      </c>
      <c r="O1961" s="9" t="s">
        <v>8303</v>
      </c>
      <c r="P1961" s="18">
        <f t="shared" si="151"/>
        <v>1.57</v>
      </c>
      <c r="Q1961" s="5">
        <f t="shared" si="155"/>
        <v>36.97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8273</v>
      </c>
      <c r="O1962" s="9" t="s">
        <v>8303</v>
      </c>
      <c r="P1962" s="18">
        <f t="shared" si="151"/>
        <v>1.18</v>
      </c>
      <c r="Q1962" s="5">
        <f t="shared" si="155"/>
        <v>2500.9699999999998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8273</v>
      </c>
      <c r="O1963" s="9" t="s">
        <v>8303</v>
      </c>
      <c r="P1963" s="18">
        <f t="shared" si="151"/>
        <v>11.05</v>
      </c>
      <c r="Q1963" s="5">
        <f t="shared" si="155"/>
        <v>67.69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8273</v>
      </c>
      <c r="O1964" s="9" t="s">
        <v>8303</v>
      </c>
      <c r="P1964" s="18">
        <f t="shared" si="151"/>
        <v>1.93</v>
      </c>
      <c r="Q1964" s="5">
        <f t="shared" si="155"/>
        <v>63.05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8273</v>
      </c>
      <c r="O1965" s="9" t="s">
        <v>8303</v>
      </c>
      <c r="P1965" s="18">
        <f t="shared" si="151"/>
        <v>1.27</v>
      </c>
      <c r="Q1965" s="5">
        <f t="shared" si="155"/>
        <v>117.6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8273</v>
      </c>
      <c r="O1966" s="9" t="s">
        <v>8303</v>
      </c>
      <c r="P1966" s="18">
        <f t="shared" si="151"/>
        <v>2.6</v>
      </c>
      <c r="Q1966" s="5">
        <f t="shared" si="155"/>
        <v>180.75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8273</v>
      </c>
      <c r="O1967" s="9" t="s">
        <v>8303</v>
      </c>
      <c r="P1967" s="18">
        <f t="shared" si="151"/>
        <v>2.62</v>
      </c>
      <c r="Q1967" s="5">
        <f t="shared" si="155"/>
        <v>127.32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8273</v>
      </c>
      <c r="O1968" s="9" t="s">
        <v>8303</v>
      </c>
      <c r="P1968" s="18">
        <f t="shared" si="151"/>
        <v>2.0699999999999998</v>
      </c>
      <c r="Q1968" s="5">
        <f t="shared" si="155"/>
        <v>136.63999999999999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8273</v>
      </c>
      <c r="O1969" s="9" t="s">
        <v>8303</v>
      </c>
      <c r="P1969" s="18">
        <f t="shared" si="151"/>
        <v>3.7</v>
      </c>
      <c r="Q1969" s="5">
        <f t="shared" si="155"/>
        <v>182.78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8273</v>
      </c>
      <c r="O1970" s="9" t="s">
        <v>8303</v>
      </c>
      <c r="P1970" s="18">
        <f t="shared" si="151"/>
        <v>2.85</v>
      </c>
      <c r="Q1970" s="5">
        <f t="shared" si="155"/>
        <v>279.38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8273</v>
      </c>
      <c r="O1971" s="9" t="s">
        <v>8303</v>
      </c>
      <c r="P1971" s="18">
        <f t="shared" si="151"/>
        <v>5.79</v>
      </c>
      <c r="Q1971" s="5">
        <f t="shared" si="155"/>
        <v>61.38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8273</v>
      </c>
      <c r="O1972" s="9" t="s">
        <v>8303</v>
      </c>
      <c r="P1972" s="18">
        <f t="shared" si="151"/>
        <v>11.32</v>
      </c>
      <c r="Q1972" s="5">
        <f t="shared" si="155"/>
        <v>80.73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8273</v>
      </c>
      <c r="O1973" s="9" t="s">
        <v>8303</v>
      </c>
      <c r="P1973" s="18">
        <f t="shared" si="151"/>
        <v>2.63</v>
      </c>
      <c r="Q1973" s="5">
        <f t="shared" si="155"/>
        <v>272.36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8273</v>
      </c>
      <c r="O1974" s="9" t="s">
        <v>8303</v>
      </c>
      <c r="P1974" s="18">
        <f t="shared" si="151"/>
        <v>6.74</v>
      </c>
      <c r="Q1974" s="5">
        <f t="shared" si="155"/>
        <v>70.849999999999994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8273</v>
      </c>
      <c r="O1975" s="9" t="s">
        <v>8303</v>
      </c>
      <c r="P1975" s="18">
        <f t="shared" si="151"/>
        <v>2.57</v>
      </c>
      <c r="Q1975" s="5">
        <f t="shared" si="155"/>
        <v>247.94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8273</v>
      </c>
      <c r="O1976" s="9" t="s">
        <v>8303</v>
      </c>
      <c r="P1976" s="18">
        <f t="shared" si="151"/>
        <v>3.75</v>
      </c>
      <c r="Q1976" s="5">
        <f t="shared" si="155"/>
        <v>186.81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8273</v>
      </c>
      <c r="O1977" s="9" t="s">
        <v>8303</v>
      </c>
      <c r="P1977" s="18">
        <f t="shared" si="151"/>
        <v>2.09</v>
      </c>
      <c r="Q1977" s="5">
        <f t="shared" si="155"/>
        <v>131.99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8273</v>
      </c>
      <c r="O1978" s="9" t="s">
        <v>8303</v>
      </c>
      <c r="P1978" s="18">
        <f t="shared" si="151"/>
        <v>3.47</v>
      </c>
      <c r="Q1978" s="5">
        <f t="shared" si="155"/>
        <v>29.31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8273</v>
      </c>
      <c r="O1979" s="9" t="s">
        <v>8303</v>
      </c>
      <c r="P1979" s="18">
        <f t="shared" si="151"/>
        <v>4.0199999999999996</v>
      </c>
      <c r="Q1979" s="5">
        <f t="shared" si="155"/>
        <v>245.02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8273</v>
      </c>
      <c r="O1980" s="9" t="s">
        <v>8303</v>
      </c>
      <c r="P1980" s="18">
        <f t="shared" si="151"/>
        <v>10.27</v>
      </c>
      <c r="Q1980" s="5">
        <f t="shared" si="155"/>
        <v>1323.25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8273</v>
      </c>
      <c r="O1981" s="9" t="s">
        <v>8303</v>
      </c>
      <c r="P1981" s="18">
        <f t="shared" si="151"/>
        <v>1.1499999999999999</v>
      </c>
      <c r="Q1981" s="5">
        <f t="shared" si="155"/>
        <v>282.66000000000003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8273</v>
      </c>
      <c r="O1982" s="9" t="s">
        <v>8303</v>
      </c>
      <c r="P1982" s="18">
        <f t="shared" si="151"/>
        <v>3.55</v>
      </c>
      <c r="Q1982" s="5">
        <f t="shared" si="155"/>
        <v>91.21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8292</v>
      </c>
      <c r="O1983" s="9" t="s">
        <v>8304</v>
      </c>
      <c r="P1983" s="18">
        <f t="shared" si="151"/>
        <v>0.05</v>
      </c>
      <c r="Q1983" s="5">
        <f t="shared" si="155"/>
        <v>31.75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8292</v>
      </c>
      <c r="O1984" s="9" t="s">
        <v>8304</v>
      </c>
      <c r="P1984" s="18">
        <f t="shared" si="151"/>
        <v>0</v>
      </c>
      <c r="Q1984" s="5">
        <f t="shared" si="155"/>
        <v>0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8292</v>
      </c>
      <c r="O1985" s="9" t="s">
        <v>8304</v>
      </c>
      <c r="P1985" s="18">
        <f t="shared" si="151"/>
        <v>0.04</v>
      </c>
      <c r="Q1985" s="5">
        <f t="shared" si="155"/>
        <v>88.69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8292</v>
      </c>
      <c r="O1986" s="9" t="s">
        <v>8304</v>
      </c>
      <c r="P1986" s="18">
        <f t="shared" si="151"/>
        <v>0.21</v>
      </c>
      <c r="Q1986" s="5">
        <f t="shared" si="155"/>
        <v>453.14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8292</v>
      </c>
      <c r="O1987" s="9" t="s">
        <v>8304</v>
      </c>
      <c r="P1987" s="18">
        <f t="shared" ref="P1987:P2050" si="156">IFERROR(ROUND(E1987/D1987,2),0)</f>
        <v>0.03</v>
      </c>
      <c r="Q1987" s="5">
        <f t="shared" si="155"/>
        <v>12.75</v>
      </c>
      <c r="R1987" s="14">
        <f t="shared" ref="R1987:R2050" si="157">(J1987/60/60/24)+DATE(1970,1,1)</f>
        <v>42555.698738425926</v>
      </c>
      <c r="S1987" s="14">
        <f t="shared" ref="S1987:S2050" si="158">(I1987/60/60/24)+DATE(1970,1,1)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8292</v>
      </c>
      <c r="O1988" s="9" t="s">
        <v>8304</v>
      </c>
      <c r="P1988" s="18">
        <f t="shared" si="156"/>
        <v>0</v>
      </c>
      <c r="Q1988" s="5">
        <f t="shared" si="155"/>
        <v>1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8292</v>
      </c>
      <c r="O1989" s="9" t="s">
        <v>8304</v>
      </c>
      <c r="P1989" s="18">
        <f t="shared" si="156"/>
        <v>0.42</v>
      </c>
      <c r="Q1989" s="5">
        <f t="shared" si="155"/>
        <v>83.43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8292</v>
      </c>
      <c r="O1990" s="9" t="s">
        <v>8304</v>
      </c>
      <c r="P1990" s="18">
        <f t="shared" si="156"/>
        <v>0</v>
      </c>
      <c r="Q1990" s="5">
        <f t="shared" si="155"/>
        <v>25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8292</v>
      </c>
      <c r="O1991" s="9" t="s">
        <v>8304</v>
      </c>
      <c r="P1991" s="18">
        <f t="shared" si="156"/>
        <v>0.01</v>
      </c>
      <c r="Q1991" s="5">
        <f t="shared" si="155"/>
        <v>50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8292</v>
      </c>
      <c r="O1992" s="9" t="s">
        <v>8304</v>
      </c>
      <c r="P1992" s="18">
        <f t="shared" si="156"/>
        <v>0.17</v>
      </c>
      <c r="Q1992" s="5">
        <f t="shared" si="155"/>
        <v>101.8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8292</v>
      </c>
      <c r="O1993" s="9" t="s">
        <v>8304</v>
      </c>
      <c r="P1993" s="18">
        <f t="shared" si="156"/>
        <v>7.0000000000000007E-2</v>
      </c>
      <c r="Q1993" s="5">
        <f t="shared" si="155"/>
        <v>46.67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8292</v>
      </c>
      <c r="O1994" s="9" t="s">
        <v>8304</v>
      </c>
      <c r="P1994" s="18">
        <f t="shared" si="156"/>
        <v>0</v>
      </c>
      <c r="Q1994" s="5">
        <f t="shared" si="155"/>
        <v>1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8292</v>
      </c>
      <c r="O1995" s="9" t="s">
        <v>8304</v>
      </c>
      <c r="P1995" s="18">
        <f t="shared" si="156"/>
        <v>0</v>
      </c>
      <c r="Q1995" s="5">
        <f t="shared" si="155"/>
        <v>0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8292</v>
      </c>
      <c r="O1996" s="9" t="s">
        <v>8304</v>
      </c>
      <c r="P1996" s="18">
        <f t="shared" si="156"/>
        <v>0</v>
      </c>
      <c r="Q1996" s="5">
        <f t="shared" si="155"/>
        <v>0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8292</v>
      </c>
      <c r="O1997" s="9" t="s">
        <v>8304</v>
      </c>
      <c r="P1997" s="18">
        <f t="shared" si="156"/>
        <v>0.08</v>
      </c>
      <c r="Q1997" s="5">
        <f t="shared" si="155"/>
        <v>26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8292</v>
      </c>
      <c r="O1998" s="9" t="s">
        <v>8304</v>
      </c>
      <c r="P1998" s="18">
        <f t="shared" si="156"/>
        <v>0</v>
      </c>
      <c r="Q1998" s="5">
        <f t="shared" si="155"/>
        <v>0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8292</v>
      </c>
      <c r="O1999" s="9" t="s">
        <v>8304</v>
      </c>
      <c r="P1999" s="18">
        <f t="shared" si="156"/>
        <v>0</v>
      </c>
      <c r="Q1999" s="5">
        <f t="shared" ref="Q1999:Q2062" si="160">IFERROR(ROUND(E1999/L1999,2),0)</f>
        <v>0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8292</v>
      </c>
      <c r="O2000" s="9" t="s">
        <v>8304</v>
      </c>
      <c r="P2000" s="18">
        <f t="shared" si="156"/>
        <v>0.26</v>
      </c>
      <c r="Q2000" s="5">
        <f t="shared" si="160"/>
        <v>218.33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8292</v>
      </c>
      <c r="O2001" s="9" t="s">
        <v>8304</v>
      </c>
      <c r="P2001" s="18">
        <f t="shared" si="156"/>
        <v>0.01</v>
      </c>
      <c r="Q2001" s="5">
        <f t="shared" si="160"/>
        <v>33.71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8292</v>
      </c>
      <c r="O2002" s="9" t="s">
        <v>8304</v>
      </c>
      <c r="P2002" s="18">
        <f t="shared" si="156"/>
        <v>0.13</v>
      </c>
      <c r="Q2002" s="5">
        <f t="shared" si="160"/>
        <v>25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8273</v>
      </c>
      <c r="O2003" s="9" t="s">
        <v>8303</v>
      </c>
      <c r="P2003" s="18">
        <f t="shared" si="156"/>
        <v>3.82</v>
      </c>
      <c r="Q2003" s="5">
        <f t="shared" si="160"/>
        <v>128.38999999999999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8273</v>
      </c>
      <c r="O2004" s="9" t="s">
        <v>8303</v>
      </c>
      <c r="P2004" s="18">
        <f t="shared" si="156"/>
        <v>2.17</v>
      </c>
      <c r="Q2004" s="5">
        <f t="shared" si="160"/>
        <v>78.83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8273</v>
      </c>
      <c r="O2005" s="9" t="s">
        <v>8303</v>
      </c>
      <c r="P2005" s="18">
        <f t="shared" si="156"/>
        <v>3.12</v>
      </c>
      <c r="Q2005" s="5">
        <f t="shared" si="160"/>
        <v>91.76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8273</v>
      </c>
      <c r="O2006" s="9" t="s">
        <v>8303</v>
      </c>
      <c r="P2006" s="18">
        <f t="shared" si="156"/>
        <v>2.34</v>
      </c>
      <c r="Q2006" s="5">
        <f t="shared" si="160"/>
        <v>331.1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8273</v>
      </c>
      <c r="O2007" s="9" t="s">
        <v>8303</v>
      </c>
      <c r="P2007" s="18">
        <f t="shared" si="156"/>
        <v>1.24</v>
      </c>
      <c r="Q2007" s="5">
        <f t="shared" si="160"/>
        <v>194.26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8273</v>
      </c>
      <c r="O2008" s="9" t="s">
        <v>8303</v>
      </c>
      <c r="P2008" s="18">
        <f t="shared" si="156"/>
        <v>2.48</v>
      </c>
      <c r="Q2008" s="5">
        <f t="shared" si="160"/>
        <v>408.98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8273</v>
      </c>
      <c r="O2009" s="9" t="s">
        <v>8303</v>
      </c>
      <c r="P2009" s="18">
        <f t="shared" si="156"/>
        <v>1.1599999999999999</v>
      </c>
      <c r="Q2009" s="5">
        <f t="shared" si="160"/>
        <v>84.46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8273</v>
      </c>
      <c r="O2010" s="9" t="s">
        <v>8303</v>
      </c>
      <c r="P2010" s="18">
        <f t="shared" si="156"/>
        <v>1.17</v>
      </c>
      <c r="Q2010" s="5">
        <f t="shared" si="160"/>
        <v>44.85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8273</v>
      </c>
      <c r="O2011" s="9" t="s">
        <v>8303</v>
      </c>
      <c r="P2011" s="18">
        <f t="shared" si="156"/>
        <v>3.05</v>
      </c>
      <c r="Q2011" s="5">
        <f t="shared" si="160"/>
        <v>383.36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8273</v>
      </c>
      <c r="O2012" s="9" t="s">
        <v>8303</v>
      </c>
      <c r="P2012" s="18">
        <f t="shared" si="156"/>
        <v>3.2</v>
      </c>
      <c r="Q2012" s="5">
        <f t="shared" si="160"/>
        <v>55.28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8273</v>
      </c>
      <c r="O2013" s="9" t="s">
        <v>8303</v>
      </c>
      <c r="P2013" s="18">
        <f t="shared" si="156"/>
        <v>8.1999999999999993</v>
      </c>
      <c r="Q2013" s="5">
        <f t="shared" si="160"/>
        <v>422.02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8273</v>
      </c>
      <c r="O2014" s="9" t="s">
        <v>8303</v>
      </c>
      <c r="P2014" s="18">
        <f t="shared" si="156"/>
        <v>2.35</v>
      </c>
      <c r="Q2014" s="5">
        <f t="shared" si="160"/>
        <v>64.180000000000007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8273</v>
      </c>
      <c r="O2015" s="9" t="s">
        <v>8303</v>
      </c>
      <c r="P2015" s="18">
        <f t="shared" si="156"/>
        <v>4.95</v>
      </c>
      <c r="Q2015" s="5">
        <f t="shared" si="160"/>
        <v>173.58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8273</v>
      </c>
      <c r="O2016" s="9" t="s">
        <v>8303</v>
      </c>
      <c r="P2016" s="18">
        <f t="shared" si="156"/>
        <v>78.14</v>
      </c>
      <c r="Q2016" s="5">
        <f t="shared" si="160"/>
        <v>88.6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8273</v>
      </c>
      <c r="O2017" s="9" t="s">
        <v>8303</v>
      </c>
      <c r="P2017" s="18">
        <f t="shared" si="156"/>
        <v>1.1299999999999999</v>
      </c>
      <c r="Q2017" s="5">
        <f t="shared" si="160"/>
        <v>50.22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8273</v>
      </c>
      <c r="O2018" s="9" t="s">
        <v>8303</v>
      </c>
      <c r="P2018" s="18">
        <f t="shared" si="156"/>
        <v>9.2200000000000006</v>
      </c>
      <c r="Q2018" s="5">
        <f t="shared" si="160"/>
        <v>192.39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8273</v>
      </c>
      <c r="O2019" s="9" t="s">
        <v>8303</v>
      </c>
      <c r="P2019" s="18">
        <f t="shared" si="156"/>
        <v>1.25</v>
      </c>
      <c r="Q2019" s="5">
        <f t="shared" si="160"/>
        <v>73.42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8273</v>
      </c>
      <c r="O2020" s="9" t="s">
        <v>8303</v>
      </c>
      <c r="P2020" s="18">
        <f t="shared" si="156"/>
        <v>1.02</v>
      </c>
      <c r="Q2020" s="5">
        <f t="shared" si="160"/>
        <v>147.68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8273</v>
      </c>
      <c r="O2021" s="9" t="s">
        <v>8303</v>
      </c>
      <c r="P2021" s="18">
        <f t="shared" si="156"/>
        <v>4.8499999999999996</v>
      </c>
      <c r="Q2021" s="5">
        <f t="shared" si="160"/>
        <v>108.97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8273</v>
      </c>
      <c r="O2022" s="9" t="s">
        <v>8303</v>
      </c>
      <c r="P2022" s="18">
        <f t="shared" si="156"/>
        <v>1.92</v>
      </c>
      <c r="Q2022" s="5">
        <f t="shared" si="160"/>
        <v>23.65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8273</v>
      </c>
      <c r="O2023" s="9" t="s">
        <v>8303</v>
      </c>
      <c r="P2023" s="18">
        <f t="shared" si="156"/>
        <v>2.81</v>
      </c>
      <c r="Q2023" s="5">
        <f t="shared" si="160"/>
        <v>147.94999999999999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8273</v>
      </c>
      <c r="O2024" s="9" t="s">
        <v>8303</v>
      </c>
      <c r="P2024" s="18">
        <f t="shared" si="156"/>
        <v>1.25</v>
      </c>
      <c r="Q2024" s="5">
        <f t="shared" si="160"/>
        <v>385.04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8273</v>
      </c>
      <c r="O2025" s="9" t="s">
        <v>8303</v>
      </c>
      <c r="P2025" s="18">
        <f t="shared" si="156"/>
        <v>1.61</v>
      </c>
      <c r="Q2025" s="5">
        <f t="shared" si="160"/>
        <v>457.39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8273</v>
      </c>
      <c r="O2026" s="9" t="s">
        <v>8303</v>
      </c>
      <c r="P2026" s="18">
        <f t="shared" si="156"/>
        <v>5.85</v>
      </c>
      <c r="Q2026" s="5">
        <f t="shared" si="160"/>
        <v>222.99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8273</v>
      </c>
      <c r="O2027" s="9" t="s">
        <v>8303</v>
      </c>
      <c r="P2027" s="18">
        <f t="shared" si="156"/>
        <v>2.0099999999999998</v>
      </c>
      <c r="Q2027" s="5">
        <f t="shared" si="160"/>
        <v>220.74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8273</v>
      </c>
      <c r="O2028" s="9" t="s">
        <v>8303</v>
      </c>
      <c r="P2028" s="18">
        <f t="shared" si="156"/>
        <v>1.33</v>
      </c>
      <c r="Q2028" s="5">
        <f t="shared" si="160"/>
        <v>73.5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8273</v>
      </c>
      <c r="O2029" s="9" t="s">
        <v>8303</v>
      </c>
      <c r="P2029" s="18">
        <f t="shared" si="156"/>
        <v>1.2</v>
      </c>
      <c r="Q2029" s="5">
        <f t="shared" si="160"/>
        <v>223.1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8273</v>
      </c>
      <c r="O2030" s="9" t="s">
        <v>8303</v>
      </c>
      <c r="P2030" s="18">
        <f t="shared" si="156"/>
        <v>1.26</v>
      </c>
      <c r="Q2030" s="5">
        <f t="shared" si="160"/>
        <v>47.91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8273</v>
      </c>
      <c r="O2031" s="9" t="s">
        <v>8303</v>
      </c>
      <c r="P2031" s="18">
        <f t="shared" si="156"/>
        <v>3.61</v>
      </c>
      <c r="Q2031" s="5">
        <f t="shared" si="160"/>
        <v>96.06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8273</v>
      </c>
      <c r="O2032" s="9" t="s">
        <v>8303</v>
      </c>
      <c r="P2032" s="18">
        <f t="shared" si="156"/>
        <v>2.2599999999999998</v>
      </c>
      <c r="Q2032" s="5">
        <f t="shared" si="160"/>
        <v>118.61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8273</v>
      </c>
      <c r="O2033" s="9" t="s">
        <v>8303</v>
      </c>
      <c r="P2033" s="18">
        <f t="shared" si="156"/>
        <v>1.2</v>
      </c>
      <c r="Q2033" s="5">
        <f t="shared" si="160"/>
        <v>118.45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8273</v>
      </c>
      <c r="O2034" s="9" t="s">
        <v>8303</v>
      </c>
      <c r="P2034" s="18">
        <f t="shared" si="156"/>
        <v>3.04</v>
      </c>
      <c r="Q2034" s="5">
        <f t="shared" si="160"/>
        <v>143.21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8273</v>
      </c>
      <c r="O2035" s="9" t="s">
        <v>8303</v>
      </c>
      <c r="P2035" s="18">
        <f t="shared" si="156"/>
        <v>1.79</v>
      </c>
      <c r="Q2035" s="5">
        <f t="shared" si="160"/>
        <v>282.72000000000003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8273</v>
      </c>
      <c r="O2036" s="9" t="s">
        <v>8303</v>
      </c>
      <c r="P2036" s="18">
        <f t="shared" si="156"/>
        <v>3.87</v>
      </c>
      <c r="Q2036" s="5">
        <f t="shared" si="160"/>
        <v>593.94000000000005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8273</v>
      </c>
      <c r="O2037" s="9" t="s">
        <v>8303</v>
      </c>
      <c r="P2037" s="18">
        <f t="shared" si="156"/>
        <v>2.11</v>
      </c>
      <c r="Q2037" s="5">
        <f t="shared" si="160"/>
        <v>262.16000000000003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8273</v>
      </c>
      <c r="O2038" s="9" t="s">
        <v>8303</v>
      </c>
      <c r="P2038" s="18">
        <f t="shared" si="156"/>
        <v>1.32</v>
      </c>
      <c r="Q2038" s="5">
        <f t="shared" si="160"/>
        <v>46.58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8273</v>
      </c>
      <c r="O2039" s="9" t="s">
        <v>8303</v>
      </c>
      <c r="P2039" s="18">
        <f t="shared" si="156"/>
        <v>3</v>
      </c>
      <c r="Q2039" s="5">
        <f t="shared" si="160"/>
        <v>70.040000000000006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8273</v>
      </c>
      <c r="O2040" s="9" t="s">
        <v>8303</v>
      </c>
      <c r="P2040" s="18">
        <f t="shared" si="156"/>
        <v>4.21</v>
      </c>
      <c r="Q2040" s="5">
        <f t="shared" si="160"/>
        <v>164.91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8273</v>
      </c>
      <c r="O2041" s="9" t="s">
        <v>8303</v>
      </c>
      <c r="P2041" s="18">
        <f t="shared" si="156"/>
        <v>1.36</v>
      </c>
      <c r="Q2041" s="5">
        <f t="shared" si="160"/>
        <v>449.26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8273</v>
      </c>
      <c r="O2042" s="9" t="s">
        <v>8303</v>
      </c>
      <c r="P2042" s="18">
        <f t="shared" si="156"/>
        <v>2.48</v>
      </c>
      <c r="Q2042" s="5">
        <f t="shared" si="160"/>
        <v>27.47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8273</v>
      </c>
      <c r="O2043" s="9" t="s">
        <v>8303</v>
      </c>
      <c r="P2043" s="18">
        <f t="shared" si="156"/>
        <v>1.82</v>
      </c>
      <c r="Q2043" s="5">
        <f t="shared" si="160"/>
        <v>143.97999999999999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8273</v>
      </c>
      <c r="O2044" s="9" t="s">
        <v>8303</v>
      </c>
      <c r="P2044" s="18">
        <f t="shared" si="156"/>
        <v>1.24</v>
      </c>
      <c r="Q2044" s="5">
        <f t="shared" si="160"/>
        <v>88.24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8273</v>
      </c>
      <c r="O2045" s="9" t="s">
        <v>8303</v>
      </c>
      <c r="P2045" s="18">
        <f t="shared" si="156"/>
        <v>5.0599999999999996</v>
      </c>
      <c r="Q2045" s="5">
        <f t="shared" si="160"/>
        <v>36.33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8273</v>
      </c>
      <c r="O2046" s="9" t="s">
        <v>8303</v>
      </c>
      <c r="P2046" s="18">
        <f t="shared" si="156"/>
        <v>1.08</v>
      </c>
      <c r="Q2046" s="5">
        <f t="shared" si="160"/>
        <v>90.18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8273</v>
      </c>
      <c r="O2047" s="9" t="s">
        <v>8303</v>
      </c>
      <c r="P2047" s="18">
        <f t="shared" si="156"/>
        <v>8.19</v>
      </c>
      <c r="Q2047" s="5">
        <f t="shared" si="160"/>
        <v>152.62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8273</v>
      </c>
      <c r="O2048" s="9" t="s">
        <v>8303</v>
      </c>
      <c r="P2048" s="18">
        <f t="shared" si="156"/>
        <v>1.21</v>
      </c>
      <c r="Q2048" s="5">
        <f t="shared" si="160"/>
        <v>55.81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8273</v>
      </c>
      <c r="O2049" s="9" t="s">
        <v>8303</v>
      </c>
      <c r="P2049" s="18">
        <f t="shared" si="156"/>
        <v>1.03</v>
      </c>
      <c r="Q2049" s="5">
        <f t="shared" si="160"/>
        <v>227.85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8273</v>
      </c>
      <c r="O2050" s="9" t="s">
        <v>8303</v>
      </c>
      <c r="P2050" s="18">
        <f t="shared" si="156"/>
        <v>1.48</v>
      </c>
      <c r="Q2050" s="5">
        <f t="shared" si="160"/>
        <v>91.83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8273</v>
      </c>
      <c r="O2051" s="9" t="s">
        <v>8303</v>
      </c>
      <c r="P2051" s="18">
        <f t="shared" ref="P2051:P2114" si="161">IFERROR(ROUND(E2051/D2051,2),0)</f>
        <v>1.2</v>
      </c>
      <c r="Q2051" s="5">
        <f t="shared" si="160"/>
        <v>80.989999999999995</v>
      </c>
      <c r="R2051" s="14">
        <f t="shared" ref="R2051:R2114" si="162">(J2051/60/60/24)+DATE(1970,1,1)</f>
        <v>41575.527349537035</v>
      </c>
      <c r="S2051" s="14">
        <f t="shared" ref="S2051:S2114" si="163">(I2051/60/60/24)+DATE(1970,1,1)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8273</v>
      </c>
      <c r="O2052" s="9" t="s">
        <v>8303</v>
      </c>
      <c r="P2052" s="18">
        <f t="shared" si="161"/>
        <v>4.7300000000000004</v>
      </c>
      <c r="Q2052" s="5">
        <f t="shared" si="160"/>
        <v>278.39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8273</v>
      </c>
      <c r="O2053" s="9" t="s">
        <v>8303</v>
      </c>
      <c r="P2053" s="18">
        <f t="shared" si="161"/>
        <v>1.3</v>
      </c>
      <c r="Q2053" s="5">
        <f t="shared" si="160"/>
        <v>43.1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8273</v>
      </c>
      <c r="O2054" s="9" t="s">
        <v>8303</v>
      </c>
      <c r="P2054" s="18">
        <f t="shared" si="161"/>
        <v>3.53</v>
      </c>
      <c r="Q2054" s="5">
        <f t="shared" si="160"/>
        <v>326.29000000000002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8273</v>
      </c>
      <c r="O2055" s="9" t="s">
        <v>8303</v>
      </c>
      <c r="P2055" s="18">
        <f t="shared" si="161"/>
        <v>1.01</v>
      </c>
      <c r="Q2055" s="5">
        <f t="shared" si="160"/>
        <v>41.74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8273</v>
      </c>
      <c r="O2056" s="9" t="s">
        <v>8303</v>
      </c>
      <c r="P2056" s="18">
        <f t="shared" si="161"/>
        <v>1.1399999999999999</v>
      </c>
      <c r="Q2056" s="5">
        <f t="shared" si="160"/>
        <v>64.02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8273</v>
      </c>
      <c r="O2057" s="9" t="s">
        <v>8303</v>
      </c>
      <c r="P2057" s="18">
        <f t="shared" si="161"/>
        <v>1.67</v>
      </c>
      <c r="Q2057" s="5">
        <f t="shared" si="160"/>
        <v>99.46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8273</v>
      </c>
      <c r="O2058" s="9" t="s">
        <v>8303</v>
      </c>
      <c r="P2058" s="18">
        <f t="shared" si="161"/>
        <v>1.53</v>
      </c>
      <c r="Q2058" s="5">
        <f t="shared" si="160"/>
        <v>138.49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8273</v>
      </c>
      <c r="O2059" s="9" t="s">
        <v>8303</v>
      </c>
      <c r="P2059" s="18">
        <f t="shared" si="161"/>
        <v>2.02</v>
      </c>
      <c r="Q2059" s="5">
        <f t="shared" si="160"/>
        <v>45.55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8273</v>
      </c>
      <c r="O2060" s="9" t="s">
        <v>8303</v>
      </c>
      <c r="P2060" s="18">
        <f t="shared" si="161"/>
        <v>1.68</v>
      </c>
      <c r="Q2060" s="5">
        <f t="shared" si="160"/>
        <v>10.51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8273</v>
      </c>
      <c r="O2061" s="9" t="s">
        <v>8303</v>
      </c>
      <c r="P2061" s="18">
        <f t="shared" si="161"/>
        <v>1.43</v>
      </c>
      <c r="Q2061" s="5">
        <f t="shared" si="160"/>
        <v>114.77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8273</v>
      </c>
      <c r="O2062" s="9" t="s">
        <v>8303</v>
      </c>
      <c r="P2062" s="18">
        <f t="shared" si="161"/>
        <v>1.96</v>
      </c>
      <c r="Q2062" s="5">
        <f t="shared" si="160"/>
        <v>36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8273</v>
      </c>
      <c r="O2063" s="9" t="s">
        <v>8303</v>
      </c>
      <c r="P2063" s="18">
        <f t="shared" si="161"/>
        <v>1.08</v>
      </c>
      <c r="Q2063" s="5">
        <f t="shared" ref="Q2063:Q2126" si="165">IFERROR(ROUND(E2063/L2063,2),0)</f>
        <v>154.16999999999999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8273</v>
      </c>
      <c r="O2064" s="9" t="s">
        <v>8303</v>
      </c>
      <c r="P2064" s="18">
        <f t="shared" si="161"/>
        <v>1.1499999999999999</v>
      </c>
      <c r="Q2064" s="5">
        <f t="shared" si="165"/>
        <v>566.39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8273</v>
      </c>
      <c r="O2065" s="9" t="s">
        <v>8303</v>
      </c>
      <c r="P2065" s="18">
        <f t="shared" si="161"/>
        <v>1.48</v>
      </c>
      <c r="Q2065" s="5">
        <f t="shared" si="165"/>
        <v>120.86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8273</v>
      </c>
      <c r="O2066" s="9" t="s">
        <v>8303</v>
      </c>
      <c r="P2066" s="18">
        <f t="shared" si="161"/>
        <v>1.91</v>
      </c>
      <c r="Q2066" s="5">
        <f t="shared" si="165"/>
        <v>86.16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8273</v>
      </c>
      <c r="O2067" s="9" t="s">
        <v>8303</v>
      </c>
      <c r="P2067" s="18">
        <f t="shared" si="161"/>
        <v>1.99</v>
      </c>
      <c r="Q2067" s="5">
        <f t="shared" si="165"/>
        <v>51.21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8273</v>
      </c>
      <c r="O2068" s="9" t="s">
        <v>8303</v>
      </c>
      <c r="P2068" s="18">
        <f t="shared" si="161"/>
        <v>2.19</v>
      </c>
      <c r="Q2068" s="5">
        <f t="shared" si="165"/>
        <v>67.260000000000005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8273</v>
      </c>
      <c r="O2069" s="9" t="s">
        <v>8303</v>
      </c>
      <c r="P2069" s="18">
        <f t="shared" si="161"/>
        <v>1.27</v>
      </c>
      <c r="Q2069" s="5">
        <f t="shared" si="165"/>
        <v>62.8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8273</v>
      </c>
      <c r="O2070" s="9" t="s">
        <v>8303</v>
      </c>
      <c r="P2070" s="18">
        <f t="shared" si="161"/>
        <v>1.05</v>
      </c>
      <c r="Q2070" s="5">
        <f t="shared" si="165"/>
        <v>346.13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8273</v>
      </c>
      <c r="O2071" s="9" t="s">
        <v>8303</v>
      </c>
      <c r="P2071" s="18">
        <f t="shared" si="161"/>
        <v>1.28</v>
      </c>
      <c r="Q2071" s="5">
        <f t="shared" si="165"/>
        <v>244.12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8273</v>
      </c>
      <c r="O2072" s="9" t="s">
        <v>8303</v>
      </c>
      <c r="P2072" s="18">
        <f t="shared" si="161"/>
        <v>3.17</v>
      </c>
      <c r="Q2072" s="5">
        <f t="shared" si="165"/>
        <v>259.25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8273</v>
      </c>
      <c r="O2073" s="9" t="s">
        <v>8303</v>
      </c>
      <c r="P2073" s="18">
        <f t="shared" si="161"/>
        <v>2.81</v>
      </c>
      <c r="Q2073" s="5">
        <f t="shared" si="165"/>
        <v>201.96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8273</v>
      </c>
      <c r="O2074" s="9" t="s">
        <v>8303</v>
      </c>
      <c r="P2074" s="18">
        <f t="shared" si="161"/>
        <v>1.1100000000000001</v>
      </c>
      <c r="Q2074" s="5">
        <f t="shared" si="165"/>
        <v>226.21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8273</v>
      </c>
      <c r="O2075" s="9" t="s">
        <v>8303</v>
      </c>
      <c r="P2075" s="18">
        <f t="shared" si="161"/>
        <v>1.53</v>
      </c>
      <c r="Q2075" s="5">
        <f t="shared" si="165"/>
        <v>324.69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8273</v>
      </c>
      <c r="O2076" s="9" t="s">
        <v>8303</v>
      </c>
      <c r="P2076" s="18">
        <f t="shared" si="161"/>
        <v>1.03</v>
      </c>
      <c r="Q2076" s="5">
        <f t="shared" si="165"/>
        <v>205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8273</v>
      </c>
      <c r="O2077" s="9" t="s">
        <v>8303</v>
      </c>
      <c r="P2077" s="18">
        <f t="shared" si="161"/>
        <v>16.78</v>
      </c>
      <c r="Q2077" s="5">
        <f t="shared" si="165"/>
        <v>20.47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8273</v>
      </c>
      <c r="O2078" s="9" t="s">
        <v>8303</v>
      </c>
      <c r="P2078" s="18">
        <f t="shared" si="161"/>
        <v>5.43</v>
      </c>
      <c r="Q2078" s="5">
        <f t="shared" si="165"/>
        <v>116.35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8273</v>
      </c>
      <c r="O2079" s="9" t="s">
        <v>8303</v>
      </c>
      <c r="P2079" s="18">
        <f t="shared" si="161"/>
        <v>1.1599999999999999</v>
      </c>
      <c r="Q2079" s="5">
        <f t="shared" si="165"/>
        <v>307.2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8273</v>
      </c>
      <c r="O2080" s="9" t="s">
        <v>8303</v>
      </c>
      <c r="P2080" s="18">
        <f t="shared" si="161"/>
        <v>1.31</v>
      </c>
      <c r="Q2080" s="5">
        <f t="shared" si="165"/>
        <v>546.69000000000005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8273</v>
      </c>
      <c r="O2081" s="9" t="s">
        <v>8303</v>
      </c>
      <c r="P2081" s="18">
        <f t="shared" si="161"/>
        <v>2.88</v>
      </c>
      <c r="Q2081" s="5">
        <f t="shared" si="165"/>
        <v>47.47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8273</v>
      </c>
      <c r="O2082" s="9" t="s">
        <v>8303</v>
      </c>
      <c r="P2082" s="18">
        <f t="shared" si="161"/>
        <v>5.08</v>
      </c>
      <c r="Q2082" s="5">
        <f t="shared" si="165"/>
        <v>101.56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8279</v>
      </c>
      <c r="O2083" s="9" t="s">
        <v>8283</v>
      </c>
      <c r="P2083" s="18">
        <f t="shared" si="161"/>
        <v>1.1499999999999999</v>
      </c>
      <c r="Q2083" s="5">
        <f t="shared" si="165"/>
        <v>72.91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8279</v>
      </c>
      <c r="O2084" s="9" t="s">
        <v>8283</v>
      </c>
      <c r="P2084" s="18">
        <f t="shared" si="161"/>
        <v>1.1100000000000001</v>
      </c>
      <c r="Q2084" s="5">
        <f t="shared" si="165"/>
        <v>43.71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8279</v>
      </c>
      <c r="O2085" s="9" t="s">
        <v>8283</v>
      </c>
      <c r="P2085" s="18">
        <f t="shared" si="161"/>
        <v>1.1299999999999999</v>
      </c>
      <c r="Q2085" s="5">
        <f t="shared" si="165"/>
        <v>34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8279</v>
      </c>
      <c r="O2086" s="9" t="s">
        <v>8283</v>
      </c>
      <c r="P2086" s="18">
        <f t="shared" si="161"/>
        <v>1.08</v>
      </c>
      <c r="Q2086" s="5">
        <f t="shared" si="165"/>
        <v>70.650000000000006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8279</v>
      </c>
      <c r="O2087" s="9" t="s">
        <v>8283</v>
      </c>
      <c r="P2087" s="18">
        <f t="shared" si="161"/>
        <v>1.24</v>
      </c>
      <c r="Q2087" s="5">
        <f t="shared" si="165"/>
        <v>89.3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8279</v>
      </c>
      <c r="O2088" s="9" t="s">
        <v>8283</v>
      </c>
      <c r="P2088" s="18">
        <f t="shared" si="161"/>
        <v>1.01</v>
      </c>
      <c r="Q2088" s="5">
        <f t="shared" si="165"/>
        <v>115.09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8279</v>
      </c>
      <c r="O2089" s="9" t="s">
        <v>8283</v>
      </c>
      <c r="P2089" s="18">
        <f t="shared" si="161"/>
        <v>1.04</v>
      </c>
      <c r="Q2089" s="5">
        <f t="shared" si="165"/>
        <v>62.12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8279</v>
      </c>
      <c r="O2090" s="9" t="s">
        <v>8283</v>
      </c>
      <c r="P2090" s="18">
        <f t="shared" si="161"/>
        <v>1.1599999999999999</v>
      </c>
      <c r="Q2090" s="5">
        <f t="shared" si="165"/>
        <v>46.2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8279</v>
      </c>
      <c r="O2091" s="9" t="s">
        <v>8283</v>
      </c>
      <c r="P2091" s="18">
        <f t="shared" si="161"/>
        <v>1.2</v>
      </c>
      <c r="Q2091" s="5">
        <f t="shared" si="165"/>
        <v>48.55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8279</v>
      </c>
      <c r="O2092" s="9" t="s">
        <v>8283</v>
      </c>
      <c r="P2092" s="18">
        <f t="shared" si="161"/>
        <v>1.1499999999999999</v>
      </c>
      <c r="Q2092" s="5">
        <f t="shared" si="165"/>
        <v>57.52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8279</v>
      </c>
      <c r="O2093" s="9" t="s">
        <v>8283</v>
      </c>
      <c r="P2093" s="18">
        <f t="shared" si="161"/>
        <v>1.2</v>
      </c>
      <c r="Q2093" s="5">
        <f t="shared" si="165"/>
        <v>88.15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8279</v>
      </c>
      <c r="O2094" s="9" t="s">
        <v>8283</v>
      </c>
      <c r="P2094" s="18">
        <f t="shared" si="161"/>
        <v>1.01</v>
      </c>
      <c r="Q2094" s="5">
        <f t="shared" si="165"/>
        <v>110.49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8279</v>
      </c>
      <c r="O2095" s="9" t="s">
        <v>8283</v>
      </c>
      <c r="P2095" s="18">
        <f t="shared" si="161"/>
        <v>1.02</v>
      </c>
      <c r="Q2095" s="5">
        <f t="shared" si="165"/>
        <v>66.83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8279</v>
      </c>
      <c r="O2096" s="9" t="s">
        <v>8283</v>
      </c>
      <c r="P2096" s="18">
        <f t="shared" si="161"/>
        <v>1.21</v>
      </c>
      <c r="Q2096" s="5">
        <f t="shared" si="165"/>
        <v>58.6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8279</v>
      </c>
      <c r="O2097" s="9" t="s">
        <v>8283</v>
      </c>
      <c r="P2097" s="18">
        <f t="shared" si="161"/>
        <v>1</v>
      </c>
      <c r="Q2097" s="5">
        <f t="shared" si="165"/>
        <v>113.64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8279</v>
      </c>
      <c r="O2098" s="9" t="s">
        <v>8283</v>
      </c>
      <c r="P2098" s="18">
        <f t="shared" si="161"/>
        <v>1.02</v>
      </c>
      <c r="Q2098" s="5">
        <f t="shared" si="165"/>
        <v>43.57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8279</v>
      </c>
      <c r="O2099" s="9" t="s">
        <v>8283</v>
      </c>
      <c r="P2099" s="18">
        <f t="shared" si="161"/>
        <v>1</v>
      </c>
      <c r="Q2099" s="5">
        <f t="shared" si="165"/>
        <v>78.95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8279</v>
      </c>
      <c r="O2100" s="9" t="s">
        <v>8283</v>
      </c>
      <c r="P2100" s="18">
        <f t="shared" si="161"/>
        <v>1</v>
      </c>
      <c r="Q2100" s="5">
        <f t="shared" si="165"/>
        <v>188.13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8279</v>
      </c>
      <c r="O2101" s="9" t="s">
        <v>8283</v>
      </c>
      <c r="P2101" s="18">
        <f t="shared" si="161"/>
        <v>1.32</v>
      </c>
      <c r="Q2101" s="5">
        <f t="shared" si="165"/>
        <v>63.03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8279</v>
      </c>
      <c r="O2102" s="9" t="s">
        <v>8283</v>
      </c>
      <c r="P2102" s="18">
        <f t="shared" si="161"/>
        <v>1.37</v>
      </c>
      <c r="Q2102" s="5">
        <f t="shared" si="165"/>
        <v>30.37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8279</v>
      </c>
      <c r="O2103" s="9" t="s">
        <v>8283</v>
      </c>
      <c r="P2103" s="18">
        <f t="shared" si="161"/>
        <v>1.1299999999999999</v>
      </c>
      <c r="Q2103" s="5">
        <f t="shared" si="165"/>
        <v>51.48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8279</v>
      </c>
      <c r="O2104" s="9" t="s">
        <v>8283</v>
      </c>
      <c r="P2104" s="18">
        <f t="shared" si="161"/>
        <v>1.36</v>
      </c>
      <c r="Q2104" s="5">
        <f t="shared" si="165"/>
        <v>35.79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8279</v>
      </c>
      <c r="O2105" s="9" t="s">
        <v>8283</v>
      </c>
      <c r="P2105" s="18">
        <f t="shared" si="161"/>
        <v>1.46</v>
      </c>
      <c r="Q2105" s="5">
        <f t="shared" si="165"/>
        <v>98.82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8279</v>
      </c>
      <c r="O2106" s="9" t="s">
        <v>8283</v>
      </c>
      <c r="P2106" s="18">
        <f t="shared" si="161"/>
        <v>1.3</v>
      </c>
      <c r="Q2106" s="5">
        <f t="shared" si="165"/>
        <v>28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8279</v>
      </c>
      <c r="O2107" s="9" t="s">
        <v>8283</v>
      </c>
      <c r="P2107" s="18">
        <f t="shared" si="161"/>
        <v>2.54</v>
      </c>
      <c r="Q2107" s="5">
        <f t="shared" si="165"/>
        <v>51.31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8279</v>
      </c>
      <c r="O2108" s="9" t="s">
        <v>8283</v>
      </c>
      <c r="P2108" s="18">
        <f t="shared" si="161"/>
        <v>1.07</v>
      </c>
      <c r="Q2108" s="5">
        <f t="shared" si="165"/>
        <v>53.52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8279</v>
      </c>
      <c r="O2109" s="9" t="s">
        <v>8283</v>
      </c>
      <c r="P2109" s="18">
        <f t="shared" si="161"/>
        <v>1.08</v>
      </c>
      <c r="Q2109" s="5">
        <f t="shared" si="165"/>
        <v>37.15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8279</v>
      </c>
      <c r="O2110" s="9" t="s">
        <v>8283</v>
      </c>
      <c r="P2110" s="18">
        <f t="shared" si="161"/>
        <v>1.07</v>
      </c>
      <c r="Q2110" s="5">
        <f t="shared" si="165"/>
        <v>89.9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8279</v>
      </c>
      <c r="O2111" s="9" t="s">
        <v>8283</v>
      </c>
      <c r="P2111" s="18">
        <f t="shared" si="161"/>
        <v>1.07</v>
      </c>
      <c r="Q2111" s="5">
        <f t="shared" si="165"/>
        <v>106.53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8279</v>
      </c>
      <c r="O2112" s="9" t="s">
        <v>8283</v>
      </c>
      <c r="P2112" s="18">
        <f t="shared" si="161"/>
        <v>1</v>
      </c>
      <c r="Q2112" s="5">
        <f t="shared" si="165"/>
        <v>52.82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8279</v>
      </c>
      <c r="O2113" s="9" t="s">
        <v>8283</v>
      </c>
      <c r="P2113" s="18">
        <f t="shared" si="161"/>
        <v>1.07</v>
      </c>
      <c r="Q2113" s="5">
        <f t="shared" si="165"/>
        <v>54.62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8279</v>
      </c>
      <c r="O2114" s="9" t="s">
        <v>8283</v>
      </c>
      <c r="P2114" s="18">
        <f t="shared" si="161"/>
        <v>1</v>
      </c>
      <c r="Q2114" s="5">
        <f t="shared" si="165"/>
        <v>27.27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8279</v>
      </c>
      <c r="O2115" s="9" t="s">
        <v>8283</v>
      </c>
      <c r="P2115" s="18">
        <f t="shared" ref="P2115:P2178" si="166">IFERROR(ROUND(E2115/D2115,2),0)</f>
        <v>1.05</v>
      </c>
      <c r="Q2115" s="5">
        <f t="shared" si="165"/>
        <v>68.599999999999994</v>
      </c>
      <c r="R2115" s="14">
        <f t="shared" ref="R2115:R2178" si="167">(J2115/60/60/24)+DATE(1970,1,1)</f>
        <v>41870.86546296296</v>
      </c>
      <c r="S2115" s="14">
        <f t="shared" ref="S2115:S2178" si="168">(I2115/60/60/24)+DATE(1970,1,1)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8279</v>
      </c>
      <c r="O2116" s="9" t="s">
        <v>8283</v>
      </c>
      <c r="P2116" s="18">
        <f t="shared" si="166"/>
        <v>1.05</v>
      </c>
      <c r="Q2116" s="5">
        <f t="shared" si="165"/>
        <v>35.61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8279</v>
      </c>
      <c r="O2117" s="9" t="s">
        <v>8283</v>
      </c>
      <c r="P2117" s="18">
        <f t="shared" si="166"/>
        <v>2.2599999999999998</v>
      </c>
      <c r="Q2117" s="5">
        <f t="shared" si="165"/>
        <v>94.03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8279</v>
      </c>
      <c r="O2118" s="9" t="s">
        <v>8283</v>
      </c>
      <c r="P2118" s="18">
        <f t="shared" si="166"/>
        <v>1.01</v>
      </c>
      <c r="Q2118" s="5">
        <f t="shared" si="165"/>
        <v>526.46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8279</v>
      </c>
      <c r="O2119" s="9" t="s">
        <v>8283</v>
      </c>
      <c r="P2119" s="18">
        <f t="shared" si="166"/>
        <v>1.48</v>
      </c>
      <c r="Q2119" s="5">
        <f t="shared" si="165"/>
        <v>50.66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8279</v>
      </c>
      <c r="O2120" s="9" t="s">
        <v>8283</v>
      </c>
      <c r="P2120" s="18">
        <f t="shared" si="166"/>
        <v>1.35</v>
      </c>
      <c r="Q2120" s="5">
        <f t="shared" si="165"/>
        <v>79.180000000000007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8279</v>
      </c>
      <c r="O2121" s="9" t="s">
        <v>8283</v>
      </c>
      <c r="P2121" s="18">
        <f t="shared" si="166"/>
        <v>1.01</v>
      </c>
      <c r="Q2121" s="5">
        <f t="shared" si="165"/>
        <v>91.59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8279</v>
      </c>
      <c r="O2122" s="9" t="s">
        <v>8283</v>
      </c>
      <c r="P2122" s="18">
        <f t="shared" si="166"/>
        <v>1.01</v>
      </c>
      <c r="Q2122" s="5">
        <f t="shared" si="165"/>
        <v>116.96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8287</v>
      </c>
      <c r="O2123" s="9" t="s">
        <v>8288</v>
      </c>
      <c r="P2123" s="18">
        <f t="shared" si="166"/>
        <v>0.01</v>
      </c>
      <c r="Q2123" s="5">
        <f t="shared" si="165"/>
        <v>28.4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8287</v>
      </c>
      <c r="O2124" s="9" t="s">
        <v>8288</v>
      </c>
      <c r="P2124" s="18">
        <f t="shared" si="166"/>
        <v>0</v>
      </c>
      <c r="Q2124" s="5">
        <f t="shared" si="165"/>
        <v>103.33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8287</v>
      </c>
      <c r="O2125" s="9" t="s">
        <v>8288</v>
      </c>
      <c r="P2125" s="18">
        <f t="shared" si="166"/>
        <v>0.1</v>
      </c>
      <c r="Q2125" s="5">
        <f t="shared" si="165"/>
        <v>10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8287</v>
      </c>
      <c r="O2126" s="9" t="s">
        <v>8288</v>
      </c>
      <c r="P2126" s="18">
        <f t="shared" si="166"/>
        <v>0.1</v>
      </c>
      <c r="Q2126" s="5">
        <f t="shared" si="165"/>
        <v>23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8287</v>
      </c>
      <c r="O2127" s="9" t="s">
        <v>8288</v>
      </c>
      <c r="P2127" s="18">
        <f t="shared" si="166"/>
        <v>0.01</v>
      </c>
      <c r="Q2127" s="5">
        <f t="shared" ref="Q2127:Q2190" si="170">IFERROR(ROUND(E2127/L2127,2),0)</f>
        <v>31.56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8287</v>
      </c>
      <c r="O2128" s="9" t="s">
        <v>8288</v>
      </c>
      <c r="P2128" s="18">
        <f t="shared" si="166"/>
        <v>0</v>
      </c>
      <c r="Q2128" s="5">
        <f t="shared" si="170"/>
        <v>5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8287</v>
      </c>
      <c r="O2129" s="9" t="s">
        <v>8288</v>
      </c>
      <c r="P2129" s="18">
        <f t="shared" si="166"/>
        <v>0.28999999999999998</v>
      </c>
      <c r="Q2129" s="5">
        <f t="shared" si="170"/>
        <v>34.22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8287</v>
      </c>
      <c r="O2130" s="9" t="s">
        <v>8288</v>
      </c>
      <c r="P2130" s="18">
        <f t="shared" si="166"/>
        <v>0</v>
      </c>
      <c r="Q2130" s="5">
        <f t="shared" si="170"/>
        <v>25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8287</v>
      </c>
      <c r="O2131" s="9" t="s">
        <v>8288</v>
      </c>
      <c r="P2131" s="18">
        <f t="shared" si="166"/>
        <v>0.12</v>
      </c>
      <c r="Q2131" s="5">
        <f t="shared" si="170"/>
        <v>19.670000000000002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8287</v>
      </c>
      <c r="O2132" s="9" t="s">
        <v>8288</v>
      </c>
      <c r="P2132" s="18">
        <f t="shared" si="166"/>
        <v>0</v>
      </c>
      <c r="Q2132" s="5">
        <f t="shared" si="170"/>
        <v>21.25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8287</v>
      </c>
      <c r="O2133" s="9" t="s">
        <v>8288</v>
      </c>
      <c r="P2133" s="18">
        <f t="shared" si="166"/>
        <v>0.05</v>
      </c>
      <c r="Q2133" s="5">
        <f t="shared" si="170"/>
        <v>8.33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8287</v>
      </c>
      <c r="O2134" s="9" t="s">
        <v>8288</v>
      </c>
      <c r="P2134" s="18">
        <f t="shared" si="166"/>
        <v>0.02</v>
      </c>
      <c r="Q2134" s="5">
        <f t="shared" si="170"/>
        <v>21.34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8287</v>
      </c>
      <c r="O2135" s="9" t="s">
        <v>8288</v>
      </c>
      <c r="P2135" s="18">
        <f t="shared" si="166"/>
        <v>0.02</v>
      </c>
      <c r="Q2135" s="5">
        <f t="shared" si="170"/>
        <v>5.33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8287</v>
      </c>
      <c r="O2136" s="9" t="s">
        <v>8288</v>
      </c>
      <c r="P2136" s="18">
        <f t="shared" si="166"/>
        <v>0.02</v>
      </c>
      <c r="Q2136" s="5">
        <f t="shared" si="170"/>
        <v>34.67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8287</v>
      </c>
      <c r="O2137" s="9" t="s">
        <v>8288</v>
      </c>
      <c r="P2137" s="18">
        <f t="shared" si="166"/>
        <v>0.1</v>
      </c>
      <c r="Q2137" s="5">
        <f t="shared" si="170"/>
        <v>21.73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8287</v>
      </c>
      <c r="O2138" s="9" t="s">
        <v>8288</v>
      </c>
      <c r="P2138" s="18">
        <f t="shared" si="166"/>
        <v>0</v>
      </c>
      <c r="Q2138" s="5">
        <f t="shared" si="170"/>
        <v>11.92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8287</v>
      </c>
      <c r="O2139" s="9" t="s">
        <v>8288</v>
      </c>
      <c r="P2139" s="18">
        <f t="shared" si="166"/>
        <v>0.28000000000000003</v>
      </c>
      <c r="Q2139" s="5">
        <f t="shared" si="170"/>
        <v>26.6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8287</v>
      </c>
      <c r="O2140" s="9" t="s">
        <v>8288</v>
      </c>
      <c r="P2140" s="18">
        <f t="shared" si="166"/>
        <v>0.13</v>
      </c>
      <c r="Q2140" s="5">
        <f t="shared" si="170"/>
        <v>10.67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8287</v>
      </c>
      <c r="O2141" s="9" t="s">
        <v>8288</v>
      </c>
      <c r="P2141" s="18">
        <f t="shared" si="166"/>
        <v>0.05</v>
      </c>
      <c r="Q2141" s="5">
        <f t="shared" si="170"/>
        <v>29.04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8287</v>
      </c>
      <c r="O2142" s="9" t="s">
        <v>8288</v>
      </c>
      <c r="P2142" s="18">
        <f t="shared" si="166"/>
        <v>0</v>
      </c>
      <c r="Q2142" s="5">
        <f t="shared" si="170"/>
        <v>50.91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8287</v>
      </c>
      <c r="O2143" s="9" t="s">
        <v>8288</v>
      </c>
      <c r="P2143" s="18">
        <f t="shared" si="166"/>
        <v>0</v>
      </c>
      <c r="Q2143" s="5">
        <f t="shared" si="170"/>
        <v>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8287</v>
      </c>
      <c r="O2144" s="9" t="s">
        <v>8288</v>
      </c>
      <c r="P2144" s="18">
        <f t="shared" si="166"/>
        <v>0.06</v>
      </c>
      <c r="Q2144" s="5">
        <f t="shared" si="170"/>
        <v>50.08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8287</v>
      </c>
      <c r="O2145" s="9" t="s">
        <v>8288</v>
      </c>
      <c r="P2145" s="18">
        <f t="shared" si="166"/>
        <v>0.11</v>
      </c>
      <c r="Q2145" s="5">
        <f t="shared" si="170"/>
        <v>45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8287</v>
      </c>
      <c r="O2146" s="9" t="s">
        <v>8288</v>
      </c>
      <c r="P2146" s="18">
        <f t="shared" si="166"/>
        <v>0.02</v>
      </c>
      <c r="Q2146" s="5">
        <f t="shared" si="170"/>
        <v>25.29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8287</v>
      </c>
      <c r="O2147" s="9" t="s">
        <v>8288</v>
      </c>
      <c r="P2147" s="18">
        <f t="shared" si="166"/>
        <v>0.3</v>
      </c>
      <c r="Q2147" s="5">
        <f t="shared" si="170"/>
        <v>51.29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8287</v>
      </c>
      <c r="O2148" s="9" t="s">
        <v>8288</v>
      </c>
      <c r="P2148" s="18">
        <f t="shared" si="166"/>
        <v>0</v>
      </c>
      <c r="Q2148" s="5">
        <f t="shared" si="170"/>
        <v>1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8287</v>
      </c>
      <c r="O2149" s="9" t="s">
        <v>8288</v>
      </c>
      <c r="P2149" s="18">
        <f t="shared" si="166"/>
        <v>0.01</v>
      </c>
      <c r="Q2149" s="5">
        <f t="shared" si="170"/>
        <v>49.38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8287</v>
      </c>
      <c r="O2150" s="9" t="s">
        <v>8288</v>
      </c>
      <c r="P2150" s="18">
        <f t="shared" si="166"/>
        <v>0.02</v>
      </c>
      <c r="Q2150" s="5">
        <f t="shared" si="170"/>
        <v>1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8287</v>
      </c>
      <c r="O2151" s="9" t="s">
        <v>8288</v>
      </c>
      <c r="P2151" s="18">
        <f t="shared" si="166"/>
        <v>0</v>
      </c>
      <c r="Q2151" s="5">
        <f t="shared" si="170"/>
        <v>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8287</v>
      </c>
      <c r="O2152" s="9" t="s">
        <v>8288</v>
      </c>
      <c r="P2152" s="18">
        <f t="shared" si="166"/>
        <v>0.01</v>
      </c>
      <c r="Q2152" s="5">
        <f t="shared" si="170"/>
        <v>101.25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8287</v>
      </c>
      <c r="O2153" s="9" t="s">
        <v>8288</v>
      </c>
      <c r="P2153" s="18">
        <f t="shared" si="166"/>
        <v>0</v>
      </c>
      <c r="Q2153" s="5">
        <f t="shared" si="170"/>
        <v>19.670000000000002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8287</v>
      </c>
      <c r="O2154" s="9" t="s">
        <v>8288</v>
      </c>
      <c r="P2154" s="18">
        <f t="shared" si="166"/>
        <v>0</v>
      </c>
      <c r="Q2154" s="5">
        <f t="shared" si="170"/>
        <v>12.5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8287</v>
      </c>
      <c r="O2155" s="9" t="s">
        <v>8288</v>
      </c>
      <c r="P2155" s="18">
        <f t="shared" si="166"/>
        <v>0</v>
      </c>
      <c r="Q2155" s="5">
        <f t="shared" si="170"/>
        <v>8.5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8287</v>
      </c>
      <c r="O2156" s="9" t="s">
        <v>8288</v>
      </c>
      <c r="P2156" s="18">
        <f t="shared" si="166"/>
        <v>0.01</v>
      </c>
      <c r="Q2156" s="5">
        <f t="shared" si="170"/>
        <v>1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8287</v>
      </c>
      <c r="O2157" s="9" t="s">
        <v>8288</v>
      </c>
      <c r="P2157" s="18">
        <f t="shared" si="166"/>
        <v>0.02</v>
      </c>
      <c r="Q2157" s="5">
        <f t="shared" si="170"/>
        <v>23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8287</v>
      </c>
      <c r="O2158" s="9" t="s">
        <v>8288</v>
      </c>
      <c r="P2158" s="18">
        <f t="shared" si="166"/>
        <v>0.03</v>
      </c>
      <c r="Q2158" s="5">
        <f t="shared" si="170"/>
        <v>17.989999999999998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8287</v>
      </c>
      <c r="O2159" s="9" t="s">
        <v>8288</v>
      </c>
      <c r="P2159" s="18">
        <f t="shared" si="166"/>
        <v>0.28000000000000003</v>
      </c>
      <c r="Q2159" s="5">
        <f t="shared" si="170"/>
        <v>370.95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8287</v>
      </c>
      <c r="O2160" s="9" t="s">
        <v>8288</v>
      </c>
      <c r="P2160" s="18">
        <f t="shared" si="166"/>
        <v>7.0000000000000007E-2</v>
      </c>
      <c r="Q2160" s="5">
        <f t="shared" si="170"/>
        <v>63.57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8287</v>
      </c>
      <c r="O2161" s="9" t="s">
        <v>8288</v>
      </c>
      <c r="P2161" s="18">
        <f t="shared" si="166"/>
        <v>0.01</v>
      </c>
      <c r="Q2161" s="5">
        <f t="shared" si="170"/>
        <v>13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8287</v>
      </c>
      <c r="O2162" s="9" t="s">
        <v>8288</v>
      </c>
      <c r="P2162" s="18">
        <f t="shared" si="166"/>
        <v>0.01</v>
      </c>
      <c r="Q2162" s="5">
        <f t="shared" si="170"/>
        <v>5.31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8279</v>
      </c>
      <c r="O2163" s="9" t="s">
        <v>8280</v>
      </c>
      <c r="P2163" s="18">
        <f t="shared" si="166"/>
        <v>1.1599999999999999</v>
      </c>
      <c r="Q2163" s="5">
        <f t="shared" si="170"/>
        <v>35.619999999999997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8279</v>
      </c>
      <c r="O2164" s="9" t="s">
        <v>8280</v>
      </c>
      <c r="P2164" s="18">
        <f t="shared" si="166"/>
        <v>1.1200000000000001</v>
      </c>
      <c r="Q2164" s="5">
        <f t="shared" si="170"/>
        <v>87.1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8279</v>
      </c>
      <c r="O2165" s="9" t="s">
        <v>8280</v>
      </c>
      <c r="P2165" s="18">
        <f t="shared" si="166"/>
        <v>1.32</v>
      </c>
      <c r="Q2165" s="5">
        <f t="shared" si="170"/>
        <v>75.11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8279</v>
      </c>
      <c r="O2166" s="9" t="s">
        <v>8280</v>
      </c>
      <c r="P2166" s="18">
        <f t="shared" si="166"/>
        <v>1.03</v>
      </c>
      <c r="Q2166" s="5">
        <f t="shared" si="170"/>
        <v>68.010000000000005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8279</v>
      </c>
      <c r="O2167" s="9" t="s">
        <v>8280</v>
      </c>
      <c r="P2167" s="18">
        <f t="shared" si="166"/>
        <v>1.39</v>
      </c>
      <c r="Q2167" s="5">
        <f t="shared" si="170"/>
        <v>29.62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8279</v>
      </c>
      <c r="O2168" s="9" t="s">
        <v>8280</v>
      </c>
      <c r="P2168" s="18">
        <f t="shared" si="166"/>
        <v>1.47</v>
      </c>
      <c r="Q2168" s="5">
        <f t="shared" si="170"/>
        <v>91.63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8279</v>
      </c>
      <c r="O2169" s="9" t="s">
        <v>8280</v>
      </c>
      <c r="P2169" s="18">
        <f t="shared" si="166"/>
        <v>1.2</v>
      </c>
      <c r="Q2169" s="5">
        <f t="shared" si="170"/>
        <v>22.5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8279</v>
      </c>
      <c r="O2170" s="9" t="s">
        <v>8280</v>
      </c>
      <c r="P2170" s="18">
        <f t="shared" si="166"/>
        <v>1.22</v>
      </c>
      <c r="Q2170" s="5">
        <f t="shared" si="170"/>
        <v>64.37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8279</v>
      </c>
      <c r="O2171" s="9" t="s">
        <v>8280</v>
      </c>
      <c r="P2171" s="18">
        <f t="shared" si="166"/>
        <v>1</v>
      </c>
      <c r="Q2171" s="5">
        <f t="shared" si="170"/>
        <v>21.86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8279</v>
      </c>
      <c r="O2172" s="9" t="s">
        <v>8280</v>
      </c>
      <c r="P2172" s="18">
        <f t="shared" si="166"/>
        <v>1.81</v>
      </c>
      <c r="Q2172" s="5">
        <f t="shared" si="170"/>
        <v>33.32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8279</v>
      </c>
      <c r="O2173" s="9" t="s">
        <v>8280</v>
      </c>
      <c r="P2173" s="18">
        <f t="shared" si="166"/>
        <v>1.06</v>
      </c>
      <c r="Q2173" s="5">
        <f t="shared" si="170"/>
        <v>90.28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8279</v>
      </c>
      <c r="O2174" s="9" t="s">
        <v>8280</v>
      </c>
      <c r="P2174" s="18">
        <f t="shared" si="166"/>
        <v>1</v>
      </c>
      <c r="Q2174" s="5">
        <f t="shared" si="170"/>
        <v>76.92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8279</v>
      </c>
      <c r="O2175" s="9" t="s">
        <v>8280</v>
      </c>
      <c r="P2175" s="18">
        <f t="shared" si="166"/>
        <v>1.27</v>
      </c>
      <c r="Q2175" s="5">
        <f t="shared" si="170"/>
        <v>59.23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8279</v>
      </c>
      <c r="O2176" s="9" t="s">
        <v>8280</v>
      </c>
      <c r="P2176" s="18">
        <f t="shared" si="166"/>
        <v>1.03</v>
      </c>
      <c r="Q2176" s="5">
        <f t="shared" si="170"/>
        <v>65.38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8279</v>
      </c>
      <c r="O2177" s="9" t="s">
        <v>8280</v>
      </c>
      <c r="P2177" s="18">
        <f t="shared" si="166"/>
        <v>2.5</v>
      </c>
      <c r="Q2177" s="5">
        <f t="shared" si="170"/>
        <v>67.31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8279</v>
      </c>
      <c r="O2178" s="9" t="s">
        <v>8280</v>
      </c>
      <c r="P2178" s="18">
        <f t="shared" si="166"/>
        <v>1.26</v>
      </c>
      <c r="Q2178" s="5">
        <f t="shared" si="170"/>
        <v>88.75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8279</v>
      </c>
      <c r="O2179" s="9" t="s">
        <v>8280</v>
      </c>
      <c r="P2179" s="18">
        <f t="shared" ref="P2179:P2242" si="171">IFERROR(ROUND(E2179/D2179,2),0)</f>
        <v>1</v>
      </c>
      <c r="Q2179" s="5">
        <f t="shared" si="170"/>
        <v>65.87</v>
      </c>
      <c r="R2179" s="14">
        <f t="shared" ref="R2179:R2242" si="172">(J2179/60/60/24)+DATE(1970,1,1)</f>
        <v>42502.250775462962</v>
      </c>
      <c r="S2179" s="14">
        <f t="shared" ref="S2179:S2242" si="173">(I2179/60/60/24)+DATE(1970,1,1)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8279</v>
      </c>
      <c r="O2180" s="9" t="s">
        <v>8280</v>
      </c>
      <c r="P2180" s="18">
        <f t="shared" si="171"/>
        <v>1.39</v>
      </c>
      <c r="Q2180" s="5">
        <f t="shared" si="170"/>
        <v>40.35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8279</v>
      </c>
      <c r="O2181" s="9" t="s">
        <v>8280</v>
      </c>
      <c r="P2181" s="18">
        <f t="shared" si="171"/>
        <v>1.61</v>
      </c>
      <c r="Q2181" s="5">
        <f t="shared" si="170"/>
        <v>76.86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8279</v>
      </c>
      <c r="O2182" s="9" t="s">
        <v>8280</v>
      </c>
      <c r="P2182" s="18">
        <f t="shared" si="171"/>
        <v>1.07</v>
      </c>
      <c r="Q2182" s="5">
        <f t="shared" si="170"/>
        <v>68.709999999999994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8287</v>
      </c>
      <c r="O2183" s="9" t="s">
        <v>8305</v>
      </c>
      <c r="P2183" s="18">
        <f t="shared" si="171"/>
        <v>1.53</v>
      </c>
      <c r="Q2183" s="5">
        <f t="shared" si="170"/>
        <v>57.77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8287</v>
      </c>
      <c r="O2184" s="9" t="s">
        <v>8305</v>
      </c>
      <c r="P2184" s="18">
        <f t="shared" si="171"/>
        <v>5.24</v>
      </c>
      <c r="Q2184" s="5">
        <f t="shared" si="170"/>
        <v>44.17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8287</v>
      </c>
      <c r="O2185" s="9" t="s">
        <v>8305</v>
      </c>
      <c r="P2185" s="18">
        <f t="shared" si="171"/>
        <v>4.8899999999999997</v>
      </c>
      <c r="Q2185" s="5">
        <f t="shared" si="170"/>
        <v>31.57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8287</v>
      </c>
      <c r="O2186" s="9" t="s">
        <v>8305</v>
      </c>
      <c r="P2186" s="18">
        <f t="shared" si="171"/>
        <v>2.85</v>
      </c>
      <c r="Q2186" s="5">
        <f t="shared" si="170"/>
        <v>107.05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8287</v>
      </c>
      <c r="O2187" s="9" t="s">
        <v>8305</v>
      </c>
      <c r="P2187" s="18">
        <f t="shared" si="171"/>
        <v>18.57</v>
      </c>
      <c r="Q2187" s="5">
        <f t="shared" si="170"/>
        <v>149.03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8287</v>
      </c>
      <c r="O2188" s="9" t="s">
        <v>8305</v>
      </c>
      <c r="P2188" s="18">
        <f t="shared" si="171"/>
        <v>1.1000000000000001</v>
      </c>
      <c r="Q2188" s="5">
        <f t="shared" si="170"/>
        <v>55.96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8287</v>
      </c>
      <c r="O2189" s="9" t="s">
        <v>8305</v>
      </c>
      <c r="P2189" s="18">
        <f t="shared" si="171"/>
        <v>10.15</v>
      </c>
      <c r="Q2189" s="5">
        <f t="shared" si="170"/>
        <v>56.97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8287</v>
      </c>
      <c r="O2190" s="9" t="s">
        <v>8305</v>
      </c>
      <c r="P2190" s="18">
        <f t="shared" si="171"/>
        <v>4.12</v>
      </c>
      <c r="Q2190" s="5">
        <f t="shared" si="170"/>
        <v>44.06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8287</v>
      </c>
      <c r="O2191" s="9" t="s">
        <v>8305</v>
      </c>
      <c r="P2191" s="18">
        <f t="shared" si="171"/>
        <v>5.03</v>
      </c>
      <c r="Q2191" s="5">
        <f t="shared" ref="Q2191:Q2254" si="175">IFERROR(ROUND(E2191/L2191,2),0)</f>
        <v>68.63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8287</v>
      </c>
      <c r="O2192" s="9" t="s">
        <v>8305</v>
      </c>
      <c r="P2192" s="18">
        <f t="shared" si="171"/>
        <v>1.85</v>
      </c>
      <c r="Q2192" s="5">
        <f t="shared" si="175"/>
        <v>65.319999999999993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8287</v>
      </c>
      <c r="O2193" s="9" t="s">
        <v>8305</v>
      </c>
      <c r="P2193" s="18">
        <f t="shared" si="171"/>
        <v>1.2</v>
      </c>
      <c r="Q2193" s="5">
        <f t="shared" si="175"/>
        <v>35.92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8287</v>
      </c>
      <c r="O2194" s="9" t="s">
        <v>8305</v>
      </c>
      <c r="P2194" s="18">
        <f t="shared" si="171"/>
        <v>10.81</v>
      </c>
      <c r="Q2194" s="5">
        <f t="shared" si="175"/>
        <v>40.07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8287</v>
      </c>
      <c r="O2195" s="9" t="s">
        <v>8305</v>
      </c>
      <c r="P2195" s="18">
        <f t="shared" si="171"/>
        <v>4.5199999999999996</v>
      </c>
      <c r="Q2195" s="5">
        <f t="shared" si="175"/>
        <v>75.650000000000006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8287</v>
      </c>
      <c r="O2196" s="9" t="s">
        <v>8305</v>
      </c>
      <c r="P2196" s="18">
        <f t="shared" si="171"/>
        <v>5.37</v>
      </c>
      <c r="Q2196" s="5">
        <f t="shared" si="175"/>
        <v>61.2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8287</v>
      </c>
      <c r="O2197" s="9" t="s">
        <v>8305</v>
      </c>
      <c r="P2197" s="18">
        <f t="shared" si="171"/>
        <v>1.2</v>
      </c>
      <c r="Q2197" s="5">
        <f t="shared" si="175"/>
        <v>48.13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8287</v>
      </c>
      <c r="O2198" s="9" t="s">
        <v>8305</v>
      </c>
      <c r="P2198" s="18">
        <f t="shared" si="171"/>
        <v>1.1399999999999999</v>
      </c>
      <c r="Q2198" s="5">
        <f t="shared" si="175"/>
        <v>68.11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8287</v>
      </c>
      <c r="O2199" s="9" t="s">
        <v>8305</v>
      </c>
      <c r="P2199" s="18">
        <f t="shared" si="171"/>
        <v>9.51</v>
      </c>
      <c r="Q2199" s="5">
        <f t="shared" si="175"/>
        <v>65.89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8287</v>
      </c>
      <c r="O2200" s="9" t="s">
        <v>8305</v>
      </c>
      <c r="P2200" s="18">
        <f t="shared" si="171"/>
        <v>1.33</v>
      </c>
      <c r="Q2200" s="5">
        <f t="shared" si="175"/>
        <v>81.650000000000006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8287</v>
      </c>
      <c r="O2201" s="9" t="s">
        <v>8305</v>
      </c>
      <c r="P2201" s="18">
        <f t="shared" si="171"/>
        <v>1.47</v>
      </c>
      <c r="Q2201" s="5">
        <f t="shared" si="175"/>
        <v>52.7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8287</v>
      </c>
      <c r="O2202" s="9" t="s">
        <v>8305</v>
      </c>
      <c r="P2202" s="18">
        <f t="shared" si="171"/>
        <v>5.42</v>
      </c>
      <c r="Q2202" s="5">
        <f t="shared" si="175"/>
        <v>41.23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8279</v>
      </c>
      <c r="O2203" s="9" t="s">
        <v>8284</v>
      </c>
      <c r="P2203" s="18">
        <f t="shared" si="171"/>
        <v>3.83</v>
      </c>
      <c r="Q2203" s="5">
        <f t="shared" si="175"/>
        <v>15.04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8279</v>
      </c>
      <c r="O2204" s="9" t="s">
        <v>8284</v>
      </c>
      <c r="P2204" s="18">
        <f t="shared" si="171"/>
        <v>7.04</v>
      </c>
      <c r="Q2204" s="5">
        <f t="shared" si="175"/>
        <v>39.07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8279</v>
      </c>
      <c r="O2205" s="9" t="s">
        <v>8284</v>
      </c>
      <c r="P2205" s="18">
        <f t="shared" si="171"/>
        <v>1.1000000000000001</v>
      </c>
      <c r="Q2205" s="5">
        <f t="shared" si="175"/>
        <v>43.82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8279</v>
      </c>
      <c r="O2206" s="9" t="s">
        <v>8284</v>
      </c>
      <c r="P2206" s="18">
        <f t="shared" si="171"/>
        <v>1.33</v>
      </c>
      <c r="Q2206" s="5">
        <f t="shared" si="175"/>
        <v>27.3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8279</v>
      </c>
      <c r="O2207" s="9" t="s">
        <v>8284</v>
      </c>
      <c r="P2207" s="18">
        <f t="shared" si="171"/>
        <v>1.52</v>
      </c>
      <c r="Q2207" s="5">
        <f t="shared" si="175"/>
        <v>42.22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8279</v>
      </c>
      <c r="O2208" s="9" t="s">
        <v>8284</v>
      </c>
      <c r="P2208" s="18">
        <f t="shared" si="171"/>
        <v>1.03</v>
      </c>
      <c r="Q2208" s="5">
        <f t="shared" si="175"/>
        <v>33.24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8279</v>
      </c>
      <c r="O2209" s="9" t="s">
        <v>8284</v>
      </c>
      <c r="P2209" s="18">
        <f t="shared" si="171"/>
        <v>1</v>
      </c>
      <c r="Q2209" s="5">
        <f t="shared" si="175"/>
        <v>285.70999999999998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8279</v>
      </c>
      <c r="O2210" s="9" t="s">
        <v>8284</v>
      </c>
      <c r="P2210" s="18">
        <f t="shared" si="171"/>
        <v>1.02</v>
      </c>
      <c r="Q2210" s="5">
        <f t="shared" si="175"/>
        <v>42.33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8279</v>
      </c>
      <c r="O2211" s="9" t="s">
        <v>8284</v>
      </c>
      <c r="P2211" s="18">
        <f t="shared" si="171"/>
        <v>1.51</v>
      </c>
      <c r="Q2211" s="5">
        <f t="shared" si="175"/>
        <v>50.27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8279</v>
      </c>
      <c r="O2212" s="9" t="s">
        <v>8284</v>
      </c>
      <c r="P2212" s="18">
        <f t="shared" si="171"/>
        <v>1.1100000000000001</v>
      </c>
      <c r="Q2212" s="5">
        <f t="shared" si="175"/>
        <v>61.9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8279</v>
      </c>
      <c r="O2213" s="9" t="s">
        <v>8284</v>
      </c>
      <c r="P2213" s="18">
        <f t="shared" si="171"/>
        <v>1.96</v>
      </c>
      <c r="Q2213" s="5">
        <f t="shared" si="175"/>
        <v>40.75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8279</v>
      </c>
      <c r="O2214" s="9" t="s">
        <v>8284</v>
      </c>
      <c r="P2214" s="18">
        <f t="shared" si="171"/>
        <v>1.1399999999999999</v>
      </c>
      <c r="Q2214" s="5">
        <f t="shared" si="175"/>
        <v>55.8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8279</v>
      </c>
      <c r="O2215" s="9" t="s">
        <v>8284</v>
      </c>
      <c r="P2215" s="18">
        <f t="shared" si="171"/>
        <v>2</v>
      </c>
      <c r="Q2215" s="5">
        <f t="shared" si="175"/>
        <v>10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8279</v>
      </c>
      <c r="O2216" s="9" t="s">
        <v>8284</v>
      </c>
      <c r="P2216" s="18">
        <f t="shared" si="171"/>
        <v>2.93</v>
      </c>
      <c r="Q2216" s="5">
        <f t="shared" si="175"/>
        <v>73.13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8279</v>
      </c>
      <c r="O2217" s="9" t="s">
        <v>8284</v>
      </c>
      <c r="P2217" s="18">
        <f t="shared" si="171"/>
        <v>1.56</v>
      </c>
      <c r="Q2217" s="5">
        <f t="shared" si="175"/>
        <v>26.06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8279</v>
      </c>
      <c r="O2218" s="9" t="s">
        <v>8284</v>
      </c>
      <c r="P2218" s="18">
        <f t="shared" si="171"/>
        <v>1.06</v>
      </c>
      <c r="Q2218" s="5">
        <f t="shared" si="175"/>
        <v>22.64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8279</v>
      </c>
      <c r="O2219" s="9" t="s">
        <v>8284</v>
      </c>
      <c r="P2219" s="18">
        <f t="shared" si="171"/>
        <v>1.01</v>
      </c>
      <c r="Q2219" s="5">
        <f t="shared" si="175"/>
        <v>47.22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8279</v>
      </c>
      <c r="O2220" s="9" t="s">
        <v>8284</v>
      </c>
      <c r="P2220" s="18">
        <f t="shared" si="171"/>
        <v>1.23</v>
      </c>
      <c r="Q2220" s="5">
        <f t="shared" si="175"/>
        <v>32.32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8279</v>
      </c>
      <c r="O2221" s="9" t="s">
        <v>8284</v>
      </c>
      <c r="P2221" s="18">
        <f t="shared" si="171"/>
        <v>1.02</v>
      </c>
      <c r="Q2221" s="5">
        <f t="shared" si="175"/>
        <v>53.42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8279</v>
      </c>
      <c r="O2222" s="9" t="s">
        <v>8284</v>
      </c>
      <c r="P2222" s="18">
        <f t="shared" si="171"/>
        <v>1.01</v>
      </c>
      <c r="Q2222" s="5">
        <f t="shared" si="175"/>
        <v>51.3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8287</v>
      </c>
      <c r="O2223" s="9" t="s">
        <v>8305</v>
      </c>
      <c r="P2223" s="18">
        <f t="shared" si="171"/>
        <v>1.08</v>
      </c>
      <c r="Q2223" s="5">
        <f t="shared" si="175"/>
        <v>37.200000000000003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8287</v>
      </c>
      <c r="O2224" s="9" t="s">
        <v>8305</v>
      </c>
      <c r="P2224" s="18">
        <f t="shared" si="171"/>
        <v>1.63</v>
      </c>
      <c r="Q2224" s="5">
        <f t="shared" si="175"/>
        <v>27.1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8287</v>
      </c>
      <c r="O2225" s="9" t="s">
        <v>8305</v>
      </c>
      <c r="P2225" s="18">
        <f t="shared" si="171"/>
        <v>1.06</v>
      </c>
      <c r="Q2225" s="5">
        <f t="shared" si="175"/>
        <v>206.31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8287</v>
      </c>
      <c r="O2226" s="9" t="s">
        <v>8305</v>
      </c>
      <c r="P2226" s="18">
        <f t="shared" si="171"/>
        <v>2.4300000000000002</v>
      </c>
      <c r="Q2226" s="5">
        <f t="shared" si="175"/>
        <v>82.15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8287</v>
      </c>
      <c r="O2227" s="9" t="s">
        <v>8305</v>
      </c>
      <c r="P2227" s="18">
        <f t="shared" si="171"/>
        <v>9.4499999999999993</v>
      </c>
      <c r="Q2227" s="5">
        <f t="shared" si="175"/>
        <v>164.8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8287</v>
      </c>
      <c r="O2228" s="9" t="s">
        <v>8305</v>
      </c>
      <c r="P2228" s="18">
        <f t="shared" si="171"/>
        <v>1.08</v>
      </c>
      <c r="Q2228" s="5">
        <f t="shared" si="175"/>
        <v>60.82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8287</v>
      </c>
      <c r="O2229" s="9" t="s">
        <v>8305</v>
      </c>
      <c r="P2229" s="18">
        <f t="shared" si="171"/>
        <v>1.57</v>
      </c>
      <c r="Q2229" s="5">
        <f t="shared" si="175"/>
        <v>67.97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8287</v>
      </c>
      <c r="O2230" s="9" t="s">
        <v>8305</v>
      </c>
      <c r="P2230" s="18">
        <f t="shared" si="171"/>
        <v>11.74</v>
      </c>
      <c r="Q2230" s="5">
        <f t="shared" si="175"/>
        <v>81.56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8287</v>
      </c>
      <c r="O2231" s="9" t="s">
        <v>8305</v>
      </c>
      <c r="P2231" s="18">
        <f t="shared" si="171"/>
        <v>1.71</v>
      </c>
      <c r="Q2231" s="5">
        <f t="shared" si="175"/>
        <v>25.43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8287</v>
      </c>
      <c r="O2232" s="9" t="s">
        <v>8305</v>
      </c>
      <c r="P2232" s="18">
        <f t="shared" si="171"/>
        <v>1.26</v>
      </c>
      <c r="Q2232" s="5">
        <f t="shared" si="175"/>
        <v>21.5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8287</v>
      </c>
      <c r="O2233" s="9" t="s">
        <v>8305</v>
      </c>
      <c r="P2233" s="18">
        <f t="shared" si="171"/>
        <v>12.12</v>
      </c>
      <c r="Q2233" s="5">
        <f t="shared" si="175"/>
        <v>27.23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8287</v>
      </c>
      <c r="O2234" s="9" t="s">
        <v>8305</v>
      </c>
      <c r="P2234" s="18">
        <f t="shared" si="171"/>
        <v>4.96</v>
      </c>
      <c r="Q2234" s="5">
        <f t="shared" si="175"/>
        <v>25.09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8287</v>
      </c>
      <c r="O2235" s="9" t="s">
        <v>8305</v>
      </c>
      <c r="P2235" s="18">
        <f t="shared" si="171"/>
        <v>3.32</v>
      </c>
      <c r="Q2235" s="5">
        <f t="shared" si="175"/>
        <v>21.23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8287</v>
      </c>
      <c r="O2236" s="9" t="s">
        <v>8305</v>
      </c>
      <c r="P2236" s="18">
        <f t="shared" si="171"/>
        <v>11.65</v>
      </c>
      <c r="Q2236" s="5">
        <f t="shared" si="175"/>
        <v>41.61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8287</v>
      </c>
      <c r="O2237" s="9" t="s">
        <v>8305</v>
      </c>
      <c r="P2237" s="18">
        <f t="shared" si="171"/>
        <v>1.53</v>
      </c>
      <c r="Q2237" s="5">
        <f t="shared" si="175"/>
        <v>135.59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8287</v>
      </c>
      <c r="O2238" s="9" t="s">
        <v>8305</v>
      </c>
      <c r="P2238" s="18">
        <f t="shared" si="171"/>
        <v>5.37</v>
      </c>
      <c r="Q2238" s="5">
        <f t="shared" si="175"/>
        <v>22.12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8287</v>
      </c>
      <c r="O2239" s="9" t="s">
        <v>8305</v>
      </c>
      <c r="P2239" s="18">
        <f t="shared" si="171"/>
        <v>3.53</v>
      </c>
      <c r="Q2239" s="5">
        <f t="shared" si="175"/>
        <v>64.63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8287</v>
      </c>
      <c r="O2240" s="9" t="s">
        <v>8305</v>
      </c>
      <c r="P2240" s="18">
        <f t="shared" si="171"/>
        <v>1.37</v>
      </c>
      <c r="Q2240" s="5">
        <f t="shared" si="175"/>
        <v>69.569999999999993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8287</v>
      </c>
      <c r="O2241" s="9" t="s">
        <v>8305</v>
      </c>
      <c r="P2241" s="18">
        <f t="shared" si="171"/>
        <v>1.28</v>
      </c>
      <c r="Q2241" s="5">
        <f t="shared" si="175"/>
        <v>75.13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8287</v>
      </c>
      <c r="O2242" s="9" t="s">
        <v>8305</v>
      </c>
      <c r="P2242" s="18">
        <f t="shared" si="171"/>
        <v>2.71</v>
      </c>
      <c r="Q2242" s="5">
        <f t="shared" si="175"/>
        <v>140.97999999999999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8287</v>
      </c>
      <c r="O2243" s="9" t="s">
        <v>8305</v>
      </c>
      <c r="P2243" s="18">
        <f t="shared" ref="P2243:P2306" si="176">IFERROR(ROUND(E2243/D2243,2),0)</f>
        <v>8.06</v>
      </c>
      <c r="Q2243" s="5">
        <f t="shared" si="175"/>
        <v>49.47</v>
      </c>
      <c r="R2243" s="14">
        <f t="shared" ref="R2243:R2306" si="177">(J2243/60/60/24)+DATE(1970,1,1)</f>
        <v>42766.827546296292</v>
      </c>
      <c r="S2243" s="14">
        <f t="shared" ref="S2243:S2306" si="178">(I2243/60/60/24)+DATE(1970,1,1)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8287</v>
      </c>
      <c r="O2244" s="9" t="s">
        <v>8305</v>
      </c>
      <c r="P2244" s="18">
        <f t="shared" si="176"/>
        <v>13.6</v>
      </c>
      <c r="Q2244" s="5">
        <f t="shared" si="175"/>
        <v>53.87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8287</v>
      </c>
      <c r="O2245" s="9" t="s">
        <v>8305</v>
      </c>
      <c r="P2245" s="18">
        <f t="shared" si="176"/>
        <v>9302.5</v>
      </c>
      <c r="Q2245" s="5">
        <f t="shared" si="175"/>
        <v>4.57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8287</v>
      </c>
      <c r="O2246" s="9" t="s">
        <v>8305</v>
      </c>
      <c r="P2246" s="18">
        <f t="shared" si="176"/>
        <v>3.77</v>
      </c>
      <c r="Q2246" s="5">
        <f t="shared" si="175"/>
        <v>65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8287</v>
      </c>
      <c r="O2247" s="9" t="s">
        <v>8305</v>
      </c>
      <c r="P2247" s="18">
        <f t="shared" si="176"/>
        <v>26.47</v>
      </c>
      <c r="Q2247" s="5">
        <f t="shared" si="175"/>
        <v>53.48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8287</v>
      </c>
      <c r="O2248" s="9" t="s">
        <v>8305</v>
      </c>
      <c r="P2248" s="18">
        <f t="shared" si="176"/>
        <v>1</v>
      </c>
      <c r="Q2248" s="5">
        <f t="shared" si="175"/>
        <v>43.91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8287</v>
      </c>
      <c r="O2249" s="9" t="s">
        <v>8305</v>
      </c>
      <c r="P2249" s="18">
        <f t="shared" si="176"/>
        <v>1.04</v>
      </c>
      <c r="Q2249" s="5">
        <f t="shared" si="175"/>
        <v>50.85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8287</v>
      </c>
      <c r="O2250" s="9" t="s">
        <v>8305</v>
      </c>
      <c r="P2250" s="18">
        <f t="shared" si="176"/>
        <v>1.07</v>
      </c>
      <c r="Q2250" s="5">
        <f t="shared" si="175"/>
        <v>58.63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8287</v>
      </c>
      <c r="O2251" s="9" t="s">
        <v>8305</v>
      </c>
      <c r="P2251" s="18">
        <f t="shared" si="176"/>
        <v>1.69</v>
      </c>
      <c r="Q2251" s="5">
        <f t="shared" si="175"/>
        <v>32.82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8287</v>
      </c>
      <c r="O2252" s="9" t="s">
        <v>8305</v>
      </c>
      <c r="P2252" s="18">
        <f t="shared" si="176"/>
        <v>9.75</v>
      </c>
      <c r="Q2252" s="5">
        <f t="shared" si="175"/>
        <v>426.93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8287</v>
      </c>
      <c r="O2253" s="9" t="s">
        <v>8305</v>
      </c>
      <c r="P2253" s="18">
        <f t="shared" si="176"/>
        <v>1.34</v>
      </c>
      <c r="Q2253" s="5">
        <f t="shared" si="175"/>
        <v>23.81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8287</v>
      </c>
      <c r="O2254" s="9" t="s">
        <v>8305</v>
      </c>
      <c r="P2254" s="18">
        <f t="shared" si="176"/>
        <v>2.72</v>
      </c>
      <c r="Q2254" s="5">
        <f t="shared" si="175"/>
        <v>98.41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8287</v>
      </c>
      <c r="O2255" s="9" t="s">
        <v>8305</v>
      </c>
      <c r="P2255" s="18">
        <f t="shared" si="176"/>
        <v>1.1299999999999999</v>
      </c>
      <c r="Q2255" s="5">
        <f t="shared" ref="Q2255:Q2318" si="180">IFERROR(ROUND(E2255/L2255,2),0)</f>
        <v>107.32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8287</v>
      </c>
      <c r="O2256" s="9" t="s">
        <v>8305</v>
      </c>
      <c r="P2256" s="18">
        <f t="shared" si="176"/>
        <v>4.5999999999999996</v>
      </c>
      <c r="Q2256" s="5">
        <f t="shared" si="180"/>
        <v>11.67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8287</v>
      </c>
      <c r="O2257" s="9" t="s">
        <v>8305</v>
      </c>
      <c r="P2257" s="18">
        <f t="shared" si="176"/>
        <v>2.87</v>
      </c>
      <c r="Q2257" s="5">
        <f t="shared" si="180"/>
        <v>41.78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8287</v>
      </c>
      <c r="O2258" s="9" t="s">
        <v>8305</v>
      </c>
      <c r="P2258" s="18">
        <f t="shared" si="176"/>
        <v>2.23</v>
      </c>
      <c r="Q2258" s="5">
        <f t="shared" si="180"/>
        <v>21.38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8287</v>
      </c>
      <c r="O2259" s="9" t="s">
        <v>8305</v>
      </c>
      <c r="P2259" s="18">
        <f t="shared" si="176"/>
        <v>6.36</v>
      </c>
      <c r="Q2259" s="5">
        <f t="shared" si="180"/>
        <v>94.1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8287</v>
      </c>
      <c r="O2260" s="9" t="s">
        <v>8305</v>
      </c>
      <c r="P2260" s="18">
        <f t="shared" si="176"/>
        <v>1.47</v>
      </c>
      <c r="Q2260" s="5">
        <f t="shared" si="180"/>
        <v>15.72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8287</v>
      </c>
      <c r="O2261" s="9" t="s">
        <v>8305</v>
      </c>
      <c r="P2261" s="18">
        <f t="shared" si="176"/>
        <v>18.670000000000002</v>
      </c>
      <c r="Q2261" s="5">
        <f t="shared" si="180"/>
        <v>90.64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8287</v>
      </c>
      <c r="O2262" s="9" t="s">
        <v>8305</v>
      </c>
      <c r="P2262" s="18">
        <f t="shared" si="176"/>
        <v>3.27</v>
      </c>
      <c r="Q2262" s="5">
        <f t="shared" si="180"/>
        <v>97.3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8287</v>
      </c>
      <c r="O2263" s="9" t="s">
        <v>8305</v>
      </c>
      <c r="P2263" s="18">
        <f t="shared" si="176"/>
        <v>7.8</v>
      </c>
      <c r="Q2263" s="5">
        <f t="shared" si="180"/>
        <v>37.119999999999997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8287</v>
      </c>
      <c r="O2264" s="9" t="s">
        <v>8305</v>
      </c>
      <c r="P2264" s="18">
        <f t="shared" si="176"/>
        <v>1.54</v>
      </c>
      <c r="Q2264" s="5">
        <f t="shared" si="180"/>
        <v>28.1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8287</v>
      </c>
      <c r="O2265" s="9" t="s">
        <v>8305</v>
      </c>
      <c r="P2265" s="18">
        <f t="shared" si="176"/>
        <v>1.1599999999999999</v>
      </c>
      <c r="Q2265" s="5">
        <f t="shared" si="180"/>
        <v>144.43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8287</v>
      </c>
      <c r="O2266" s="9" t="s">
        <v>8305</v>
      </c>
      <c r="P2266" s="18">
        <f t="shared" si="176"/>
        <v>1.8</v>
      </c>
      <c r="Q2266" s="5">
        <f t="shared" si="180"/>
        <v>24.27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8287</v>
      </c>
      <c r="O2267" s="9" t="s">
        <v>8305</v>
      </c>
      <c r="P2267" s="18">
        <f t="shared" si="176"/>
        <v>2.99</v>
      </c>
      <c r="Q2267" s="5">
        <f t="shared" si="180"/>
        <v>35.119999999999997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8287</v>
      </c>
      <c r="O2268" s="9" t="s">
        <v>8305</v>
      </c>
      <c r="P2268" s="18">
        <f t="shared" si="176"/>
        <v>3.2</v>
      </c>
      <c r="Q2268" s="5">
        <f t="shared" si="180"/>
        <v>24.76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8287</v>
      </c>
      <c r="O2269" s="9" t="s">
        <v>8305</v>
      </c>
      <c r="P2269" s="18">
        <f t="shared" si="176"/>
        <v>3.81</v>
      </c>
      <c r="Q2269" s="5">
        <f t="shared" si="180"/>
        <v>188.38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8287</v>
      </c>
      <c r="O2270" s="9" t="s">
        <v>8305</v>
      </c>
      <c r="P2270" s="18">
        <f t="shared" si="176"/>
        <v>1.03</v>
      </c>
      <c r="Q2270" s="5">
        <f t="shared" si="180"/>
        <v>148.08000000000001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8287</v>
      </c>
      <c r="O2271" s="9" t="s">
        <v>8305</v>
      </c>
      <c r="P2271" s="18">
        <f t="shared" si="176"/>
        <v>18.02</v>
      </c>
      <c r="Q2271" s="5">
        <f t="shared" si="180"/>
        <v>49.93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8287</v>
      </c>
      <c r="O2272" s="9" t="s">
        <v>8305</v>
      </c>
      <c r="P2272" s="18">
        <f t="shared" si="176"/>
        <v>7.2</v>
      </c>
      <c r="Q2272" s="5">
        <f t="shared" si="180"/>
        <v>107.82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8287</v>
      </c>
      <c r="O2273" s="9" t="s">
        <v>8305</v>
      </c>
      <c r="P2273" s="18">
        <f t="shared" si="176"/>
        <v>2.83</v>
      </c>
      <c r="Q2273" s="5">
        <f t="shared" si="180"/>
        <v>42.63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8287</v>
      </c>
      <c r="O2274" s="9" t="s">
        <v>8305</v>
      </c>
      <c r="P2274" s="18">
        <f t="shared" si="176"/>
        <v>13.57</v>
      </c>
      <c r="Q2274" s="5">
        <f t="shared" si="180"/>
        <v>14.37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8287</v>
      </c>
      <c r="O2275" s="9" t="s">
        <v>8305</v>
      </c>
      <c r="P2275" s="18">
        <f t="shared" si="176"/>
        <v>2.2000000000000002</v>
      </c>
      <c r="Q2275" s="5">
        <f t="shared" si="180"/>
        <v>37.479999999999997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8287</v>
      </c>
      <c r="O2276" s="9" t="s">
        <v>8305</v>
      </c>
      <c r="P2276" s="18">
        <f t="shared" si="176"/>
        <v>1.2</v>
      </c>
      <c r="Q2276" s="5">
        <f t="shared" si="180"/>
        <v>30.2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8287</v>
      </c>
      <c r="O2277" s="9" t="s">
        <v>8305</v>
      </c>
      <c r="P2277" s="18">
        <f t="shared" si="176"/>
        <v>4.08</v>
      </c>
      <c r="Q2277" s="5">
        <f t="shared" si="180"/>
        <v>33.549999999999997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8287</v>
      </c>
      <c r="O2278" s="9" t="s">
        <v>8305</v>
      </c>
      <c r="P2278" s="18">
        <f t="shared" si="176"/>
        <v>1.06</v>
      </c>
      <c r="Q2278" s="5">
        <f t="shared" si="180"/>
        <v>64.75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8287</v>
      </c>
      <c r="O2279" s="9" t="s">
        <v>8305</v>
      </c>
      <c r="P2279" s="18">
        <f t="shared" si="176"/>
        <v>1.41</v>
      </c>
      <c r="Q2279" s="5">
        <f t="shared" si="180"/>
        <v>57.93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8287</v>
      </c>
      <c r="O2280" s="9" t="s">
        <v>8305</v>
      </c>
      <c r="P2280" s="18">
        <f t="shared" si="176"/>
        <v>2.71</v>
      </c>
      <c r="Q2280" s="5">
        <f t="shared" si="180"/>
        <v>53.08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8287</v>
      </c>
      <c r="O2281" s="9" t="s">
        <v>8305</v>
      </c>
      <c r="P2281" s="18">
        <f t="shared" si="176"/>
        <v>1.54</v>
      </c>
      <c r="Q2281" s="5">
        <f t="shared" si="180"/>
        <v>48.06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8287</v>
      </c>
      <c r="O2282" s="9" t="s">
        <v>8305</v>
      </c>
      <c r="P2282" s="18">
        <f t="shared" si="176"/>
        <v>4.04</v>
      </c>
      <c r="Q2282" s="5">
        <f t="shared" si="180"/>
        <v>82.4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8279</v>
      </c>
      <c r="O2283" s="9" t="s">
        <v>8280</v>
      </c>
      <c r="P2283" s="18">
        <f t="shared" si="176"/>
        <v>1.85</v>
      </c>
      <c r="Q2283" s="5">
        <f t="shared" si="180"/>
        <v>50.45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8279</v>
      </c>
      <c r="O2284" s="9" t="s">
        <v>8280</v>
      </c>
      <c r="P2284" s="18">
        <f t="shared" si="176"/>
        <v>1.85</v>
      </c>
      <c r="Q2284" s="5">
        <f t="shared" si="180"/>
        <v>115.83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8279</v>
      </c>
      <c r="O2285" s="9" t="s">
        <v>8280</v>
      </c>
      <c r="P2285" s="18">
        <f t="shared" si="176"/>
        <v>1.01</v>
      </c>
      <c r="Q2285" s="5">
        <f t="shared" si="180"/>
        <v>63.03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8279</v>
      </c>
      <c r="O2286" s="9" t="s">
        <v>8280</v>
      </c>
      <c r="P2286" s="18">
        <f t="shared" si="176"/>
        <v>1.06</v>
      </c>
      <c r="Q2286" s="5">
        <f t="shared" si="180"/>
        <v>108.02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8279</v>
      </c>
      <c r="O2287" s="9" t="s">
        <v>8280</v>
      </c>
      <c r="P2287" s="18">
        <f t="shared" si="176"/>
        <v>1.21</v>
      </c>
      <c r="Q2287" s="5">
        <f t="shared" si="180"/>
        <v>46.09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8279</v>
      </c>
      <c r="O2288" s="9" t="s">
        <v>8280</v>
      </c>
      <c r="P2288" s="18">
        <f t="shared" si="176"/>
        <v>1</v>
      </c>
      <c r="Q2288" s="5">
        <f t="shared" si="180"/>
        <v>107.21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8279</v>
      </c>
      <c r="O2289" s="9" t="s">
        <v>8280</v>
      </c>
      <c r="P2289" s="18">
        <f t="shared" si="176"/>
        <v>1.2</v>
      </c>
      <c r="Q2289" s="5">
        <f t="shared" si="180"/>
        <v>50.93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8279</v>
      </c>
      <c r="O2290" s="9" t="s">
        <v>8280</v>
      </c>
      <c r="P2290" s="18">
        <f t="shared" si="176"/>
        <v>1</v>
      </c>
      <c r="Q2290" s="5">
        <f t="shared" si="180"/>
        <v>40.04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8279</v>
      </c>
      <c r="O2291" s="9" t="s">
        <v>8280</v>
      </c>
      <c r="P2291" s="18">
        <f t="shared" si="176"/>
        <v>1.07</v>
      </c>
      <c r="Q2291" s="5">
        <f t="shared" si="180"/>
        <v>64.44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8279</v>
      </c>
      <c r="O2292" s="9" t="s">
        <v>8280</v>
      </c>
      <c r="P2292" s="18">
        <f t="shared" si="176"/>
        <v>1.04</v>
      </c>
      <c r="Q2292" s="5">
        <f t="shared" si="180"/>
        <v>53.83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8279</v>
      </c>
      <c r="O2293" s="9" t="s">
        <v>8280</v>
      </c>
      <c r="P2293" s="18">
        <f t="shared" si="176"/>
        <v>1.73</v>
      </c>
      <c r="Q2293" s="5">
        <f t="shared" si="180"/>
        <v>100.47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8279</v>
      </c>
      <c r="O2294" s="9" t="s">
        <v>8280</v>
      </c>
      <c r="P2294" s="18">
        <f t="shared" si="176"/>
        <v>1.07</v>
      </c>
      <c r="Q2294" s="5">
        <f t="shared" si="180"/>
        <v>46.63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8279</v>
      </c>
      <c r="O2295" s="9" t="s">
        <v>8280</v>
      </c>
      <c r="P2295" s="18">
        <f t="shared" si="176"/>
        <v>1.08</v>
      </c>
      <c r="Q2295" s="5">
        <f t="shared" si="180"/>
        <v>34.07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8279</v>
      </c>
      <c r="O2296" s="9" t="s">
        <v>8280</v>
      </c>
      <c r="P2296" s="18">
        <f t="shared" si="176"/>
        <v>1.46</v>
      </c>
      <c r="Q2296" s="5">
        <f t="shared" si="180"/>
        <v>65.209999999999994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8279</v>
      </c>
      <c r="O2297" s="9" t="s">
        <v>8280</v>
      </c>
      <c r="P2297" s="18">
        <f t="shared" si="176"/>
        <v>1.25</v>
      </c>
      <c r="Q2297" s="5">
        <f t="shared" si="180"/>
        <v>44.21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8279</v>
      </c>
      <c r="O2298" s="9" t="s">
        <v>8280</v>
      </c>
      <c r="P2298" s="18">
        <f t="shared" si="176"/>
        <v>1.49</v>
      </c>
      <c r="Q2298" s="5">
        <f t="shared" si="180"/>
        <v>71.97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8279</v>
      </c>
      <c r="O2299" s="9" t="s">
        <v>8280</v>
      </c>
      <c r="P2299" s="18">
        <f t="shared" si="176"/>
        <v>1.01</v>
      </c>
      <c r="Q2299" s="5">
        <f t="shared" si="180"/>
        <v>52.95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8279</v>
      </c>
      <c r="O2300" s="9" t="s">
        <v>8280</v>
      </c>
      <c r="P2300" s="18">
        <f t="shared" si="176"/>
        <v>1.05</v>
      </c>
      <c r="Q2300" s="5">
        <f t="shared" si="180"/>
        <v>109.45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8279</v>
      </c>
      <c r="O2301" s="9" t="s">
        <v>8280</v>
      </c>
      <c r="P2301" s="18">
        <f t="shared" si="176"/>
        <v>3.5</v>
      </c>
      <c r="Q2301" s="5">
        <f t="shared" si="180"/>
        <v>75.040000000000006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8279</v>
      </c>
      <c r="O2302" s="9" t="s">
        <v>8280</v>
      </c>
      <c r="P2302" s="18">
        <f t="shared" si="176"/>
        <v>1.01</v>
      </c>
      <c r="Q2302" s="5">
        <f t="shared" si="180"/>
        <v>115.71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8279</v>
      </c>
      <c r="O2303" s="9" t="s">
        <v>8283</v>
      </c>
      <c r="P2303" s="18">
        <f t="shared" si="176"/>
        <v>1.34</v>
      </c>
      <c r="Q2303" s="5">
        <f t="shared" si="180"/>
        <v>31.66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8279</v>
      </c>
      <c r="O2304" s="9" t="s">
        <v>8283</v>
      </c>
      <c r="P2304" s="18">
        <f t="shared" si="176"/>
        <v>1.71</v>
      </c>
      <c r="Q2304" s="5">
        <f t="shared" si="180"/>
        <v>46.18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8279</v>
      </c>
      <c r="O2305" s="9" t="s">
        <v>8283</v>
      </c>
      <c r="P2305" s="18">
        <f t="shared" si="176"/>
        <v>1.0900000000000001</v>
      </c>
      <c r="Q2305" s="5">
        <f t="shared" si="180"/>
        <v>68.48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8279</v>
      </c>
      <c r="O2306" s="9" t="s">
        <v>8283</v>
      </c>
      <c r="P2306" s="18">
        <f t="shared" si="176"/>
        <v>1.01</v>
      </c>
      <c r="Q2306" s="5">
        <f t="shared" si="180"/>
        <v>53.47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8279</v>
      </c>
      <c r="O2307" s="9" t="s">
        <v>8283</v>
      </c>
      <c r="P2307" s="18">
        <f t="shared" ref="P2307:P2370" si="181">IFERROR(ROUND(E2307/D2307,2),0)</f>
        <v>1.01</v>
      </c>
      <c r="Q2307" s="5">
        <f t="shared" si="180"/>
        <v>109.11</v>
      </c>
      <c r="R2307" s="14">
        <f t="shared" ref="R2307:R2370" si="182">(J2307/60/60/24)+DATE(1970,1,1)</f>
        <v>41834.695277777777</v>
      </c>
      <c r="S2307" s="14">
        <f t="shared" ref="S2307:S2370" si="183">(I2307/60/60/24)+DATE(1970,1,1)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8279</v>
      </c>
      <c r="O2308" s="9" t="s">
        <v>8283</v>
      </c>
      <c r="P2308" s="18">
        <f t="shared" si="181"/>
        <v>1.07</v>
      </c>
      <c r="Q2308" s="5">
        <f t="shared" si="180"/>
        <v>51.19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8279</v>
      </c>
      <c r="O2309" s="9" t="s">
        <v>8283</v>
      </c>
      <c r="P2309" s="18">
        <f t="shared" si="181"/>
        <v>1.07</v>
      </c>
      <c r="Q2309" s="5">
        <f t="shared" si="180"/>
        <v>27.94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8279</v>
      </c>
      <c r="O2310" s="9" t="s">
        <v>8283</v>
      </c>
      <c r="P2310" s="18">
        <f t="shared" si="181"/>
        <v>1.01</v>
      </c>
      <c r="Q2310" s="5">
        <f t="shared" si="180"/>
        <v>82.5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8279</v>
      </c>
      <c r="O2311" s="9" t="s">
        <v>8283</v>
      </c>
      <c r="P2311" s="18">
        <f t="shared" si="181"/>
        <v>1.07</v>
      </c>
      <c r="Q2311" s="5">
        <f t="shared" si="180"/>
        <v>59.82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8279</v>
      </c>
      <c r="O2312" s="9" t="s">
        <v>8283</v>
      </c>
      <c r="P2312" s="18">
        <f t="shared" si="181"/>
        <v>4.29</v>
      </c>
      <c r="Q2312" s="5">
        <f t="shared" si="180"/>
        <v>64.819999999999993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8279</v>
      </c>
      <c r="O2313" s="9" t="s">
        <v>8283</v>
      </c>
      <c r="P2313" s="18">
        <f t="shared" si="181"/>
        <v>1.04</v>
      </c>
      <c r="Q2313" s="5">
        <f t="shared" si="180"/>
        <v>90.1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8279</v>
      </c>
      <c r="O2314" s="9" t="s">
        <v>8283</v>
      </c>
      <c r="P2314" s="18">
        <f t="shared" si="181"/>
        <v>1.08</v>
      </c>
      <c r="Q2314" s="5">
        <f t="shared" si="180"/>
        <v>40.96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8279</v>
      </c>
      <c r="O2315" s="9" t="s">
        <v>8283</v>
      </c>
      <c r="P2315" s="18">
        <f t="shared" si="181"/>
        <v>1.76</v>
      </c>
      <c r="Q2315" s="5">
        <f t="shared" si="180"/>
        <v>56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8279</v>
      </c>
      <c r="O2316" s="9" t="s">
        <v>8283</v>
      </c>
      <c r="P2316" s="18">
        <f t="shared" si="181"/>
        <v>1.57</v>
      </c>
      <c r="Q2316" s="5">
        <f t="shared" si="180"/>
        <v>37.67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8279</v>
      </c>
      <c r="O2317" s="9" t="s">
        <v>8283</v>
      </c>
      <c r="P2317" s="18">
        <f t="shared" si="181"/>
        <v>1.03</v>
      </c>
      <c r="Q2317" s="5">
        <f t="shared" si="180"/>
        <v>40.08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8279</v>
      </c>
      <c r="O2318" s="9" t="s">
        <v>8283</v>
      </c>
      <c r="P2318" s="18">
        <f t="shared" si="181"/>
        <v>1.04</v>
      </c>
      <c r="Q2318" s="5">
        <f t="shared" si="180"/>
        <v>78.03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8279</v>
      </c>
      <c r="O2319" s="9" t="s">
        <v>8283</v>
      </c>
      <c r="P2319" s="18">
        <f t="shared" si="181"/>
        <v>1.04</v>
      </c>
      <c r="Q2319" s="5">
        <f t="shared" ref="Q2319:Q2382" si="185">IFERROR(ROUND(E2319/L2319,2),0)</f>
        <v>18.91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8279</v>
      </c>
      <c r="O2320" s="9" t="s">
        <v>8283</v>
      </c>
      <c r="P2320" s="18">
        <f t="shared" si="181"/>
        <v>1.21</v>
      </c>
      <c r="Q2320" s="5">
        <f t="shared" si="185"/>
        <v>37.130000000000003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8279</v>
      </c>
      <c r="O2321" s="9" t="s">
        <v>8283</v>
      </c>
      <c r="P2321" s="18">
        <f t="shared" si="181"/>
        <v>1.08</v>
      </c>
      <c r="Q2321" s="5">
        <f t="shared" si="185"/>
        <v>41.96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8279</v>
      </c>
      <c r="O2322" s="9" t="s">
        <v>8283</v>
      </c>
      <c r="P2322" s="18">
        <f t="shared" si="181"/>
        <v>1.0900000000000001</v>
      </c>
      <c r="Q2322" s="5">
        <f t="shared" si="185"/>
        <v>61.04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8290</v>
      </c>
      <c r="O2323" s="9" t="s">
        <v>8306</v>
      </c>
      <c r="P2323" s="18">
        <f t="shared" si="181"/>
        <v>0.39</v>
      </c>
      <c r="Q2323" s="5">
        <f t="shared" si="185"/>
        <v>64.53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8290</v>
      </c>
      <c r="O2324" s="9" t="s">
        <v>8306</v>
      </c>
      <c r="P2324" s="18">
        <f t="shared" si="181"/>
        <v>0.03</v>
      </c>
      <c r="Q2324" s="5">
        <f t="shared" si="185"/>
        <v>21.25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8290</v>
      </c>
      <c r="O2325" s="9" t="s">
        <v>8306</v>
      </c>
      <c r="P2325" s="18">
        <f t="shared" si="181"/>
        <v>0.48</v>
      </c>
      <c r="Q2325" s="5">
        <f t="shared" si="185"/>
        <v>30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8290</v>
      </c>
      <c r="O2326" s="9" t="s">
        <v>8306</v>
      </c>
      <c r="P2326" s="18">
        <f t="shared" si="181"/>
        <v>0.21</v>
      </c>
      <c r="Q2326" s="5">
        <f t="shared" si="185"/>
        <v>25.49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8290</v>
      </c>
      <c r="O2327" s="9" t="s">
        <v>8306</v>
      </c>
      <c r="P2327" s="18">
        <f t="shared" si="181"/>
        <v>0.08</v>
      </c>
      <c r="Q2327" s="5">
        <f t="shared" si="185"/>
        <v>11.43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8290</v>
      </c>
      <c r="O2328" s="9" t="s">
        <v>8306</v>
      </c>
      <c r="P2328" s="18">
        <f t="shared" si="181"/>
        <v>0.01</v>
      </c>
      <c r="Q2328" s="5">
        <f t="shared" si="185"/>
        <v>108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8290</v>
      </c>
      <c r="O2329" s="9" t="s">
        <v>8306</v>
      </c>
      <c r="P2329" s="18">
        <f t="shared" si="181"/>
        <v>5.26</v>
      </c>
      <c r="Q2329" s="5">
        <f t="shared" si="185"/>
        <v>54.88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8290</v>
      </c>
      <c r="O2330" s="9" t="s">
        <v>8306</v>
      </c>
      <c r="P2330" s="18">
        <f t="shared" si="181"/>
        <v>2.54</v>
      </c>
      <c r="Q2330" s="5">
        <f t="shared" si="185"/>
        <v>47.38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8290</v>
      </c>
      <c r="O2331" s="9" t="s">
        <v>8306</v>
      </c>
      <c r="P2331" s="18">
        <f t="shared" si="181"/>
        <v>1.06</v>
      </c>
      <c r="Q2331" s="5">
        <f t="shared" si="185"/>
        <v>211.84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8290</v>
      </c>
      <c r="O2332" s="9" t="s">
        <v>8306</v>
      </c>
      <c r="P2332" s="18">
        <f t="shared" si="181"/>
        <v>1.02</v>
      </c>
      <c r="Q2332" s="5">
        <f t="shared" si="185"/>
        <v>219.93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8290</v>
      </c>
      <c r="O2333" s="9" t="s">
        <v>8306</v>
      </c>
      <c r="P2333" s="18">
        <f t="shared" si="181"/>
        <v>1.44</v>
      </c>
      <c r="Q2333" s="5">
        <f t="shared" si="185"/>
        <v>40.799999999999997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8290</v>
      </c>
      <c r="O2334" s="9" t="s">
        <v>8306</v>
      </c>
      <c r="P2334" s="18">
        <f t="shared" si="181"/>
        <v>1.06</v>
      </c>
      <c r="Q2334" s="5">
        <f t="shared" si="185"/>
        <v>75.5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8290</v>
      </c>
      <c r="O2335" s="9" t="s">
        <v>8306</v>
      </c>
      <c r="P2335" s="18">
        <f t="shared" si="181"/>
        <v>2.12</v>
      </c>
      <c r="Q2335" s="5">
        <f t="shared" si="185"/>
        <v>13.54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8290</v>
      </c>
      <c r="O2336" s="9" t="s">
        <v>8306</v>
      </c>
      <c r="P2336" s="18">
        <f t="shared" si="181"/>
        <v>1.02</v>
      </c>
      <c r="Q2336" s="5">
        <f t="shared" si="185"/>
        <v>60.87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8290</v>
      </c>
      <c r="O2337" s="9" t="s">
        <v>8306</v>
      </c>
      <c r="P2337" s="18">
        <f t="shared" si="181"/>
        <v>1.02</v>
      </c>
      <c r="Q2337" s="5">
        <f t="shared" si="185"/>
        <v>115.69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8290</v>
      </c>
      <c r="O2338" s="9" t="s">
        <v>8306</v>
      </c>
      <c r="P2338" s="18">
        <f t="shared" si="181"/>
        <v>5.21</v>
      </c>
      <c r="Q2338" s="5">
        <f t="shared" si="185"/>
        <v>48.1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8290</v>
      </c>
      <c r="O2339" s="9" t="s">
        <v>8306</v>
      </c>
      <c r="P2339" s="18">
        <f t="shared" si="181"/>
        <v>1.1100000000000001</v>
      </c>
      <c r="Q2339" s="5">
        <f t="shared" si="185"/>
        <v>74.180000000000007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8290</v>
      </c>
      <c r="O2340" s="9" t="s">
        <v>8306</v>
      </c>
      <c r="P2340" s="18">
        <f t="shared" si="181"/>
        <v>1.01</v>
      </c>
      <c r="Q2340" s="5">
        <f t="shared" si="185"/>
        <v>123.35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8290</v>
      </c>
      <c r="O2341" s="9" t="s">
        <v>8306</v>
      </c>
      <c r="P2341" s="18">
        <f t="shared" si="181"/>
        <v>2.94</v>
      </c>
      <c r="Q2341" s="5">
        <f t="shared" si="185"/>
        <v>66.62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8290</v>
      </c>
      <c r="O2342" s="9" t="s">
        <v>8306</v>
      </c>
      <c r="P2342" s="18">
        <f t="shared" si="181"/>
        <v>1.06</v>
      </c>
      <c r="Q2342" s="5">
        <f t="shared" si="185"/>
        <v>104.99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8273</v>
      </c>
      <c r="O2343" s="9" t="s">
        <v>8274</v>
      </c>
      <c r="P2343" s="18">
        <f t="shared" si="181"/>
        <v>0</v>
      </c>
      <c r="Q2343" s="5">
        <f t="shared" si="185"/>
        <v>0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8273</v>
      </c>
      <c r="O2344" s="9" t="s">
        <v>8274</v>
      </c>
      <c r="P2344" s="18">
        <f t="shared" si="181"/>
        <v>0</v>
      </c>
      <c r="Q2344" s="5">
        <f t="shared" si="185"/>
        <v>0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8273</v>
      </c>
      <c r="O2345" s="9" t="s">
        <v>8274</v>
      </c>
      <c r="P2345" s="18">
        <f t="shared" si="181"/>
        <v>0.03</v>
      </c>
      <c r="Q2345" s="5">
        <f t="shared" si="185"/>
        <v>300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8273</v>
      </c>
      <c r="O2346" s="9" t="s">
        <v>8274</v>
      </c>
      <c r="P2346" s="18">
        <f t="shared" si="181"/>
        <v>0</v>
      </c>
      <c r="Q2346" s="5">
        <f t="shared" si="185"/>
        <v>1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8273</v>
      </c>
      <c r="O2347" s="9" t="s">
        <v>8274</v>
      </c>
      <c r="P2347" s="18">
        <f t="shared" si="181"/>
        <v>0</v>
      </c>
      <c r="Q2347" s="5">
        <f t="shared" si="185"/>
        <v>0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8273</v>
      </c>
      <c r="O2348" s="9" t="s">
        <v>8274</v>
      </c>
      <c r="P2348" s="18">
        <f t="shared" si="181"/>
        <v>0</v>
      </c>
      <c r="Q2348" s="5">
        <f t="shared" si="185"/>
        <v>13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8273</v>
      </c>
      <c r="O2349" s="9" t="s">
        <v>8274</v>
      </c>
      <c r="P2349" s="18">
        <f t="shared" si="181"/>
        <v>0.02</v>
      </c>
      <c r="Q2349" s="5">
        <f t="shared" si="185"/>
        <v>15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8273</v>
      </c>
      <c r="O2350" s="9" t="s">
        <v>8274</v>
      </c>
      <c r="P2350" s="18">
        <f t="shared" si="181"/>
        <v>0</v>
      </c>
      <c r="Q2350" s="5">
        <f t="shared" si="185"/>
        <v>54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8273</v>
      </c>
      <c r="O2351" s="9" t="s">
        <v>8274</v>
      </c>
      <c r="P2351" s="18">
        <f t="shared" si="181"/>
        <v>0</v>
      </c>
      <c r="Q2351" s="5">
        <f t="shared" si="185"/>
        <v>0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8273</v>
      </c>
      <c r="O2352" s="9" t="s">
        <v>8274</v>
      </c>
      <c r="P2352" s="18">
        <f t="shared" si="181"/>
        <v>0</v>
      </c>
      <c r="Q2352" s="5">
        <f t="shared" si="185"/>
        <v>0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8273</v>
      </c>
      <c r="O2353" s="9" t="s">
        <v>8274</v>
      </c>
      <c r="P2353" s="18">
        <f t="shared" si="181"/>
        <v>0.01</v>
      </c>
      <c r="Q2353" s="5">
        <f t="shared" si="185"/>
        <v>15.43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8273</v>
      </c>
      <c r="O2354" s="9" t="s">
        <v>8274</v>
      </c>
      <c r="P2354" s="18">
        <f t="shared" si="181"/>
        <v>0</v>
      </c>
      <c r="Q2354" s="5">
        <f t="shared" si="185"/>
        <v>0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8273</v>
      </c>
      <c r="O2355" s="9" t="s">
        <v>8274</v>
      </c>
      <c r="P2355" s="18">
        <f t="shared" si="181"/>
        <v>0</v>
      </c>
      <c r="Q2355" s="5">
        <f t="shared" si="185"/>
        <v>0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8273</v>
      </c>
      <c r="O2356" s="9" t="s">
        <v>8274</v>
      </c>
      <c r="P2356" s="18">
        <f t="shared" si="181"/>
        <v>0</v>
      </c>
      <c r="Q2356" s="5">
        <f t="shared" si="185"/>
        <v>25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8273</v>
      </c>
      <c r="O2357" s="9" t="s">
        <v>8274</v>
      </c>
      <c r="P2357" s="18">
        <f t="shared" si="181"/>
        <v>0.01</v>
      </c>
      <c r="Q2357" s="5">
        <f t="shared" si="185"/>
        <v>27.5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8273</v>
      </c>
      <c r="O2358" s="9" t="s">
        <v>8274</v>
      </c>
      <c r="P2358" s="18">
        <f t="shared" si="181"/>
        <v>0</v>
      </c>
      <c r="Q2358" s="5">
        <f t="shared" si="185"/>
        <v>0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8273</v>
      </c>
      <c r="O2359" s="9" t="s">
        <v>8274</v>
      </c>
      <c r="P2359" s="18">
        <f t="shared" si="181"/>
        <v>0</v>
      </c>
      <c r="Q2359" s="5">
        <f t="shared" si="185"/>
        <v>0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8273</v>
      </c>
      <c r="O2360" s="9" t="s">
        <v>8274</v>
      </c>
      <c r="P2360" s="18">
        <f t="shared" si="181"/>
        <v>0</v>
      </c>
      <c r="Q2360" s="5">
        <f t="shared" si="185"/>
        <v>0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8273</v>
      </c>
      <c r="O2361" s="9" t="s">
        <v>8274</v>
      </c>
      <c r="P2361" s="18">
        <f t="shared" si="181"/>
        <v>0.15</v>
      </c>
      <c r="Q2361" s="5">
        <f t="shared" si="185"/>
        <v>367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8273</v>
      </c>
      <c r="O2362" s="9" t="s">
        <v>8274</v>
      </c>
      <c r="P2362" s="18">
        <f t="shared" si="181"/>
        <v>0</v>
      </c>
      <c r="Q2362" s="5">
        <f t="shared" si="185"/>
        <v>2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8273</v>
      </c>
      <c r="O2363" s="9" t="s">
        <v>8274</v>
      </c>
      <c r="P2363" s="18">
        <f t="shared" si="181"/>
        <v>0</v>
      </c>
      <c r="Q2363" s="5">
        <f t="shared" si="185"/>
        <v>0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8273</v>
      </c>
      <c r="O2364" s="9" t="s">
        <v>8274</v>
      </c>
      <c r="P2364" s="18">
        <f t="shared" si="181"/>
        <v>0.28999999999999998</v>
      </c>
      <c r="Q2364" s="5">
        <f t="shared" si="185"/>
        <v>60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8273</v>
      </c>
      <c r="O2365" s="9" t="s">
        <v>8274</v>
      </c>
      <c r="P2365" s="18">
        <f t="shared" si="181"/>
        <v>0</v>
      </c>
      <c r="Q2365" s="5">
        <f t="shared" si="185"/>
        <v>0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8273</v>
      </c>
      <c r="O2366" s="9" t="s">
        <v>8274</v>
      </c>
      <c r="P2366" s="18">
        <f t="shared" si="181"/>
        <v>0</v>
      </c>
      <c r="Q2366" s="5">
        <f t="shared" si="185"/>
        <v>0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8273</v>
      </c>
      <c r="O2367" s="9" t="s">
        <v>8274</v>
      </c>
      <c r="P2367" s="18">
        <f t="shared" si="181"/>
        <v>0</v>
      </c>
      <c r="Q2367" s="5">
        <f t="shared" si="185"/>
        <v>0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8273</v>
      </c>
      <c r="O2368" s="9" t="s">
        <v>8274</v>
      </c>
      <c r="P2368" s="18">
        <f t="shared" si="181"/>
        <v>0.11</v>
      </c>
      <c r="Q2368" s="5">
        <f t="shared" si="185"/>
        <v>97.41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8273</v>
      </c>
      <c r="O2369" s="9" t="s">
        <v>8274</v>
      </c>
      <c r="P2369" s="18">
        <f t="shared" si="181"/>
        <v>0.01</v>
      </c>
      <c r="Q2369" s="5">
        <f t="shared" si="185"/>
        <v>47.86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8273</v>
      </c>
      <c r="O2370" s="9" t="s">
        <v>8274</v>
      </c>
      <c r="P2370" s="18">
        <f t="shared" si="181"/>
        <v>0</v>
      </c>
      <c r="Q2370" s="5">
        <f t="shared" si="185"/>
        <v>50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8273</v>
      </c>
      <c r="O2371" s="9" t="s">
        <v>8274</v>
      </c>
      <c r="P2371" s="18">
        <f t="shared" ref="P2371:P2434" si="186">IFERROR(ROUND(E2371/D2371,2),0)</f>
        <v>0</v>
      </c>
      <c r="Q2371" s="5">
        <f t="shared" si="185"/>
        <v>0</v>
      </c>
      <c r="R2371" s="14">
        <f t="shared" ref="R2371:R2434" si="187">(J2371/60/60/24)+DATE(1970,1,1)</f>
        <v>42380.812627314815</v>
      </c>
      <c r="S2371" s="14">
        <f t="shared" ref="S2371:S2434" si="188">(I2371/60/60/24)+DATE(1970,1,1)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8273</v>
      </c>
      <c r="O2372" s="9" t="s">
        <v>8274</v>
      </c>
      <c r="P2372" s="18">
        <f t="shared" si="186"/>
        <v>0</v>
      </c>
      <c r="Q2372" s="5">
        <f t="shared" si="185"/>
        <v>20.5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8273</v>
      </c>
      <c r="O2373" s="9" t="s">
        <v>8274</v>
      </c>
      <c r="P2373" s="18">
        <f t="shared" si="186"/>
        <v>0</v>
      </c>
      <c r="Q2373" s="5">
        <f t="shared" si="185"/>
        <v>0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8273</v>
      </c>
      <c r="O2374" s="9" t="s">
        <v>8274</v>
      </c>
      <c r="P2374" s="18">
        <f t="shared" si="186"/>
        <v>0.03</v>
      </c>
      <c r="Q2374" s="5">
        <f t="shared" si="185"/>
        <v>30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8273</v>
      </c>
      <c r="O2375" s="9" t="s">
        <v>8274</v>
      </c>
      <c r="P2375" s="18">
        <f t="shared" si="186"/>
        <v>0</v>
      </c>
      <c r="Q2375" s="5">
        <f t="shared" si="185"/>
        <v>50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8273</v>
      </c>
      <c r="O2376" s="9" t="s">
        <v>8274</v>
      </c>
      <c r="P2376" s="18">
        <f t="shared" si="186"/>
        <v>0</v>
      </c>
      <c r="Q2376" s="5">
        <f t="shared" si="185"/>
        <v>10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8273</v>
      </c>
      <c r="O2377" s="9" t="s">
        <v>8274</v>
      </c>
      <c r="P2377" s="18">
        <f t="shared" si="186"/>
        <v>0</v>
      </c>
      <c r="Q2377" s="5">
        <f t="shared" si="185"/>
        <v>0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8273</v>
      </c>
      <c r="O2378" s="9" t="s">
        <v>8274</v>
      </c>
      <c r="P2378" s="18">
        <f t="shared" si="186"/>
        <v>0.11</v>
      </c>
      <c r="Q2378" s="5">
        <f t="shared" si="185"/>
        <v>81.58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8273</v>
      </c>
      <c r="O2379" s="9" t="s">
        <v>8274</v>
      </c>
      <c r="P2379" s="18">
        <f t="shared" si="186"/>
        <v>0</v>
      </c>
      <c r="Q2379" s="5">
        <f t="shared" si="185"/>
        <v>0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8273</v>
      </c>
      <c r="O2380" s="9" t="s">
        <v>8274</v>
      </c>
      <c r="P2380" s="18">
        <f t="shared" si="186"/>
        <v>0</v>
      </c>
      <c r="Q2380" s="5">
        <f t="shared" si="185"/>
        <v>0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8273</v>
      </c>
      <c r="O2381" s="9" t="s">
        <v>8274</v>
      </c>
      <c r="P2381" s="18">
        <f t="shared" si="186"/>
        <v>0</v>
      </c>
      <c r="Q2381" s="5">
        <f t="shared" si="185"/>
        <v>0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8273</v>
      </c>
      <c r="O2382" s="9" t="s">
        <v>8274</v>
      </c>
      <c r="P2382" s="18">
        <f t="shared" si="186"/>
        <v>0</v>
      </c>
      <c r="Q2382" s="5">
        <f t="shared" si="185"/>
        <v>18.329999999999998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8273</v>
      </c>
      <c r="O2383" s="9" t="s">
        <v>8274</v>
      </c>
      <c r="P2383" s="18">
        <f t="shared" si="186"/>
        <v>0.02</v>
      </c>
      <c r="Q2383" s="5">
        <f t="shared" ref="Q2383:Q2446" si="190">IFERROR(ROUND(E2383/L2383,2),0)</f>
        <v>224.43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8273</v>
      </c>
      <c r="O2384" s="9" t="s">
        <v>8274</v>
      </c>
      <c r="P2384" s="18">
        <f t="shared" si="186"/>
        <v>0.03</v>
      </c>
      <c r="Q2384" s="5">
        <f t="shared" si="190"/>
        <v>37.5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8273</v>
      </c>
      <c r="O2385" s="9" t="s">
        <v>8274</v>
      </c>
      <c r="P2385" s="18">
        <f t="shared" si="186"/>
        <v>0.04</v>
      </c>
      <c r="Q2385" s="5">
        <f t="shared" si="190"/>
        <v>145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8273</v>
      </c>
      <c r="O2386" s="9" t="s">
        <v>8274</v>
      </c>
      <c r="P2386" s="18">
        <f t="shared" si="186"/>
        <v>0.01</v>
      </c>
      <c r="Q2386" s="5">
        <f t="shared" si="190"/>
        <v>1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8273</v>
      </c>
      <c r="O2387" s="9" t="s">
        <v>8274</v>
      </c>
      <c r="P2387" s="18">
        <f t="shared" si="186"/>
        <v>0.01</v>
      </c>
      <c r="Q2387" s="5">
        <f t="shared" si="190"/>
        <v>112.57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8273</v>
      </c>
      <c r="O2388" s="9" t="s">
        <v>8274</v>
      </c>
      <c r="P2388" s="18">
        <f t="shared" si="186"/>
        <v>0</v>
      </c>
      <c r="Q2388" s="5">
        <f t="shared" si="190"/>
        <v>0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8273</v>
      </c>
      <c r="O2389" s="9" t="s">
        <v>8274</v>
      </c>
      <c r="P2389" s="18">
        <f t="shared" si="186"/>
        <v>0.01</v>
      </c>
      <c r="Q2389" s="5">
        <f t="shared" si="190"/>
        <v>342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8273</v>
      </c>
      <c r="O2390" s="9" t="s">
        <v>8274</v>
      </c>
      <c r="P2390" s="18">
        <f t="shared" si="186"/>
        <v>0.01</v>
      </c>
      <c r="Q2390" s="5">
        <f t="shared" si="190"/>
        <v>57.88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8273</v>
      </c>
      <c r="O2391" s="9" t="s">
        <v>8274</v>
      </c>
      <c r="P2391" s="18">
        <f t="shared" si="186"/>
        <v>0</v>
      </c>
      <c r="Q2391" s="5">
        <f t="shared" si="190"/>
        <v>30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8273</v>
      </c>
      <c r="O2392" s="9" t="s">
        <v>8274</v>
      </c>
      <c r="P2392" s="18">
        <f t="shared" si="186"/>
        <v>0</v>
      </c>
      <c r="Q2392" s="5">
        <f t="shared" si="190"/>
        <v>0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8273</v>
      </c>
      <c r="O2393" s="9" t="s">
        <v>8274</v>
      </c>
      <c r="P2393" s="18">
        <f t="shared" si="186"/>
        <v>0</v>
      </c>
      <c r="Q2393" s="5">
        <f t="shared" si="190"/>
        <v>25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8273</v>
      </c>
      <c r="O2394" s="9" t="s">
        <v>8274</v>
      </c>
      <c r="P2394" s="18">
        <f t="shared" si="186"/>
        <v>0</v>
      </c>
      <c r="Q2394" s="5">
        <f t="shared" si="190"/>
        <v>0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8273</v>
      </c>
      <c r="O2395" s="9" t="s">
        <v>8274</v>
      </c>
      <c r="P2395" s="18">
        <f t="shared" si="186"/>
        <v>0</v>
      </c>
      <c r="Q2395" s="5">
        <f t="shared" si="190"/>
        <v>50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8273</v>
      </c>
      <c r="O2396" s="9" t="s">
        <v>8274</v>
      </c>
      <c r="P2396" s="18">
        <f t="shared" si="186"/>
        <v>0</v>
      </c>
      <c r="Q2396" s="5">
        <f t="shared" si="190"/>
        <v>1.5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8273</v>
      </c>
      <c r="O2397" s="9" t="s">
        <v>8274</v>
      </c>
      <c r="P2397" s="18">
        <f t="shared" si="186"/>
        <v>0</v>
      </c>
      <c r="Q2397" s="5">
        <f t="shared" si="190"/>
        <v>0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8273</v>
      </c>
      <c r="O2398" s="9" t="s">
        <v>8274</v>
      </c>
      <c r="P2398" s="18">
        <f t="shared" si="186"/>
        <v>0</v>
      </c>
      <c r="Q2398" s="5">
        <f t="shared" si="190"/>
        <v>10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8273</v>
      </c>
      <c r="O2399" s="9" t="s">
        <v>8274</v>
      </c>
      <c r="P2399" s="18">
        <f t="shared" si="186"/>
        <v>0</v>
      </c>
      <c r="Q2399" s="5">
        <f t="shared" si="190"/>
        <v>0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8273</v>
      </c>
      <c r="O2400" s="9" t="s">
        <v>8274</v>
      </c>
      <c r="P2400" s="18">
        <f t="shared" si="186"/>
        <v>0</v>
      </c>
      <c r="Q2400" s="5">
        <f t="shared" si="190"/>
        <v>0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8273</v>
      </c>
      <c r="O2401" s="9" t="s">
        <v>8274</v>
      </c>
      <c r="P2401" s="18">
        <f t="shared" si="186"/>
        <v>0</v>
      </c>
      <c r="Q2401" s="5">
        <f t="shared" si="190"/>
        <v>0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8273</v>
      </c>
      <c r="O2402" s="9" t="s">
        <v>8274</v>
      </c>
      <c r="P2402" s="18">
        <f t="shared" si="186"/>
        <v>0</v>
      </c>
      <c r="Q2402" s="5">
        <f t="shared" si="190"/>
        <v>0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8290</v>
      </c>
      <c r="O2403" s="9" t="s">
        <v>8291</v>
      </c>
      <c r="P2403" s="18">
        <f t="shared" si="186"/>
        <v>0.01</v>
      </c>
      <c r="Q2403" s="5">
        <f t="shared" si="190"/>
        <v>22.33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8290</v>
      </c>
      <c r="O2404" s="9" t="s">
        <v>8291</v>
      </c>
      <c r="P2404" s="18">
        <f t="shared" si="186"/>
        <v>0</v>
      </c>
      <c r="Q2404" s="5">
        <f t="shared" si="190"/>
        <v>52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8290</v>
      </c>
      <c r="O2405" s="9" t="s">
        <v>8291</v>
      </c>
      <c r="P2405" s="18">
        <f t="shared" si="186"/>
        <v>0.17</v>
      </c>
      <c r="Q2405" s="5">
        <f t="shared" si="190"/>
        <v>16.829999999999998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8290</v>
      </c>
      <c r="O2406" s="9" t="s">
        <v>8291</v>
      </c>
      <c r="P2406" s="18">
        <f t="shared" si="186"/>
        <v>0</v>
      </c>
      <c r="Q2406" s="5">
        <f t="shared" si="190"/>
        <v>0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8290</v>
      </c>
      <c r="O2407" s="9" t="s">
        <v>8291</v>
      </c>
      <c r="P2407" s="18">
        <f t="shared" si="186"/>
        <v>0.23</v>
      </c>
      <c r="Q2407" s="5">
        <f t="shared" si="190"/>
        <v>56.3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8290</v>
      </c>
      <c r="O2408" s="9" t="s">
        <v>8291</v>
      </c>
      <c r="P2408" s="18">
        <f t="shared" si="186"/>
        <v>0.41</v>
      </c>
      <c r="Q2408" s="5">
        <f t="shared" si="190"/>
        <v>84.06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8290</v>
      </c>
      <c r="O2409" s="9" t="s">
        <v>8291</v>
      </c>
      <c r="P2409" s="18">
        <f t="shared" si="186"/>
        <v>0.25</v>
      </c>
      <c r="Q2409" s="5">
        <f t="shared" si="190"/>
        <v>168.39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8290</v>
      </c>
      <c r="O2410" s="9" t="s">
        <v>8291</v>
      </c>
      <c r="P2410" s="18">
        <f t="shared" si="186"/>
        <v>0</v>
      </c>
      <c r="Q2410" s="5">
        <f t="shared" si="190"/>
        <v>15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8290</v>
      </c>
      <c r="O2411" s="9" t="s">
        <v>8291</v>
      </c>
      <c r="P2411" s="18">
        <f t="shared" si="186"/>
        <v>0.02</v>
      </c>
      <c r="Q2411" s="5">
        <f t="shared" si="190"/>
        <v>76.67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8290</v>
      </c>
      <c r="O2412" s="9" t="s">
        <v>8291</v>
      </c>
      <c r="P2412" s="18">
        <f t="shared" si="186"/>
        <v>0</v>
      </c>
      <c r="Q2412" s="5">
        <f t="shared" si="190"/>
        <v>0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8290</v>
      </c>
      <c r="O2413" s="9" t="s">
        <v>8291</v>
      </c>
      <c r="P2413" s="18">
        <f t="shared" si="186"/>
        <v>0.01</v>
      </c>
      <c r="Q2413" s="5">
        <f t="shared" si="190"/>
        <v>50.33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8290</v>
      </c>
      <c r="O2414" s="9" t="s">
        <v>8291</v>
      </c>
      <c r="P2414" s="18">
        <f t="shared" si="186"/>
        <v>0</v>
      </c>
      <c r="Q2414" s="5">
        <f t="shared" si="190"/>
        <v>0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8290</v>
      </c>
      <c r="O2415" s="9" t="s">
        <v>8291</v>
      </c>
      <c r="P2415" s="18">
        <f t="shared" si="186"/>
        <v>0.01</v>
      </c>
      <c r="Q2415" s="5">
        <f t="shared" si="190"/>
        <v>8.33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8290</v>
      </c>
      <c r="O2416" s="9" t="s">
        <v>8291</v>
      </c>
      <c r="P2416" s="18">
        <f t="shared" si="186"/>
        <v>0.03</v>
      </c>
      <c r="Q2416" s="5">
        <f t="shared" si="190"/>
        <v>35.380000000000003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8290</v>
      </c>
      <c r="O2417" s="9" t="s">
        <v>8291</v>
      </c>
      <c r="P2417" s="18">
        <f t="shared" si="186"/>
        <v>0.01</v>
      </c>
      <c r="Q2417" s="5">
        <f t="shared" si="190"/>
        <v>55.83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8290</v>
      </c>
      <c r="O2418" s="9" t="s">
        <v>8291</v>
      </c>
      <c r="P2418" s="18">
        <f t="shared" si="186"/>
        <v>0</v>
      </c>
      <c r="Q2418" s="5">
        <f t="shared" si="190"/>
        <v>5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8290</v>
      </c>
      <c r="O2419" s="9" t="s">
        <v>8291</v>
      </c>
      <c r="P2419" s="18">
        <f t="shared" si="186"/>
        <v>0</v>
      </c>
      <c r="Q2419" s="5">
        <f t="shared" si="190"/>
        <v>0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8290</v>
      </c>
      <c r="O2420" s="9" t="s">
        <v>8291</v>
      </c>
      <c r="P2420" s="18">
        <f t="shared" si="186"/>
        <v>0</v>
      </c>
      <c r="Q2420" s="5">
        <f t="shared" si="190"/>
        <v>1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8290</v>
      </c>
      <c r="O2421" s="9" t="s">
        <v>8291</v>
      </c>
      <c r="P2421" s="18">
        <f t="shared" si="186"/>
        <v>0</v>
      </c>
      <c r="Q2421" s="5">
        <f t="shared" si="190"/>
        <v>0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8290</v>
      </c>
      <c r="O2422" s="9" t="s">
        <v>8291</v>
      </c>
      <c r="P2422" s="18">
        <f t="shared" si="186"/>
        <v>0.15</v>
      </c>
      <c r="Q2422" s="5">
        <f t="shared" si="190"/>
        <v>69.47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8290</v>
      </c>
      <c r="O2423" s="9" t="s">
        <v>8291</v>
      </c>
      <c r="P2423" s="18">
        <f t="shared" si="186"/>
        <v>0</v>
      </c>
      <c r="Q2423" s="5">
        <f t="shared" si="190"/>
        <v>1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8290</v>
      </c>
      <c r="O2424" s="9" t="s">
        <v>8291</v>
      </c>
      <c r="P2424" s="18">
        <f t="shared" si="186"/>
        <v>0</v>
      </c>
      <c r="Q2424" s="5">
        <f t="shared" si="190"/>
        <v>1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8290</v>
      </c>
      <c r="O2425" s="9" t="s">
        <v>8291</v>
      </c>
      <c r="P2425" s="18">
        <f t="shared" si="186"/>
        <v>0</v>
      </c>
      <c r="Q2425" s="5">
        <f t="shared" si="190"/>
        <v>8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8290</v>
      </c>
      <c r="O2426" s="9" t="s">
        <v>8291</v>
      </c>
      <c r="P2426" s="18">
        <f t="shared" si="186"/>
        <v>0.01</v>
      </c>
      <c r="Q2426" s="5">
        <f t="shared" si="190"/>
        <v>34.44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8290</v>
      </c>
      <c r="O2427" s="9" t="s">
        <v>8291</v>
      </c>
      <c r="P2427" s="18">
        <f t="shared" si="186"/>
        <v>0</v>
      </c>
      <c r="Q2427" s="5">
        <f t="shared" si="190"/>
        <v>1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8290</v>
      </c>
      <c r="O2428" s="9" t="s">
        <v>8291</v>
      </c>
      <c r="P2428" s="18">
        <f t="shared" si="186"/>
        <v>0</v>
      </c>
      <c r="Q2428" s="5">
        <f t="shared" si="190"/>
        <v>0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8290</v>
      </c>
      <c r="O2429" s="9" t="s">
        <v>8291</v>
      </c>
      <c r="P2429" s="18">
        <f t="shared" si="186"/>
        <v>0</v>
      </c>
      <c r="Q2429" s="5">
        <f t="shared" si="190"/>
        <v>1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8290</v>
      </c>
      <c r="O2430" s="9" t="s">
        <v>8291</v>
      </c>
      <c r="P2430" s="18">
        <f t="shared" si="186"/>
        <v>0</v>
      </c>
      <c r="Q2430" s="5">
        <f t="shared" si="190"/>
        <v>1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8290</v>
      </c>
      <c r="O2431" s="9" t="s">
        <v>8291</v>
      </c>
      <c r="P2431" s="18">
        <f t="shared" si="186"/>
        <v>0.01</v>
      </c>
      <c r="Q2431" s="5">
        <f t="shared" si="190"/>
        <v>501.25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8290</v>
      </c>
      <c r="O2432" s="9" t="s">
        <v>8291</v>
      </c>
      <c r="P2432" s="18">
        <f t="shared" si="186"/>
        <v>0.01</v>
      </c>
      <c r="Q2432" s="5">
        <f t="shared" si="190"/>
        <v>10.5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8290</v>
      </c>
      <c r="O2433" s="9" t="s">
        <v>8291</v>
      </c>
      <c r="P2433" s="18">
        <f t="shared" si="186"/>
        <v>0</v>
      </c>
      <c r="Q2433" s="5">
        <f t="shared" si="190"/>
        <v>1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8290</v>
      </c>
      <c r="O2434" s="9" t="s">
        <v>8291</v>
      </c>
      <c r="P2434" s="18">
        <f t="shared" si="186"/>
        <v>0</v>
      </c>
      <c r="Q2434" s="5">
        <f t="shared" si="190"/>
        <v>1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8290</v>
      </c>
      <c r="O2435" s="9" t="s">
        <v>8291</v>
      </c>
      <c r="P2435" s="18">
        <f t="shared" ref="P2435:P2498" si="191">IFERROR(ROUND(E2435/D2435,2),0)</f>
        <v>0</v>
      </c>
      <c r="Q2435" s="5">
        <f t="shared" si="190"/>
        <v>0</v>
      </c>
      <c r="R2435" s="14">
        <f t="shared" ref="R2435:R2498" si="192">(J2435/60/60/24)+DATE(1970,1,1)</f>
        <v>42397.89980324074</v>
      </c>
      <c r="S2435" s="14">
        <f t="shared" ref="S2435:S2498" si="193">(I2435/60/60/24)+DATE(1970,1,1)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8290</v>
      </c>
      <c r="O2436" s="9" t="s">
        <v>8291</v>
      </c>
      <c r="P2436" s="18">
        <f t="shared" si="191"/>
        <v>0</v>
      </c>
      <c r="Q2436" s="5">
        <f t="shared" si="190"/>
        <v>13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8290</v>
      </c>
      <c r="O2437" s="9" t="s">
        <v>8291</v>
      </c>
      <c r="P2437" s="18">
        <f t="shared" si="191"/>
        <v>0</v>
      </c>
      <c r="Q2437" s="5">
        <f t="shared" si="190"/>
        <v>306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8290</v>
      </c>
      <c r="O2438" s="9" t="s">
        <v>8291</v>
      </c>
      <c r="P2438" s="18">
        <f t="shared" si="191"/>
        <v>0</v>
      </c>
      <c r="Q2438" s="5">
        <f t="shared" si="190"/>
        <v>22.5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8290</v>
      </c>
      <c r="O2439" s="9" t="s">
        <v>8291</v>
      </c>
      <c r="P2439" s="18">
        <f t="shared" si="191"/>
        <v>0</v>
      </c>
      <c r="Q2439" s="5">
        <f t="shared" si="190"/>
        <v>0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8290</v>
      </c>
      <c r="O2440" s="9" t="s">
        <v>8291</v>
      </c>
      <c r="P2440" s="18">
        <f t="shared" si="191"/>
        <v>0</v>
      </c>
      <c r="Q2440" s="5">
        <f t="shared" si="190"/>
        <v>50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8290</v>
      </c>
      <c r="O2441" s="9" t="s">
        <v>8291</v>
      </c>
      <c r="P2441" s="18">
        <f t="shared" si="191"/>
        <v>0</v>
      </c>
      <c r="Q2441" s="5">
        <f t="shared" si="190"/>
        <v>0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8290</v>
      </c>
      <c r="O2442" s="9" t="s">
        <v>8291</v>
      </c>
      <c r="P2442" s="18">
        <f t="shared" si="191"/>
        <v>0</v>
      </c>
      <c r="Q2442" s="5">
        <f t="shared" si="190"/>
        <v>5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8290</v>
      </c>
      <c r="O2443" s="9" t="s">
        <v>8306</v>
      </c>
      <c r="P2443" s="18">
        <f t="shared" si="191"/>
        <v>1.08</v>
      </c>
      <c r="Q2443" s="5">
        <f t="shared" si="190"/>
        <v>74.23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8290</v>
      </c>
      <c r="O2444" s="9" t="s">
        <v>8306</v>
      </c>
      <c r="P2444" s="18">
        <f t="shared" si="191"/>
        <v>1.26</v>
      </c>
      <c r="Q2444" s="5">
        <f t="shared" si="190"/>
        <v>81.25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8290</v>
      </c>
      <c r="O2445" s="9" t="s">
        <v>8306</v>
      </c>
      <c r="P2445" s="18">
        <f t="shared" si="191"/>
        <v>2.0299999999999998</v>
      </c>
      <c r="Q2445" s="5">
        <f t="shared" si="190"/>
        <v>130.22999999999999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8290</v>
      </c>
      <c r="O2446" s="9" t="s">
        <v>8306</v>
      </c>
      <c r="P2446" s="18">
        <f t="shared" si="191"/>
        <v>1.0900000000000001</v>
      </c>
      <c r="Q2446" s="5">
        <f t="shared" si="190"/>
        <v>53.41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8290</v>
      </c>
      <c r="O2447" s="9" t="s">
        <v>8306</v>
      </c>
      <c r="P2447" s="18">
        <f t="shared" si="191"/>
        <v>1.73</v>
      </c>
      <c r="Q2447" s="5">
        <f t="shared" ref="Q2447:Q2510" si="195">IFERROR(ROUND(E2447/L2447,2),0)</f>
        <v>75.13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8290</v>
      </c>
      <c r="O2448" s="9" t="s">
        <v>8306</v>
      </c>
      <c r="P2448" s="18">
        <f t="shared" si="191"/>
        <v>1.68</v>
      </c>
      <c r="Q2448" s="5">
        <f t="shared" si="195"/>
        <v>75.67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8290</v>
      </c>
      <c r="O2449" s="9" t="s">
        <v>8306</v>
      </c>
      <c r="P2449" s="18">
        <f t="shared" si="191"/>
        <v>4.2699999999999996</v>
      </c>
      <c r="Q2449" s="5">
        <f t="shared" si="195"/>
        <v>31.69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8290</v>
      </c>
      <c r="O2450" s="9" t="s">
        <v>8306</v>
      </c>
      <c r="P2450" s="18">
        <f t="shared" si="191"/>
        <v>1.08</v>
      </c>
      <c r="Q2450" s="5">
        <f t="shared" si="195"/>
        <v>47.78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8290</v>
      </c>
      <c r="O2451" s="9" t="s">
        <v>8306</v>
      </c>
      <c r="P2451" s="18">
        <f t="shared" si="191"/>
        <v>1.08</v>
      </c>
      <c r="Q2451" s="5">
        <f t="shared" si="195"/>
        <v>90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8290</v>
      </c>
      <c r="O2452" s="9" t="s">
        <v>8306</v>
      </c>
      <c r="P2452" s="18">
        <f t="shared" si="191"/>
        <v>1.02</v>
      </c>
      <c r="Q2452" s="5">
        <f t="shared" si="195"/>
        <v>149.31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8290</v>
      </c>
      <c r="O2453" s="9" t="s">
        <v>8306</v>
      </c>
      <c r="P2453" s="18">
        <f t="shared" si="191"/>
        <v>1.1499999999999999</v>
      </c>
      <c r="Q2453" s="5">
        <f t="shared" si="195"/>
        <v>62.07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8290</v>
      </c>
      <c r="O2454" s="9" t="s">
        <v>8306</v>
      </c>
      <c r="P2454" s="18">
        <f t="shared" si="191"/>
        <v>1.34</v>
      </c>
      <c r="Q2454" s="5">
        <f t="shared" si="195"/>
        <v>53.4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8290</v>
      </c>
      <c r="O2455" s="9" t="s">
        <v>8306</v>
      </c>
      <c r="P2455" s="18">
        <f t="shared" si="191"/>
        <v>1.55</v>
      </c>
      <c r="Q2455" s="5">
        <f t="shared" si="195"/>
        <v>69.27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8290</v>
      </c>
      <c r="O2456" s="9" t="s">
        <v>8306</v>
      </c>
      <c r="P2456" s="18">
        <f t="shared" si="191"/>
        <v>1.01</v>
      </c>
      <c r="Q2456" s="5">
        <f t="shared" si="195"/>
        <v>271.51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8290</v>
      </c>
      <c r="O2457" s="9" t="s">
        <v>8306</v>
      </c>
      <c r="P2457" s="18">
        <f t="shared" si="191"/>
        <v>1.82</v>
      </c>
      <c r="Q2457" s="5">
        <f t="shared" si="195"/>
        <v>34.130000000000003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8290</v>
      </c>
      <c r="O2458" s="9" t="s">
        <v>8306</v>
      </c>
      <c r="P2458" s="18">
        <f t="shared" si="191"/>
        <v>1.81</v>
      </c>
      <c r="Q2458" s="5">
        <f t="shared" si="195"/>
        <v>40.49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8290</v>
      </c>
      <c r="O2459" s="9" t="s">
        <v>8306</v>
      </c>
      <c r="P2459" s="18">
        <f t="shared" si="191"/>
        <v>1.02</v>
      </c>
      <c r="Q2459" s="5">
        <f t="shared" si="195"/>
        <v>189.76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8290</v>
      </c>
      <c r="O2460" s="9" t="s">
        <v>8306</v>
      </c>
      <c r="P2460" s="18">
        <f t="shared" si="191"/>
        <v>1.1000000000000001</v>
      </c>
      <c r="Q2460" s="5">
        <f t="shared" si="195"/>
        <v>68.86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8290</v>
      </c>
      <c r="O2461" s="9" t="s">
        <v>8306</v>
      </c>
      <c r="P2461" s="18">
        <f t="shared" si="191"/>
        <v>1.02</v>
      </c>
      <c r="Q2461" s="5">
        <f t="shared" si="195"/>
        <v>108.78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8290</v>
      </c>
      <c r="O2462" s="9" t="s">
        <v>8306</v>
      </c>
      <c r="P2462" s="18">
        <f t="shared" si="191"/>
        <v>1.01</v>
      </c>
      <c r="Q2462" s="5">
        <f t="shared" si="195"/>
        <v>125.99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8279</v>
      </c>
      <c r="O2463" s="9" t="s">
        <v>8283</v>
      </c>
      <c r="P2463" s="18">
        <f t="shared" si="191"/>
        <v>1.04</v>
      </c>
      <c r="Q2463" s="5">
        <f t="shared" si="195"/>
        <v>90.52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8279</v>
      </c>
      <c r="O2464" s="9" t="s">
        <v>8283</v>
      </c>
      <c r="P2464" s="18">
        <f t="shared" si="191"/>
        <v>1.1100000000000001</v>
      </c>
      <c r="Q2464" s="5">
        <f t="shared" si="195"/>
        <v>28.88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8279</v>
      </c>
      <c r="O2465" s="9" t="s">
        <v>8283</v>
      </c>
      <c r="P2465" s="18">
        <f t="shared" si="191"/>
        <v>1.1599999999999999</v>
      </c>
      <c r="Q2465" s="5">
        <f t="shared" si="195"/>
        <v>31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8279</v>
      </c>
      <c r="O2466" s="9" t="s">
        <v>8283</v>
      </c>
      <c r="P2466" s="18">
        <f t="shared" si="191"/>
        <v>1.1100000000000001</v>
      </c>
      <c r="Q2466" s="5">
        <f t="shared" si="195"/>
        <v>51.67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8279</v>
      </c>
      <c r="O2467" s="9" t="s">
        <v>8283</v>
      </c>
      <c r="P2467" s="18">
        <f t="shared" si="191"/>
        <v>1.8</v>
      </c>
      <c r="Q2467" s="5">
        <f t="shared" si="195"/>
        <v>26.27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8279</v>
      </c>
      <c r="O2468" s="9" t="s">
        <v>8283</v>
      </c>
      <c r="P2468" s="18">
        <f t="shared" si="191"/>
        <v>1</v>
      </c>
      <c r="Q2468" s="5">
        <f t="shared" si="195"/>
        <v>48.08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8279</v>
      </c>
      <c r="O2469" s="9" t="s">
        <v>8283</v>
      </c>
      <c r="P2469" s="18">
        <f t="shared" si="191"/>
        <v>1.19</v>
      </c>
      <c r="Q2469" s="5">
        <f t="shared" si="195"/>
        <v>27.56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8279</v>
      </c>
      <c r="O2470" s="9" t="s">
        <v>8283</v>
      </c>
      <c r="P2470" s="18">
        <f t="shared" si="191"/>
        <v>1.07</v>
      </c>
      <c r="Q2470" s="5">
        <f t="shared" si="195"/>
        <v>36.97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8279</v>
      </c>
      <c r="O2471" s="9" t="s">
        <v>8283</v>
      </c>
      <c r="P2471" s="18">
        <f t="shared" si="191"/>
        <v>1.1399999999999999</v>
      </c>
      <c r="Q2471" s="5">
        <f t="shared" si="195"/>
        <v>29.02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8279</v>
      </c>
      <c r="O2472" s="9" t="s">
        <v>8283</v>
      </c>
      <c r="P2472" s="18">
        <f t="shared" si="191"/>
        <v>1.03</v>
      </c>
      <c r="Q2472" s="5">
        <f t="shared" si="195"/>
        <v>28.66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8279</v>
      </c>
      <c r="O2473" s="9" t="s">
        <v>8283</v>
      </c>
      <c r="P2473" s="18">
        <f t="shared" si="191"/>
        <v>1.28</v>
      </c>
      <c r="Q2473" s="5">
        <f t="shared" si="195"/>
        <v>37.65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8279</v>
      </c>
      <c r="O2474" s="9" t="s">
        <v>8283</v>
      </c>
      <c r="P2474" s="18">
        <f t="shared" si="191"/>
        <v>1.36</v>
      </c>
      <c r="Q2474" s="5">
        <f t="shared" si="195"/>
        <v>97.9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8279</v>
      </c>
      <c r="O2475" s="9" t="s">
        <v>8283</v>
      </c>
      <c r="P2475" s="18">
        <f t="shared" si="191"/>
        <v>1</v>
      </c>
      <c r="Q2475" s="5">
        <f t="shared" si="195"/>
        <v>42.55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8279</v>
      </c>
      <c r="O2476" s="9" t="s">
        <v>8283</v>
      </c>
      <c r="P2476" s="18">
        <f t="shared" si="191"/>
        <v>1</v>
      </c>
      <c r="Q2476" s="5">
        <f t="shared" si="195"/>
        <v>131.58000000000001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8279</v>
      </c>
      <c r="O2477" s="9" t="s">
        <v>8283</v>
      </c>
      <c r="P2477" s="18">
        <f t="shared" si="191"/>
        <v>1.05</v>
      </c>
      <c r="Q2477" s="5">
        <f t="shared" si="195"/>
        <v>32.32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8279</v>
      </c>
      <c r="O2478" s="9" t="s">
        <v>8283</v>
      </c>
      <c r="P2478" s="18">
        <f t="shared" si="191"/>
        <v>1.05</v>
      </c>
      <c r="Q2478" s="5">
        <f t="shared" si="195"/>
        <v>61.1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8279</v>
      </c>
      <c r="O2479" s="9" t="s">
        <v>8283</v>
      </c>
      <c r="P2479" s="18">
        <f t="shared" si="191"/>
        <v>1.71</v>
      </c>
      <c r="Q2479" s="5">
        <f t="shared" si="195"/>
        <v>31.34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8279</v>
      </c>
      <c r="O2480" s="9" t="s">
        <v>8283</v>
      </c>
      <c r="P2480" s="18">
        <f t="shared" si="191"/>
        <v>1.28</v>
      </c>
      <c r="Q2480" s="5">
        <f t="shared" si="195"/>
        <v>129.11000000000001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8279</v>
      </c>
      <c r="O2481" s="9" t="s">
        <v>8283</v>
      </c>
      <c r="P2481" s="18">
        <f t="shared" si="191"/>
        <v>1.33</v>
      </c>
      <c r="Q2481" s="5">
        <f t="shared" si="195"/>
        <v>25.02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8279</v>
      </c>
      <c r="O2482" s="9" t="s">
        <v>8283</v>
      </c>
      <c r="P2482" s="18">
        <f t="shared" si="191"/>
        <v>1</v>
      </c>
      <c r="Q2482" s="5">
        <f t="shared" si="195"/>
        <v>250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8279</v>
      </c>
      <c r="O2483" s="9" t="s">
        <v>8283</v>
      </c>
      <c r="P2483" s="18">
        <f t="shared" si="191"/>
        <v>1.1299999999999999</v>
      </c>
      <c r="Q2483" s="5">
        <f t="shared" si="195"/>
        <v>47.54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8279</v>
      </c>
      <c r="O2484" s="9" t="s">
        <v>8283</v>
      </c>
      <c r="P2484" s="18">
        <f t="shared" si="191"/>
        <v>1</v>
      </c>
      <c r="Q2484" s="5">
        <f t="shared" si="195"/>
        <v>40.04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8279</v>
      </c>
      <c r="O2485" s="9" t="s">
        <v>8283</v>
      </c>
      <c r="P2485" s="18">
        <f t="shared" si="191"/>
        <v>1.1399999999999999</v>
      </c>
      <c r="Q2485" s="5">
        <f t="shared" si="195"/>
        <v>65.84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8279</v>
      </c>
      <c r="O2486" s="9" t="s">
        <v>8283</v>
      </c>
      <c r="P2486" s="18">
        <f t="shared" si="191"/>
        <v>1.19</v>
      </c>
      <c r="Q2486" s="5">
        <f t="shared" si="195"/>
        <v>46.4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8279</v>
      </c>
      <c r="O2487" s="9" t="s">
        <v>8283</v>
      </c>
      <c r="P2487" s="18">
        <f t="shared" si="191"/>
        <v>1.03</v>
      </c>
      <c r="Q2487" s="5">
        <f t="shared" si="195"/>
        <v>50.37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8279</v>
      </c>
      <c r="O2488" s="9" t="s">
        <v>8283</v>
      </c>
      <c r="P2488" s="18">
        <f t="shared" si="191"/>
        <v>2.66</v>
      </c>
      <c r="Q2488" s="5">
        <f t="shared" si="195"/>
        <v>26.57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8279</v>
      </c>
      <c r="O2489" s="9" t="s">
        <v>8283</v>
      </c>
      <c r="P2489" s="18">
        <f t="shared" si="191"/>
        <v>1</v>
      </c>
      <c r="Q2489" s="5">
        <f t="shared" si="195"/>
        <v>39.49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8279</v>
      </c>
      <c r="O2490" s="9" t="s">
        <v>8283</v>
      </c>
      <c r="P2490" s="18">
        <f t="shared" si="191"/>
        <v>1.07</v>
      </c>
      <c r="Q2490" s="5">
        <f t="shared" si="195"/>
        <v>49.25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8279</v>
      </c>
      <c r="O2491" s="9" t="s">
        <v>8283</v>
      </c>
      <c r="P2491" s="18">
        <f t="shared" si="191"/>
        <v>1.34</v>
      </c>
      <c r="Q2491" s="5">
        <f t="shared" si="195"/>
        <v>62.38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8279</v>
      </c>
      <c r="O2492" s="9" t="s">
        <v>8283</v>
      </c>
      <c r="P2492" s="18">
        <f t="shared" si="191"/>
        <v>1.21</v>
      </c>
      <c r="Q2492" s="5">
        <f t="shared" si="195"/>
        <v>37.94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8279</v>
      </c>
      <c r="O2493" s="9" t="s">
        <v>8283</v>
      </c>
      <c r="P2493" s="18">
        <f t="shared" si="191"/>
        <v>1.03</v>
      </c>
      <c r="Q2493" s="5">
        <f t="shared" si="195"/>
        <v>51.6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8279</v>
      </c>
      <c r="O2494" s="9" t="s">
        <v>8283</v>
      </c>
      <c r="P2494" s="18">
        <f t="shared" si="191"/>
        <v>1.25</v>
      </c>
      <c r="Q2494" s="5">
        <f t="shared" si="195"/>
        <v>27.78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8279</v>
      </c>
      <c r="O2495" s="9" t="s">
        <v>8283</v>
      </c>
      <c r="P2495" s="18">
        <f t="shared" si="191"/>
        <v>1.29</v>
      </c>
      <c r="Q2495" s="5">
        <f t="shared" si="195"/>
        <v>99.38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8279</v>
      </c>
      <c r="O2496" s="9" t="s">
        <v>8283</v>
      </c>
      <c r="P2496" s="18">
        <f t="shared" si="191"/>
        <v>1.01</v>
      </c>
      <c r="Q2496" s="5">
        <f t="shared" si="195"/>
        <v>38.85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8279</v>
      </c>
      <c r="O2497" s="9" t="s">
        <v>8283</v>
      </c>
      <c r="P2497" s="18">
        <f t="shared" si="191"/>
        <v>1.28</v>
      </c>
      <c r="Q2497" s="5">
        <f t="shared" si="195"/>
        <v>45.55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8279</v>
      </c>
      <c r="O2498" s="9" t="s">
        <v>8283</v>
      </c>
      <c r="P2498" s="18">
        <f t="shared" si="191"/>
        <v>1</v>
      </c>
      <c r="Q2498" s="5">
        <f t="shared" si="195"/>
        <v>600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8279</v>
      </c>
      <c r="O2499" s="9" t="s">
        <v>8283</v>
      </c>
      <c r="P2499" s="18">
        <f t="shared" ref="P2499:P2562" si="196">IFERROR(ROUND(E2499/D2499,2),0)</f>
        <v>1.1299999999999999</v>
      </c>
      <c r="Q2499" s="5">
        <f t="shared" si="195"/>
        <v>80.55</v>
      </c>
      <c r="R2499" s="14">
        <f t="shared" ref="R2499:R2562" si="197">(J2499/60/60/24)+DATE(1970,1,1)</f>
        <v>40730.878912037035</v>
      </c>
      <c r="S2499" s="14">
        <f t="shared" ref="S2499:S2562" si="198">(I2499/60/60/24)+DATE(1970,1,1)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8279</v>
      </c>
      <c r="O2500" s="9" t="s">
        <v>8283</v>
      </c>
      <c r="P2500" s="18">
        <f t="shared" si="196"/>
        <v>1.06</v>
      </c>
      <c r="Q2500" s="5">
        <f t="shared" si="195"/>
        <v>52.8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8279</v>
      </c>
      <c r="O2501" s="9" t="s">
        <v>8283</v>
      </c>
      <c r="P2501" s="18">
        <f t="shared" si="196"/>
        <v>2.0299999999999998</v>
      </c>
      <c r="Q2501" s="5">
        <f t="shared" si="195"/>
        <v>47.68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8279</v>
      </c>
      <c r="O2502" s="9" t="s">
        <v>8283</v>
      </c>
      <c r="P2502" s="18">
        <f t="shared" si="196"/>
        <v>1.1299999999999999</v>
      </c>
      <c r="Q2502" s="5">
        <f t="shared" si="195"/>
        <v>23.45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8290</v>
      </c>
      <c r="O2503" s="9" t="s">
        <v>8307</v>
      </c>
      <c r="P2503" s="18">
        <f t="shared" si="196"/>
        <v>0.03</v>
      </c>
      <c r="Q2503" s="5">
        <f t="shared" si="195"/>
        <v>40.14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8290</v>
      </c>
      <c r="O2504" s="9" t="s">
        <v>8307</v>
      </c>
      <c r="P2504" s="18">
        <f t="shared" si="196"/>
        <v>0</v>
      </c>
      <c r="Q2504" s="5">
        <f t="shared" si="195"/>
        <v>17.2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8290</v>
      </c>
      <c r="O2505" s="9" t="s">
        <v>8307</v>
      </c>
      <c r="P2505" s="18">
        <f t="shared" si="196"/>
        <v>0</v>
      </c>
      <c r="Q2505" s="5">
        <f t="shared" si="195"/>
        <v>0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8290</v>
      </c>
      <c r="O2506" s="9" t="s">
        <v>8307</v>
      </c>
      <c r="P2506" s="18">
        <f t="shared" si="196"/>
        <v>0</v>
      </c>
      <c r="Q2506" s="5">
        <f t="shared" si="195"/>
        <v>0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8290</v>
      </c>
      <c r="O2507" s="9" t="s">
        <v>8307</v>
      </c>
      <c r="P2507" s="18">
        <f t="shared" si="196"/>
        <v>0</v>
      </c>
      <c r="Q2507" s="5">
        <f t="shared" si="195"/>
        <v>0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8290</v>
      </c>
      <c r="O2508" s="9" t="s">
        <v>8307</v>
      </c>
      <c r="P2508" s="18">
        <f t="shared" si="196"/>
        <v>0.01</v>
      </c>
      <c r="Q2508" s="5">
        <f t="shared" si="195"/>
        <v>15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8290</v>
      </c>
      <c r="O2509" s="9" t="s">
        <v>8307</v>
      </c>
      <c r="P2509" s="18">
        <f t="shared" si="196"/>
        <v>0</v>
      </c>
      <c r="Q2509" s="5">
        <f t="shared" si="195"/>
        <v>0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8290</v>
      </c>
      <c r="O2510" s="9" t="s">
        <v>8307</v>
      </c>
      <c r="P2510" s="18">
        <f t="shared" si="196"/>
        <v>0</v>
      </c>
      <c r="Q2510" s="5">
        <f t="shared" si="195"/>
        <v>0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8290</v>
      </c>
      <c r="O2511" s="9" t="s">
        <v>8307</v>
      </c>
      <c r="P2511" s="18">
        <f t="shared" si="196"/>
        <v>0.01</v>
      </c>
      <c r="Q2511" s="5">
        <f t="shared" ref="Q2511:Q2574" si="200">IFERROR(ROUND(E2511/L2511,2),0)</f>
        <v>35.71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8290</v>
      </c>
      <c r="O2512" s="9" t="s">
        <v>8307</v>
      </c>
      <c r="P2512" s="18">
        <f t="shared" si="196"/>
        <v>0</v>
      </c>
      <c r="Q2512" s="5">
        <f t="shared" si="200"/>
        <v>37.5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8290</v>
      </c>
      <c r="O2513" s="9" t="s">
        <v>8307</v>
      </c>
      <c r="P2513" s="18">
        <f t="shared" si="196"/>
        <v>0</v>
      </c>
      <c r="Q2513" s="5">
        <f t="shared" si="200"/>
        <v>0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8290</v>
      </c>
      <c r="O2514" s="9" t="s">
        <v>8307</v>
      </c>
      <c r="P2514" s="18">
        <f t="shared" si="196"/>
        <v>0</v>
      </c>
      <c r="Q2514" s="5">
        <f t="shared" si="200"/>
        <v>0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8290</v>
      </c>
      <c r="O2515" s="9" t="s">
        <v>8307</v>
      </c>
      <c r="P2515" s="18">
        <f t="shared" si="196"/>
        <v>0</v>
      </c>
      <c r="Q2515" s="5">
        <f t="shared" si="200"/>
        <v>0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8290</v>
      </c>
      <c r="O2516" s="9" t="s">
        <v>8307</v>
      </c>
      <c r="P2516" s="18">
        <f t="shared" si="196"/>
        <v>0.02</v>
      </c>
      <c r="Q2516" s="5">
        <f t="shared" si="200"/>
        <v>52.5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8290</v>
      </c>
      <c r="O2517" s="9" t="s">
        <v>8307</v>
      </c>
      <c r="P2517" s="18">
        <f t="shared" si="196"/>
        <v>0.19</v>
      </c>
      <c r="Q2517" s="5">
        <f t="shared" si="200"/>
        <v>77.5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8290</v>
      </c>
      <c r="O2518" s="9" t="s">
        <v>8307</v>
      </c>
      <c r="P2518" s="18">
        <f t="shared" si="196"/>
        <v>0</v>
      </c>
      <c r="Q2518" s="5">
        <f t="shared" si="200"/>
        <v>0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8290</v>
      </c>
      <c r="O2519" s="9" t="s">
        <v>8307</v>
      </c>
      <c r="P2519" s="18">
        <f t="shared" si="196"/>
        <v>0.1</v>
      </c>
      <c r="Q2519" s="5">
        <f t="shared" si="200"/>
        <v>53.55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8290</v>
      </c>
      <c r="O2520" s="9" t="s">
        <v>8307</v>
      </c>
      <c r="P2520" s="18">
        <f t="shared" si="196"/>
        <v>0</v>
      </c>
      <c r="Q2520" s="5">
        <f t="shared" si="200"/>
        <v>0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8290</v>
      </c>
      <c r="O2521" s="9" t="s">
        <v>8307</v>
      </c>
      <c r="P2521" s="18">
        <f t="shared" si="196"/>
        <v>0</v>
      </c>
      <c r="Q2521" s="5">
        <f t="shared" si="200"/>
        <v>16.25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8290</v>
      </c>
      <c r="O2522" s="9" t="s">
        <v>8307</v>
      </c>
      <c r="P2522" s="18">
        <f t="shared" si="196"/>
        <v>0</v>
      </c>
      <c r="Q2522" s="5">
        <f t="shared" si="200"/>
        <v>0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8279</v>
      </c>
      <c r="O2523" s="9" t="s">
        <v>8308</v>
      </c>
      <c r="P2523" s="18">
        <f t="shared" si="196"/>
        <v>1.0900000000000001</v>
      </c>
      <c r="Q2523" s="5">
        <f t="shared" si="200"/>
        <v>103.68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8279</v>
      </c>
      <c r="O2524" s="9" t="s">
        <v>8308</v>
      </c>
      <c r="P2524" s="18">
        <f t="shared" si="196"/>
        <v>1</v>
      </c>
      <c r="Q2524" s="5">
        <f t="shared" si="200"/>
        <v>185.19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8279</v>
      </c>
      <c r="O2525" s="9" t="s">
        <v>8308</v>
      </c>
      <c r="P2525" s="18">
        <f t="shared" si="196"/>
        <v>1.56</v>
      </c>
      <c r="Q2525" s="5">
        <f t="shared" si="200"/>
        <v>54.15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8279</v>
      </c>
      <c r="O2526" s="9" t="s">
        <v>8308</v>
      </c>
      <c r="P2526" s="18">
        <f t="shared" si="196"/>
        <v>1.02</v>
      </c>
      <c r="Q2526" s="5">
        <f t="shared" si="200"/>
        <v>177.21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8279</v>
      </c>
      <c r="O2527" s="9" t="s">
        <v>8308</v>
      </c>
      <c r="P2527" s="18">
        <f t="shared" si="196"/>
        <v>1</v>
      </c>
      <c r="Q2527" s="5">
        <f t="shared" si="200"/>
        <v>100.33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8279</v>
      </c>
      <c r="O2528" s="9" t="s">
        <v>8308</v>
      </c>
      <c r="P2528" s="18">
        <f t="shared" si="196"/>
        <v>1.1299999999999999</v>
      </c>
      <c r="Q2528" s="5">
        <f t="shared" si="200"/>
        <v>136.91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8279</v>
      </c>
      <c r="O2529" s="9" t="s">
        <v>8308</v>
      </c>
      <c r="P2529" s="18">
        <f t="shared" si="196"/>
        <v>1.02</v>
      </c>
      <c r="Q2529" s="5">
        <f t="shared" si="200"/>
        <v>57.54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8279</v>
      </c>
      <c r="O2530" s="9" t="s">
        <v>8308</v>
      </c>
      <c r="P2530" s="18">
        <f t="shared" si="196"/>
        <v>1.07</v>
      </c>
      <c r="Q2530" s="5">
        <f t="shared" si="200"/>
        <v>52.96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8279</v>
      </c>
      <c r="O2531" s="9" t="s">
        <v>8308</v>
      </c>
      <c r="P2531" s="18">
        <f t="shared" si="196"/>
        <v>1.04</v>
      </c>
      <c r="Q2531" s="5">
        <f t="shared" si="200"/>
        <v>82.33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8279</v>
      </c>
      <c r="O2532" s="9" t="s">
        <v>8308</v>
      </c>
      <c r="P2532" s="18">
        <f t="shared" si="196"/>
        <v>1</v>
      </c>
      <c r="Q2532" s="5">
        <f t="shared" si="200"/>
        <v>135.41999999999999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8279</v>
      </c>
      <c r="O2533" s="9" t="s">
        <v>8308</v>
      </c>
      <c r="P2533" s="18">
        <f t="shared" si="196"/>
        <v>1</v>
      </c>
      <c r="Q2533" s="5">
        <f t="shared" si="200"/>
        <v>74.069999999999993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8279</v>
      </c>
      <c r="O2534" s="9" t="s">
        <v>8308</v>
      </c>
      <c r="P2534" s="18">
        <f t="shared" si="196"/>
        <v>1.26</v>
      </c>
      <c r="Q2534" s="5">
        <f t="shared" si="200"/>
        <v>84.08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8279</v>
      </c>
      <c r="O2535" s="9" t="s">
        <v>8308</v>
      </c>
      <c r="P2535" s="18">
        <f t="shared" si="196"/>
        <v>1.1100000000000001</v>
      </c>
      <c r="Q2535" s="5">
        <f t="shared" si="200"/>
        <v>61.03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8279</v>
      </c>
      <c r="O2536" s="9" t="s">
        <v>8308</v>
      </c>
      <c r="P2536" s="18">
        <f t="shared" si="196"/>
        <v>1.05</v>
      </c>
      <c r="Q2536" s="5">
        <f t="shared" si="200"/>
        <v>150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8279</v>
      </c>
      <c r="O2537" s="9" t="s">
        <v>8308</v>
      </c>
      <c r="P2537" s="18">
        <f t="shared" si="196"/>
        <v>1.04</v>
      </c>
      <c r="Q2537" s="5">
        <f t="shared" si="200"/>
        <v>266.08999999999997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8279</v>
      </c>
      <c r="O2538" s="9" t="s">
        <v>8308</v>
      </c>
      <c r="P2538" s="18">
        <f t="shared" si="196"/>
        <v>1.1599999999999999</v>
      </c>
      <c r="Q2538" s="5">
        <f t="shared" si="200"/>
        <v>7.25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8279</v>
      </c>
      <c r="O2539" s="9" t="s">
        <v>8308</v>
      </c>
      <c r="P2539" s="18">
        <f t="shared" si="196"/>
        <v>1.1000000000000001</v>
      </c>
      <c r="Q2539" s="5">
        <f t="shared" si="200"/>
        <v>100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8279</v>
      </c>
      <c r="O2540" s="9" t="s">
        <v>8308</v>
      </c>
      <c r="P2540" s="18">
        <f t="shared" si="196"/>
        <v>1.1299999999999999</v>
      </c>
      <c r="Q2540" s="5">
        <f t="shared" si="200"/>
        <v>109.96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8279</v>
      </c>
      <c r="O2541" s="9" t="s">
        <v>8308</v>
      </c>
      <c r="P2541" s="18">
        <f t="shared" si="196"/>
        <v>1</v>
      </c>
      <c r="Q2541" s="5">
        <f t="shared" si="200"/>
        <v>169.92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8279</v>
      </c>
      <c r="O2542" s="9" t="s">
        <v>8308</v>
      </c>
      <c r="P2542" s="18">
        <f t="shared" si="196"/>
        <v>1.03</v>
      </c>
      <c r="Q2542" s="5">
        <f t="shared" si="200"/>
        <v>95.74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8279</v>
      </c>
      <c r="O2543" s="9" t="s">
        <v>8308</v>
      </c>
      <c r="P2543" s="18">
        <f t="shared" si="196"/>
        <v>1.07</v>
      </c>
      <c r="Q2543" s="5">
        <f t="shared" si="200"/>
        <v>59.46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8279</v>
      </c>
      <c r="O2544" s="9" t="s">
        <v>8308</v>
      </c>
      <c r="P2544" s="18">
        <f t="shared" si="196"/>
        <v>1.04</v>
      </c>
      <c r="Q2544" s="5">
        <f t="shared" si="200"/>
        <v>55.77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8279</v>
      </c>
      <c r="O2545" s="9" t="s">
        <v>8308</v>
      </c>
      <c r="P2545" s="18">
        <f t="shared" si="196"/>
        <v>1.56</v>
      </c>
      <c r="Q2545" s="5">
        <f t="shared" si="200"/>
        <v>30.08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8279</v>
      </c>
      <c r="O2546" s="9" t="s">
        <v>8308</v>
      </c>
      <c r="P2546" s="18">
        <f t="shared" si="196"/>
        <v>1.01</v>
      </c>
      <c r="Q2546" s="5">
        <f t="shared" si="200"/>
        <v>88.44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8279</v>
      </c>
      <c r="O2547" s="9" t="s">
        <v>8308</v>
      </c>
      <c r="P2547" s="18">
        <f t="shared" si="196"/>
        <v>1.95</v>
      </c>
      <c r="Q2547" s="5">
        <f t="shared" si="200"/>
        <v>64.03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8279</v>
      </c>
      <c r="O2548" s="9" t="s">
        <v>8308</v>
      </c>
      <c r="P2548" s="18">
        <f t="shared" si="196"/>
        <v>1.1200000000000001</v>
      </c>
      <c r="Q2548" s="5">
        <f t="shared" si="200"/>
        <v>60.15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8279</v>
      </c>
      <c r="O2549" s="9" t="s">
        <v>8308</v>
      </c>
      <c r="P2549" s="18">
        <f t="shared" si="196"/>
        <v>1.2</v>
      </c>
      <c r="Q2549" s="5">
        <f t="shared" si="200"/>
        <v>49.19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8279</v>
      </c>
      <c r="O2550" s="9" t="s">
        <v>8308</v>
      </c>
      <c r="P2550" s="18">
        <f t="shared" si="196"/>
        <v>1.02</v>
      </c>
      <c r="Q2550" s="5">
        <f t="shared" si="200"/>
        <v>165.16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8279</v>
      </c>
      <c r="O2551" s="9" t="s">
        <v>8308</v>
      </c>
      <c r="P2551" s="18">
        <f t="shared" si="196"/>
        <v>1.03</v>
      </c>
      <c r="Q2551" s="5">
        <f t="shared" si="200"/>
        <v>43.62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8279</v>
      </c>
      <c r="O2552" s="9" t="s">
        <v>8308</v>
      </c>
      <c r="P2552" s="18">
        <f t="shared" si="196"/>
        <v>1.01</v>
      </c>
      <c r="Q2552" s="5">
        <f t="shared" si="200"/>
        <v>43.7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8279</v>
      </c>
      <c r="O2553" s="9" t="s">
        <v>8308</v>
      </c>
      <c r="P2553" s="18">
        <f t="shared" si="196"/>
        <v>1.03</v>
      </c>
      <c r="Q2553" s="5">
        <f t="shared" si="200"/>
        <v>67.42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8279</v>
      </c>
      <c r="O2554" s="9" t="s">
        <v>8308</v>
      </c>
      <c r="P2554" s="18">
        <f t="shared" si="196"/>
        <v>1.07</v>
      </c>
      <c r="Q2554" s="5">
        <f t="shared" si="200"/>
        <v>177.5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8279</v>
      </c>
      <c r="O2555" s="9" t="s">
        <v>8308</v>
      </c>
      <c r="P2555" s="18">
        <f t="shared" si="196"/>
        <v>1.56</v>
      </c>
      <c r="Q2555" s="5">
        <f t="shared" si="200"/>
        <v>38.880000000000003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8279</v>
      </c>
      <c r="O2556" s="9" t="s">
        <v>8308</v>
      </c>
      <c r="P2556" s="18">
        <f t="shared" si="196"/>
        <v>1.23</v>
      </c>
      <c r="Q2556" s="5">
        <f t="shared" si="200"/>
        <v>54.99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8279</v>
      </c>
      <c r="O2557" s="9" t="s">
        <v>8308</v>
      </c>
      <c r="P2557" s="18">
        <f t="shared" si="196"/>
        <v>1.07</v>
      </c>
      <c r="Q2557" s="5">
        <f t="shared" si="200"/>
        <v>61.34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8279</v>
      </c>
      <c r="O2558" s="9" t="s">
        <v>8308</v>
      </c>
      <c r="P2558" s="18">
        <f t="shared" si="196"/>
        <v>1.06</v>
      </c>
      <c r="Q2558" s="5">
        <f t="shared" si="200"/>
        <v>23.12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8279</v>
      </c>
      <c r="O2559" s="9" t="s">
        <v>8308</v>
      </c>
      <c r="P2559" s="18">
        <f t="shared" si="196"/>
        <v>1.18</v>
      </c>
      <c r="Q2559" s="5">
        <f t="shared" si="200"/>
        <v>29.61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8279</v>
      </c>
      <c r="O2560" s="9" t="s">
        <v>8308</v>
      </c>
      <c r="P2560" s="18">
        <f t="shared" si="196"/>
        <v>1.0900000000000001</v>
      </c>
      <c r="Q2560" s="5">
        <f t="shared" si="200"/>
        <v>75.61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8279</v>
      </c>
      <c r="O2561" s="9" t="s">
        <v>8308</v>
      </c>
      <c r="P2561" s="18">
        <f t="shared" si="196"/>
        <v>1.1100000000000001</v>
      </c>
      <c r="Q2561" s="5">
        <f t="shared" si="200"/>
        <v>35.6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8279</v>
      </c>
      <c r="O2562" s="9" t="s">
        <v>8308</v>
      </c>
      <c r="P2562" s="18">
        <f t="shared" si="196"/>
        <v>1</v>
      </c>
      <c r="Q2562" s="5">
        <f t="shared" si="200"/>
        <v>143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8290</v>
      </c>
      <c r="O2563" s="9" t="s">
        <v>8291</v>
      </c>
      <c r="P2563" s="18">
        <f t="shared" ref="P2563:P2626" si="201">IFERROR(ROUND(E2563/D2563,2),0)</f>
        <v>0</v>
      </c>
      <c r="Q2563" s="5">
        <f t="shared" si="200"/>
        <v>0</v>
      </c>
      <c r="R2563" s="14">
        <f t="shared" ref="R2563:R2626" si="202">(J2563/60/60/24)+DATE(1970,1,1)</f>
        <v>42260.528807870374</v>
      </c>
      <c r="S2563" s="14">
        <f t="shared" ref="S2563:S2626" si="203">(I2563/60/60/24)+DATE(1970,1,1)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8290</v>
      </c>
      <c r="O2564" s="9" t="s">
        <v>8291</v>
      </c>
      <c r="P2564" s="18">
        <f t="shared" si="201"/>
        <v>0.01</v>
      </c>
      <c r="Q2564" s="5">
        <f t="shared" si="200"/>
        <v>25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8290</v>
      </c>
      <c r="O2565" s="9" t="s">
        <v>8291</v>
      </c>
      <c r="P2565" s="18">
        <f t="shared" si="201"/>
        <v>0</v>
      </c>
      <c r="Q2565" s="5">
        <f t="shared" si="200"/>
        <v>0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8290</v>
      </c>
      <c r="O2566" s="9" t="s">
        <v>8291</v>
      </c>
      <c r="P2566" s="18">
        <f t="shared" si="201"/>
        <v>0</v>
      </c>
      <c r="Q2566" s="5">
        <f t="shared" si="200"/>
        <v>0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8290</v>
      </c>
      <c r="O2567" s="9" t="s">
        <v>8291</v>
      </c>
      <c r="P2567" s="18">
        <f t="shared" si="201"/>
        <v>0.01</v>
      </c>
      <c r="Q2567" s="5">
        <f t="shared" si="200"/>
        <v>100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8290</v>
      </c>
      <c r="O2568" s="9" t="s">
        <v>8291</v>
      </c>
      <c r="P2568" s="18">
        <f t="shared" si="201"/>
        <v>0</v>
      </c>
      <c r="Q2568" s="5">
        <f t="shared" si="200"/>
        <v>0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8290</v>
      </c>
      <c r="O2569" s="9" t="s">
        <v>8291</v>
      </c>
      <c r="P2569" s="18">
        <f t="shared" si="201"/>
        <v>0</v>
      </c>
      <c r="Q2569" s="5">
        <f t="shared" si="200"/>
        <v>60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8290</v>
      </c>
      <c r="O2570" s="9" t="s">
        <v>8291</v>
      </c>
      <c r="P2570" s="18">
        <f t="shared" si="201"/>
        <v>0.01</v>
      </c>
      <c r="Q2570" s="5">
        <f t="shared" si="200"/>
        <v>50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8290</v>
      </c>
      <c r="O2571" s="9" t="s">
        <v>8291</v>
      </c>
      <c r="P2571" s="18">
        <f t="shared" si="201"/>
        <v>0.02</v>
      </c>
      <c r="Q2571" s="5">
        <f t="shared" si="200"/>
        <v>72.5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8290</v>
      </c>
      <c r="O2572" s="9" t="s">
        <v>8291</v>
      </c>
      <c r="P2572" s="18">
        <f t="shared" si="201"/>
        <v>0.01</v>
      </c>
      <c r="Q2572" s="5">
        <f t="shared" si="200"/>
        <v>29.5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8290</v>
      </c>
      <c r="O2573" s="9" t="s">
        <v>8291</v>
      </c>
      <c r="P2573" s="18">
        <f t="shared" si="201"/>
        <v>0</v>
      </c>
      <c r="Q2573" s="5">
        <f t="shared" si="200"/>
        <v>62.5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8290</v>
      </c>
      <c r="O2574" s="9" t="s">
        <v>8291</v>
      </c>
      <c r="P2574" s="18">
        <f t="shared" si="201"/>
        <v>0</v>
      </c>
      <c r="Q2574" s="5">
        <f t="shared" si="200"/>
        <v>0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8290</v>
      </c>
      <c r="O2575" s="9" t="s">
        <v>8291</v>
      </c>
      <c r="P2575" s="18">
        <f t="shared" si="201"/>
        <v>0</v>
      </c>
      <c r="Q2575" s="5">
        <f t="shared" ref="Q2575:Q2638" si="205">IFERROR(ROUND(E2575/L2575,2),0)</f>
        <v>0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8290</v>
      </c>
      <c r="O2576" s="9" t="s">
        <v>8291</v>
      </c>
      <c r="P2576" s="18">
        <f t="shared" si="201"/>
        <v>0</v>
      </c>
      <c r="Q2576" s="5">
        <f t="shared" si="205"/>
        <v>0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8290</v>
      </c>
      <c r="O2577" s="9" t="s">
        <v>8291</v>
      </c>
      <c r="P2577" s="18">
        <f t="shared" si="201"/>
        <v>0</v>
      </c>
      <c r="Q2577" s="5">
        <f t="shared" si="205"/>
        <v>0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8290</v>
      </c>
      <c r="O2578" s="9" t="s">
        <v>8291</v>
      </c>
      <c r="P2578" s="18">
        <f t="shared" si="201"/>
        <v>0</v>
      </c>
      <c r="Q2578" s="5">
        <f t="shared" si="205"/>
        <v>0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8290</v>
      </c>
      <c r="O2579" s="9" t="s">
        <v>8291</v>
      </c>
      <c r="P2579" s="18">
        <f t="shared" si="201"/>
        <v>0</v>
      </c>
      <c r="Q2579" s="5">
        <f t="shared" si="205"/>
        <v>0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8290</v>
      </c>
      <c r="O2580" s="9" t="s">
        <v>8291</v>
      </c>
      <c r="P2580" s="18">
        <f t="shared" si="201"/>
        <v>0</v>
      </c>
      <c r="Q2580" s="5">
        <f t="shared" si="205"/>
        <v>0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8290</v>
      </c>
      <c r="O2581" s="9" t="s">
        <v>8291</v>
      </c>
      <c r="P2581" s="18">
        <f t="shared" si="201"/>
        <v>0</v>
      </c>
      <c r="Q2581" s="5">
        <f t="shared" si="205"/>
        <v>23.08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8290</v>
      </c>
      <c r="O2582" s="9" t="s">
        <v>8291</v>
      </c>
      <c r="P2582" s="18">
        <f t="shared" si="201"/>
        <v>0.01</v>
      </c>
      <c r="Q2582" s="5">
        <f t="shared" si="205"/>
        <v>25.5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8290</v>
      </c>
      <c r="O2583" s="9" t="s">
        <v>8291</v>
      </c>
      <c r="P2583" s="18">
        <f t="shared" si="201"/>
        <v>0.11</v>
      </c>
      <c r="Q2583" s="5">
        <f t="shared" si="205"/>
        <v>48.18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8290</v>
      </c>
      <c r="O2584" s="9" t="s">
        <v>8291</v>
      </c>
      <c r="P2584" s="18">
        <f t="shared" si="201"/>
        <v>0</v>
      </c>
      <c r="Q2584" s="5">
        <f t="shared" si="205"/>
        <v>1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8290</v>
      </c>
      <c r="O2585" s="9" t="s">
        <v>8291</v>
      </c>
      <c r="P2585" s="18">
        <f t="shared" si="201"/>
        <v>0.01</v>
      </c>
      <c r="Q2585" s="5">
        <f t="shared" si="205"/>
        <v>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8290</v>
      </c>
      <c r="O2586" s="9" t="s">
        <v>8291</v>
      </c>
      <c r="P2586" s="18">
        <f t="shared" si="201"/>
        <v>0</v>
      </c>
      <c r="Q2586" s="5">
        <f t="shared" si="205"/>
        <v>0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8290</v>
      </c>
      <c r="O2587" s="9" t="s">
        <v>8291</v>
      </c>
      <c r="P2587" s="18">
        <f t="shared" si="201"/>
        <v>0</v>
      </c>
      <c r="Q2587" s="5">
        <f t="shared" si="205"/>
        <v>50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8290</v>
      </c>
      <c r="O2588" s="9" t="s">
        <v>8291</v>
      </c>
      <c r="P2588" s="18">
        <f t="shared" si="201"/>
        <v>0</v>
      </c>
      <c r="Q2588" s="5">
        <f t="shared" si="205"/>
        <v>5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8290</v>
      </c>
      <c r="O2589" s="9" t="s">
        <v>8291</v>
      </c>
      <c r="P2589" s="18">
        <f t="shared" si="201"/>
        <v>0.02</v>
      </c>
      <c r="Q2589" s="5">
        <f t="shared" si="205"/>
        <v>202.83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8290</v>
      </c>
      <c r="O2590" s="9" t="s">
        <v>8291</v>
      </c>
      <c r="P2590" s="18">
        <f t="shared" si="201"/>
        <v>0.04</v>
      </c>
      <c r="Q2590" s="5">
        <f t="shared" si="205"/>
        <v>29.13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8290</v>
      </c>
      <c r="O2591" s="9" t="s">
        <v>8291</v>
      </c>
      <c r="P2591" s="18">
        <f t="shared" si="201"/>
        <v>0</v>
      </c>
      <c r="Q2591" s="5">
        <f t="shared" si="205"/>
        <v>5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8290</v>
      </c>
      <c r="O2592" s="9" t="s">
        <v>8291</v>
      </c>
      <c r="P2592" s="18">
        <f t="shared" si="201"/>
        <v>0</v>
      </c>
      <c r="Q2592" s="5">
        <f t="shared" si="205"/>
        <v>0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8290</v>
      </c>
      <c r="O2593" s="9" t="s">
        <v>8291</v>
      </c>
      <c r="P2593" s="18">
        <f t="shared" si="201"/>
        <v>0.02</v>
      </c>
      <c r="Q2593" s="5">
        <f t="shared" si="205"/>
        <v>13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8290</v>
      </c>
      <c r="O2594" s="9" t="s">
        <v>8291</v>
      </c>
      <c r="P2594" s="18">
        <f t="shared" si="201"/>
        <v>0</v>
      </c>
      <c r="Q2594" s="5">
        <f t="shared" si="205"/>
        <v>50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8290</v>
      </c>
      <c r="O2595" s="9" t="s">
        <v>8291</v>
      </c>
      <c r="P2595" s="18">
        <f t="shared" si="201"/>
        <v>0</v>
      </c>
      <c r="Q2595" s="5">
        <f t="shared" si="205"/>
        <v>0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8290</v>
      </c>
      <c r="O2596" s="9" t="s">
        <v>8291</v>
      </c>
      <c r="P2596" s="18">
        <f t="shared" si="201"/>
        <v>0</v>
      </c>
      <c r="Q2596" s="5">
        <f t="shared" si="205"/>
        <v>1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8290</v>
      </c>
      <c r="O2597" s="9" t="s">
        <v>8291</v>
      </c>
      <c r="P2597" s="18">
        <f t="shared" si="201"/>
        <v>0.12</v>
      </c>
      <c r="Q2597" s="5">
        <f t="shared" si="205"/>
        <v>96.05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8290</v>
      </c>
      <c r="O2598" s="9" t="s">
        <v>8291</v>
      </c>
      <c r="P2598" s="18">
        <f t="shared" si="201"/>
        <v>0.24</v>
      </c>
      <c r="Q2598" s="5">
        <f t="shared" si="205"/>
        <v>305.77999999999997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8290</v>
      </c>
      <c r="O2599" s="9" t="s">
        <v>8291</v>
      </c>
      <c r="P2599" s="18">
        <f t="shared" si="201"/>
        <v>0.06</v>
      </c>
      <c r="Q2599" s="5">
        <f t="shared" si="205"/>
        <v>12.14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8290</v>
      </c>
      <c r="O2600" s="9" t="s">
        <v>8291</v>
      </c>
      <c r="P2600" s="18">
        <f t="shared" si="201"/>
        <v>0.39</v>
      </c>
      <c r="Q2600" s="5">
        <f t="shared" si="205"/>
        <v>83.57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8290</v>
      </c>
      <c r="O2601" s="9" t="s">
        <v>8291</v>
      </c>
      <c r="P2601" s="18">
        <f t="shared" si="201"/>
        <v>0.01</v>
      </c>
      <c r="Q2601" s="5">
        <f t="shared" si="205"/>
        <v>18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8290</v>
      </c>
      <c r="O2602" s="9" t="s">
        <v>8291</v>
      </c>
      <c r="P2602" s="18">
        <f t="shared" si="201"/>
        <v>7.0000000000000007E-2</v>
      </c>
      <c r="Q2602" s="5">
        <f t="shared" si="205"/>
        <v>115.53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8273</v>
      </c>
      <c r="O2603" s="9" t="s">
        <v>8309</v>
      </c>
      <c r="P2603" s="18">
        <f t="shared" si="201"/>
        <v>6.61</v>
      </c>
      <c r="Q2603" s="5">
        <f t="shared" si="205"/>
        <v>21.9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8273</v>
      </c>
      <c r="O2604" s="9" t="s">
        <v>8309</v>
      </c>
      <c r="P2604" s="18">
        <f t="shared" si="201"/>
        <v>3.26</v>
      </c>
      <c r="Q2604" s="5">
        <f t="shared" si="205"/>
        <v>80.02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8273</v>
      </c>
      <c r="O2605" s="9" t="s">
        <v>8309</v>
      </c>
      <c r="P2605" s="18">
        <f t="shared" si="201"/>
        <v>1.01</v>
      </c>
      <c r="Q2605" s="5">
        <f t="shared" si="205"/>
        <v>35.520000000000003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8273</v>
      </c>
      <c r="O2606" s="9" t="s">
        <v>8309</v>
      </c>
      <c r="P2606" s="18">
        <f t="shared" si="201"/>
        <v>1.04</v>
      </c>
      <c r="Q2606" s="5">
        <f t="shared" si="205"/>
        <v>64.930000000000007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8273</v>
      </c>
      <c r="O2607" s="9" t="s">
        <v>8309</v>
      </c>
      <c r="P2607" s="18">
        <f t="shared" si="201"/>
        <v>1.07</v>
      </c>
      <c r="Q2607" s="5">
        <f t="shared" si="205"/>
        <v>60.97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8273</v>
      </c>
      <c r="O2608" s="9" t="s">
        <v>8309</v>
      </c>
      <c r="P2608" s="18">
        <f t="shared" si="201"/>
        <v>1.1000000000000001</v>
      </c>
      <c r="Q2608" s="5">
        <f t="shared" si="205"/>
        <v>31.44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8273</v>
      </c>
      <c r="O2609" s="9" t="s">
        <v>8309</v>
      </c>
      <c r="P2609" s="18">
        <f t="shared" si="201"/>
        <v>4.08</v>
      </c>
      <c r="Q2609" s="5">
        <f t="shared" si="205"/>
        <v>81.95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8273</v>
      </c>
      <c r="O2610" s="9" t="s">
        <v>8309</v>
      </c>
      <c r="P2610" s="18">
        <f t="shared" si="201"/>
        <v>2.2400000000000002</v>
      </c>
      <c r="Q2610" s="5">
        <f t="shared" si="205"/>
        <v>58.93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8273</v>
      </c>
      <c r="O2611" s="9" t="s">
        <v>8309</v>
      </c>
      <c r="P2611" s="18">
        <f t="shared" si="201"/>
        <v>3.04</v>
      </c>
      <c r="Q2611" s="5">
        <f t="shared" si="205"/>
        <v>157.29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8273</v>
      </c>
      <c r="O2612" s="9" t="s">
        <v>8309</v>
      </c>
      <c r="P2612" s="18">
        <f t="shared" si="201"/>
        <v>1.41</v>
      </c>
      <c r="Q2612" s="5">
        <f t="shared" si="205"/>
        <v>55.76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8273</v>
      </c>
      <c r="O2613" s="9" t="s">
        <v>8309</v>
      </c>
      <c r="P2613" s="18">
        <f t="shared" si="201"/>
        <v>27.91</v>
      </c>
      <c r="Q2613" s="5">
        <f t="shared" si="205"/>
        <v>83.8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8273</v>
      </c>
      <c r="O2614" s="9" t="s">
        <v>8309</v>
      </c>
      <c r="P2614" s="18">
        <f t="shared" si="201"/>
        <v>1.72</v>
      </c>
      <c r="Q2614" s="5">
        <f t="shared" si="205"/>
        <v>58.42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8273</v>
      </c>
      <c r="O2615" s="9" t="s">
        <v>8309</v>
      </c>
      <c r="P2615" s="18">
        <f t="shared" si="201"/>
        <v>1.01</v>
      </c>
      <c r="Q2615" s="5">
        <f t="shared" si="205"/>
        <v>270.57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8273</v>
      </c>
      <c r="O2616" s="9" t="s">
        <v>8309</v>
      </c>
      <c r="P2616" s="18">
        <f t="shared" si="201"/>
        <v>1.02</v>
      </c>
      <c r="Q2616" s="5">
        <f t="shared" si="205"/>
        <v>107.1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8273</v>
      </c>
      <c r="O2617" s="9" t="s">
        <v>8309</v>
      </c>
      <c r="P2617" s="18">
        <f t="shared" si="201"/>
        <v>1.7</v>
      </c>
      <c r="Q2617" s="5">
        <f t="shared" si="205"/>
        <v>47.18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8273</v>
      </c>
      <c r="O2618" s="9" t="s">
        <v>8309</v>
      </c>
      <c r="P2618" s="18">
        <f t="shared" si="201"/>
        <v>1.1499999999999999</v>
      </c>
      <c r="Q2618" s="5">
        <f t="shared" si="205"/>
        <v>120.31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8273</v>
      </c>
      <c r="O2619" s="9" t="s">
        <v>8309</v>
      </c>
      <c r="P2619" s="18">
        <f t="shared" si="201"/>
        <v>8.7799999999999994</v>
      </c>
      <c r="Q2619" s="5">
        <f t="shared" si="205"/>
        <v>27.6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8273</v>
      </c>
      <c r="O2620" s="9" t="s">
        <v>8309</v>
      </c>
      <c r="P2620" s="18">
        <f t="shared" si="201"/>
        <v>1.05</v>
      </c>
      <c r="Q2620" s="5">
        <f t="shared" si="205"/>
        <v>205.3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8273</v>
      </c>
      <c r="O2621" s="9" t="s">
        <v>8309</v>
      </c>
      <c r="P2621" s="18">
        <f t="shared" si="201"/>
        <v>1.88</v>
      </c>
      <c r="Q2621" s="5">
        <f t="shared" si="205"/>
        <v>35.549999999999997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8273</v>
      </c>
      <c r="O2622" s="9" t="s">
        <v>8309</v>
      </c>
      <c r="P2622" s="18">
        <f t="shared" si="201"/>
        <v>1.44</v>
      </c>
      <c r="Q2622" s="5">
        <f t="shared" si="205"/>
        <v>74.64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8273</v>
      </c>
      <c r="O2623" s="9" t="s">
        <v>8309</v>
      </c>
      <c r="P2623" s="18">
        <f t="shared" si="201"/>
        <v>1.46</v>
      </c>
      <c r="Q2623" s="5">
        <f t="shared" si="205"/>
        <v>47.06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8273</v>
      </c>
      <c r="O2624" s="9" t="s">
        <v>8309</v>
      </c>
      <c r="P2624" s="18">
        <f t="shared" si="201"/>
        <v>1.31</v>
      </c>
      <c r="Q2624" s="5">
        <f t="shared" si="205"/>
        <v>26.59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8273</v>
      </c>
      <c r="O2625" s="9" t="s">
        <v>8309</v>
      </c>
      <c r="P2625" s="18">
        <f t="shared" si="201"/>
        <v>1.1399999999999999</v>
      </c>
      <c r="Q2625" s="5">
        <f t="shared" si="205"/>
        <v>36.770000000000003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8273</v>
      </c>
      <c r="O2626" s="9" t="s">
        <v>8309</v>
      </c>
      <c r="P2626" s="18">
        <f t="shared" si="201"/>
        <v>13.79</v>
      </c>
      <c r="Q2626" s="5">
        <f t="shared" si="205"/>
        <v>31.82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8273</v>
      </c>
      <c r="O2627" s="9" t="s">
        <v>8309</v>
      </c>
      <c r="P2627" s="18">
        <f t="shared" ref="P2627:P2690" si="206">IFERROR(ROUND(E2627/D2627,2),0)</f>
        <v>9.56</v>
      </c>
      <c r="Q2627" s="5">
        <f t="shared" si="205"/>
        <v>27.58</v>
      </c>
      <c r="R2627" s="14">
        <f t="shared" ref="R2627:R2690" si="207">(J2627/60/60/24)+DATE(1970,1,1)</f>
        <v>42658.810277777782</v>
      </c>
      <c r="S2627" s="14">
        <f t="shared" ref="S2627:S2690" si="208">(I2627/60/60/24)+DATE(1970,1,1)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8273</v>
      </c>
      <c r="O2628" s="9" t="s">
        <v>8309</v>
      </c>
      <c r="P2628" s="18">
        <f t="shared" si="206"/>
        <v>1.1200000000000001</v>
      </c>
      <c r="Q2628" s="5">
        <f t="shared" si="205"/>
        <v>56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8273</v>
      </c>
      <c r="O2629" s="9" t="s">
        <v>8309</v>
      </c>
      <c r="P2629" s="18">
        <f t="shared" si="206"/>
        <v>6.47</v>
      </c>
      <c r="Q2629" s="5">
        <f t="shared" si="205"/>
        <v>21.56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8273</v>
      </c>
      <c r="O2630" s="9" t="s">
        <v>8309</v>
      </c>
      <c r="P2630" s="18">
        <f t="shared" si="206"/>
        <v>1.1000000000000001</v>
      </c>
      <c r="Q2630" s="5">
        <f t="shared" si="205"/>
        <v>44.1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8273</v>
      </c>
      <c r="O2631" s="9" t="s">
        <v>8309</v>
      </c>
      <c r="P2631" s="18">
        <f t="shared" si="206"/>
        <v>1.28</v>
      </c>
      <c r="Q2631" s="5">
        <f t="shared" si="205"/>
        <v>63.87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8273</v>
      </c>
      <c r="O2632" s="9" t="s">
        <v>8309</v>
      </c>
      <c r="P2632" s="18">
        <f t="shared" si="206"/>
        <v>1.58</v>
      </c>
      <c r="Q2632" s="5">
        <f t="shared" si="205"/>
        <v>38.99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8273</v>
      </c>
      <c r="O2633" s="9" t="s">
        <v>8309</v>
      </c>
      <c r="P2633" s="18">
        <f t="shared" si="206"/>
        <v>1.1499999999999999</v>
      </c>
      <c r="Q2633" s="5">
        <f t="shared" si="205"/>
        <v>80.19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8273</v>
      </c>
      <c r="O2634" s="9" t="s">
        <v>8309</v>
      </c>
      <c r="P2634" s="18">
        <f t="shared" si="206"/>
        <v>1.37</v>
      </c>
      <c r="Q2634" s="5">
        <f t="shared" si="205"/>
        <v>34.9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8273</v>
      </c>
      <c r="O2635" s="9" t="s">
        <v>8309</v>
      </c>
      <c r="P2635" s="18">
        <f t="shared" si="206"/>
        <v>3.55</v>
      </c>
      <c r="Q2635" s="5">
        <f t="shared" si="205"/>
        <v>89.1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8273</v>
      </c>
      <c r="O2636" s="9" t="s">
        <v>8309</v>
      </c>
      <c r="P2636" s="18">
        <f t="shared" si="206"/>
        <v>1.06</v>
      </c>
      <c r="Q2636" s="5">
        <f t="shared" si="205"/>
        <v>39.44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8273</v>
      </c>
      <c r="O2637" s="9" t="s">
        <v>8309</v>
      </c>
      <c r="P2637" s="18">
        <f t="shared" si="206"/>
        <v>1</v>
      </c>
      <c r="Q2637" s="5">
        <f t="shared" si="205"/>
        <v>136.9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8273</v>
      </c>
      <c r="O2638" s="9" t="s">
        <v>8309</v>
      </c>
      <c r="P2638" s="18">
        <f t="shared" si="206"/>
        <v>1.87</v>
      </c>
      <c r="Q2638" s="5">
        <f t="shared" si="205"/>
        <v>37.46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8273</v>
      </c>
      <c r="O2639" s="9" t="s">
        <v>8309</v>
      </c>
      <c r="P2639" s="18">
        <f t="shared" si="206"/>
        <v>1.66</v>
      </c>
      <c r="Q2639" s="5">
        <f t="shared" ref="Q2639:Q2702" si="210">IFERROR(ROUND(E2639/L2639,2),0)</f>
        <v>31.96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8273</v>
      </c>
      <c r="O2640" s="9" t="s">
        <v>8309</v>
      </c>
      <c r="P2640" s="18">
        <f t="shared" si="206"/>
        <v>1.02</v>
      </c>
      <c r="Q2640" s="5">
        <f t="shared" si="210"/>
        <v>25.21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8273</v>
      </c>
      <c r="O2641" s="9" t="s">
        <v>8309</v>
      </c>
      <c r="P2641" s="18">
        <f t="shared" si="206"/>
        <v>1.64</v>
      </c>
      <c r="Q2641" s="5">
        <f t="shared" si="210"/>
        <v>10.039999999999999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8273</v>
      </c>
      <c r="O2642" s="9" t="s">
        <v>8309</v>
      </c>
      <c r="P2642" s="18">
        <f t="shared" si="206"/>
        <v>1.06</v>
      </c>
      <c r="Q2642" s="5">
        <f t="shared" si="210"/>
        <v>45.94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8273</v>
      </c>
      <c r="O2643" s="9" t="s">
        <v>8309</v>
      </c>
      <c r="P2643" s="18">
        <f t="shared" si="206"/>
        <v>0.01</v>
      </c>
      <c r="Q2643" s="5">
        <f t="shared" si="210"/>
        <v>15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8273</v>
      </c>
      <c r="O2644" s="9" t="s">
        <v>8309</v>
      </c>
      <c r="P2644" s="18">
        <f t="shared" si="206"/>
        <v>0</v>
      </c>
      <c r="Q2644" s="5">
        <f t="shared" si="210"/>
        <v>0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8273</v>
      </c>
      <c r="O2645" s="9" t="s">
        <v>8309</v>
      </c>
      <c r="P2645" s="18">
        <f t="shared" si="206"/>
        <v>0.34</v>
      </c>
      <c r="Q2645" s="5">
        <f t="shared" si="210"/>
        <v>223.58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8273</v>
      </c>
      <c r="O2646" s="9" t="s">
        <v>8309</v>
      </c>
      <c r="P2646" s="18">
        <f t="shared" si="206"/>
        <v>0.02</v>
      </c>
      <c r="Q2646" s="5">
        <f t="shared" si="210"/>
        <v>39.479999999999997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8273</v>
      </c>
      <c r="O2647" s="9" t="s">
        <v>8309</v>
      </c>
      <c r="P2647" s="18">
        <f t="shared" si="206"/>
        <v>0.11</v>
      </c>
      <c r="Q2647" s="5">
        <f t="shared" si="210"/>
        <v>91.3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8273</v>
      </c>
      <c r="O2648" s="9" t="s">
        <v>8309</v>
      </c>
      <c r="P2648" s="18">
        <f t="shared" si="206"/>
        <v>0.08</v>
      </c>
      <c r="Q2648" s="5">
        <f t="shared" si="210"/>
        <v>78.67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8273</v>
      </c>
      <c r="O2649" s="9" t="s">
        <v>8309</v>
      </c>
      <c r="P2649" s="18">
        <f t="shared" si="206"/>
        <v>0.01</v>
      </c>
      <c r="Q2649" s="5">
        <f t="shared" si="210"/>
        <v>12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8273</v>
      </c>
      <c r="O2650" s="9" t="s">
        <v>8309</v>
      </c>
      <c r="P2650" s="18">
        <f t="shared" si="206"/>
        <v>0.01</v>
      </c>
      <c r="Q2650" s="5">
        <f t="shared" si="210"/>
        <v>17.670000000000002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8273</v>
      </c>
      <c r="O2651" s="9" t="s">
        <v>8309</v>
      </c>
      <c r="P2651" s="18">
        <f t="shared" si="206"/>
        <v>0</v>
      </c>
      <c r="Q2651" s="5">
        <f t="shared" si="210"/>
        <v>41.33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8273</v>
      </c>
      <c r="O2652" s="9" t="s">
        <v>8309</v>
      </c>
      <c r="P2652" s="18">
        <f t="shared" si="206"/>
        <v>0.01</v>
      </c>
      <c r="Q2652" s="5">
        <f t="shared" si="210"/>
        <v>71.599999999999994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8273</v>
      </c>
      <c r="O2653" s="9" t="s">
        <v>8309</v>
      </c>
      <c r="P2653" s="18">
        <f t="shared" si="206"/>
        <v>0.02</v>
      </c>
      <c r="Q2653" s="5">
        <f t="shared" si="210"/>
        <v>307.82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8273</v>
      </c>
      <c r="O2654" s="9" t="s">
        <v>8309</v>
      </c>
      <c r="P2654" s="18">
        <f t="shared" si="206"/>
        <v>0.01</v>
      </c>
      <c r="Q2654" s="5">
        <f t="shared" si="210"/>
        <v>80.45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8273</v>
      </c>
      <c r="O2655" s="9" t="s">
        <v>8309</v>
      </c>
      <c r="P2655" s="18">
        <f t="shared" si="206"/>
        <v>0.12</v>
      </c>
      <c r="Q2655" s="5">
        <f t="shared" si="210"/>
        <v>83.94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8273</v>
      </c>
      <c r="O2656" s="9" t="s">
        <v>8309</v>
      </c>
      <c r="P2656" s="18">
        <f t="shared" si="206"/>
        <v>0</v>
      </c>
      <c r="Q2656" s="5">
        <f t="shared" si="210"/>
        <v>8.5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8273</v>
      </c>
      <c r="O2657" s="9" t="s">
        <v>8309</v>
      </c>
      <c r="P2657" s="18">
        <f t="shared" si="206"/>
        <v>0.21</v>
      </c>
      <c r="Q2657" s="5">
        <f t="shared" si="210"/>
        <v>73.37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8273</v>
      </c>
      <c r="O2658" s="9" t="s">
        <v>8309</v>
      </c>
      <c r="P2658" s="18">
        <f t="shared" si="206"/>
        <v>0.11</v>
      </c>
      <c r="Q2658" s="5">
        <f t="shared" si="210"/>
        <v>112.86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8273</v>
      </c>
      <c r="O2659" s="9" t="s">
        <v>8309</v>
      </c>
      <c r="P2659" s="18">
        <f t="shared" si="206"/>
        <v>0.19</v>
      </c>
      <c r="Q2659" s="5">
        <f t="shared" si="210"/>
        <v>95.28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8273</v>
      </c>
      <c r="O2660" s="9" t="s">
        <v>8309</v>
      </c>
      <c r="P2660" s="18">
        <f t="shared" si="206"/>
        <v>0</v>
      </c>
      <c r="Q2660" s="5">
        <f t="shared" si="210"/>
        <v>22.75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8273</v>
      </c>
      <c r="O2661" s="9" t="s">
        <v>8309</v>
      </c>
      <c r="P2661" s="18">
        <f t="shared" si="206"/>
        <v>0.03</v>
      </c>
      <c r="Q2661" s="5">
        <f t="shared" si="210"/>
        <v>133.30000000000001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8273</v>
      </c>
      <c r="O2662" s="9" t="s">
        <v>8309</v>
      </c>
      <c r="P2662" s="18">
        <f t="shared" si="206"/>
        <v>0</v>
      </c>
      <c r="Q2662" s="5">
        <f t="shared" si="210"/>
        <v>3.8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8273</v>
      </c>
      <c r="O2663" s="9" t="s">
        <v>8310</v>
      </c>
      <c r="P2663" s="18">
        <f t="shared" si="206"/>
        <v>1.03</v>
      </c>
      <c r="Q2663" s="5">
        <f t="shared" si="210"/>
        <v>85.75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8273</v>
      </c>
      <c r="O2664" s="9" t="s">
        <v>8310</v>
      </c>
      <c r="P2664" s="18">
        <f t="shared" si="206"/>
        <v>1.07</v>
      </c>
      <c r="Q2664" s="5">
        <f t="shared" si="210"/>
        <v>267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8273</v>
      </c>
      <c r="O2665" s="9" t="s">
        <v>8310</v>
      </c>
      <c r="P2665" s="18">
        <f t="shared" si="206"/>
        <v>1.05</v>
      </c>
      <c r="Q2665" s="5">
        <f t="shared" si="210"/>
        <v>373.56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8273</v>
      </c>
      <c r="O2666" s="9" t="s">
        <v>8310</v>
      </c>
      <c r="P2666" s="18">
        <f t="shared" si="206"/>
        <v>1.03</v>
      </c>
      <c r="Q2666" s="5">
        <f t="shared" si="210"/>
        <v>174.04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8273</v>
      </c>
      <c r="O2667" s="9" t="s">
        <v>8310</v>
      </c>
      <c r="P2667" s="18">
        <f t="shared" si="206"/>
        <v>1.23</v>
      </c>
      <c r="Q2667" s="5">
        <f t="shared" si="210"/>
        <v>93.7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8273</v>
      </c>
      <c r="O2668" s="9" t="s">
        <v>8310</v>
      </c>
      <c r="P2668" s="18">
        <f t="shared" si="206"/>
        <v>1.59</v>
      </c>
      <c r="Q2668" s="5">
        <f t="shared" si="210"/>
        <v>77.33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8273</v>
      </c>
      <c r="O2669" s="9" t="s">
        <v>8310</v>
      </c>
      <c r="P2669" s="18">
        <f t="shared" si="206"/>
        <v>1.1100000000000001</v>
      </c>
      <c r="Q2669" s="5">
        <f t="shared" si="210"/>
        <v>92.22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8273</v>
      </c>
      <c r="O2670" s="9" t="s">
        <v>8310</v>
      </c>
      <c r="P2670" s="18">
        <f t="shared" si="206"/>
        <v>1.71</v>
      </c>
      <c r="Q2670" s="5">
        <f t="shared" si="210"/>
        <v>60.96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8273</v>
      </c>
      <c r="O2671" s="9" t="s">
        <v>8310</v>
      </c>
      <c r="P2671" s="18">
        <f t="shared" si="206"/>
        <v>1.25</v>
      </c>
      <c r="Q2671" s="5">
        <f t="shared" si="210"/>
        <v>91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8273</v>
      </c>
      <c r="O2672" s="9" t="s">
        <v>8310</v>
      </c>
      <c r="P2672" s="18">
        <f t="shared" si="206"/>
        <v>0.06</v>
      </c>
      <c r="Q2672" s="5">
        <f t="shared" si="210"/>
        <v>41.58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8273</v>
      </c>
      <c r="O2673" s="9" t="s">
        <v>8310</v>
      </c>
      <c r="P2673" s="18">
        <f t="shared" si="206"/>
        <v>0.11</v>
      </c>
      <c r="Q2673" s="5">
        <f t="shared" si="210"/>
        <v>33.76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8273</v>
      </c>
      <c r="O2674" s="9" t="s">
        <v>8310</v>
      </c>
      <c r="P2674" s="18">
        <f t="shared" si="206"/>
        <v>0.33</v>
      </c>
      <c r="Q2674" s="5">
        <f t="shared" si="210"/>
        <v>70.62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8273</v>
      </c>
      <c r="O2675" s="9" t="s">
        <v>8310</v>
      </c>
      <c r="P2675" s="18">
        <f t="shared" si="206"/>
        <v>0.28000000000000003</v>
      </c>
      <c r="Q2675" s="5">
        <f t="shared" si="210"/>
        <v>167.15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8273</v>
      </c>
      <c r="O2676" s="9" t="s">
        <v>8310</v>
      </c>
      <c r="P2676" s="18">
        <f t="shared" si="206"/>
        <v>0.63</v>
      </c>
      <c r="Q2676" s="5">
        <f t="shared" si="210"/>
        <v>128.62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8273</v>
      </c>
      <c r="O2677" s="9" t="s">
        <v>8310</v>
      </c>
      <c r="P2677" s="18">
        <f t="shared" si="206"/>
        <v>0.08</v>
      </c>
      <c r="Q2677" s="5">
        <f t="shared" si="210"/>
        <v>65.41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8273</v>
      </c>
      <c r="O2678" s="9" t="s">
        <v>8310</v>
      </c>
      <c r="P2678" s="18">
        <f t="shared" si="206"/>
        <v>0.5</v>
      </c>
      <c r="Q2678" s="5">
        <f t="shared" si="210"/>
        <v>117.56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8273</v>
      </c>
      <c r="O2679" s="9" t="s">
        <v>8310</v>
      </c>
      <c r="P2679" s="18">
        <f t="shared" si="206"/>
        <v>0.18</v>
      </c>
      <c r="Q2679" s="5">
        <f t="shared" si="210"/>
        <v>126.48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8273</v>
      </c>
      <c r="O2680" s="9" t="s">
        <v>8310</v>
      </c>
      <c r="P2680" s="18">
        <f t="shared" si="206"/>
        <v>0</v>
      </c>
      <c r="Q2680" s="5">
        <f t="shared" si="210"/>
        <v>550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8273</v>
      </c>
      <c r="O2681" s="9" t="s">
        <v>8310</v>
      </c>
      <c r="P2681" s="18">
        <f t="shared" si="206"/>
        <v>0</v>
      </c>
      <c r="Q2681" s="5">
        <f t="shared" si="210"/>
        <v>44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8273</v>
      </c>
      <c r="O2682" s="9" t="s">
        <v>8310</v>
      </c>
      <c r="P2682" s="18">
        <f t="shared" si="206"/>
        <v>0.01</v>
      </c>
      <c r="Q2682" s="5">
        <f t="shared" si="210"/>
        <v>69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8290</v>
      </c>
      <c r="O2683" s="9" t="s">
        <v>8291</v>
      </c>
      <c r="P2683" s="18">
        <f t="shared" si="206"/>
        <v>0.01</v>
      </c>
      <c r="Q2683" s="5">
        <f t="shared" si="210"/>
        <v>27.5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8290</v>
      </c>
      <c r="O2684" s="9" t="s">
        <v>8291</v>
      </c>
      <c r="P2684" s="18">
        <f t="shared" si="206"/>
        <v>0.28000000000000003</v>
      </c>
      <c r="Q2684" s="5">
        <f t="shared" si="210"/>
        <v>84.9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8290</v>
      </c>
      <c r="O2685" s="9" t="s">
        <v>8291</v>
      </c>
      <c r="P2685" s="18">
        <f t="shared" si="206"/>
        <v>0</v>
      </c>
      <c r="Q2685" s="5">
        <f t="shared" si="210"/>
        <v>12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8290</v>
      </c>
      <c r="O2686" s="9" t="s">
        <v>8291</v>
      </c>
      <c r="P2686" s="18">
        <f t="shared" si="206"/>
        <v>0.01</v>
      </c>
      <c r="Q2686" s="5">
        <f t="shared" si="210"/>
        <v>200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8290</v>
      </c>
      <c r="O2687" s="9" t="s">
        <v>8291</v>
      </c>
      <c r="P2687" s="18">
        <f t="shared" si="206"/>
        <v>0</v>
      </c>
      <c r="Q2687" s="5">
        <f t="shared" si="210"/>
        <v>10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8290</v>
      </c>
      <c r="O2688" s="9" t="s">
        <v>8291</v>
      </c>
      <c r="P2688" s="18">
        <f t="shared" si="206"/>
        <v>0</v>
      </c>
      <c r="Q2688" s="5">
        <f t="shared" si="210"/>
        <v>0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8290</v>
      </c>
      <c r="O2689" s="9" t="s">
        <v>8291</v>
      </c>
      <c r="P2689" s="18">
        <f t="shared" si="206"/>
        <v>0</v>
      </c>
      <c r="Q2689" s="5">
        <f t="shared" si="210"/>
        <v>0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8290</v>
      </c>
      <c r="O2690" s="9" t="s">
        <v>8291</v>
      </c>
      <c r="P2690" s="18">
        <f t="shared" si="206"/>
        <v>0</v>
      </c>
      <c r="Q2690" s="5">
        <f t="shared" si="210"/>
        <v>5.29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8290</v>
      </c>
      <c r="O2691" s="9" t="s">
        <v>8291</v>
      </c>
      <c r="P2691" s="18">
        <f t="shared" ref="P2691:P2754" si="211">IFERROR(ROUND(E2691/D2691,2),0)</f>
        <v>0</v>
      </c>
      <c r="Q2691" s="5">
        <f t="shared" si="210"/>
        <v>1</v>
      </c>
      <c r="R2691" s="14">
        <f t="shared" ref="R2691:R2754" si="212">(J2691/60/60/24)+DATE(1970,1,1)</f>
        <v>42551.961689814809</v>
      </c>
      <c r="S2691" s="14">
        <f t="shared" ref="S2691:S2754" si="213">(I2691/60/60/24)+DATE(1970,1,1)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8290</v>
      </c>
      <c r="O2692" s="9" t="s">
        <v>8291</v>
      </c>
      <c r="P2692" s="18">
        <f t="shared" si="211"/>
        <v>0.11</v>
      </c>
      <c r="Q2692" s="5">
        <f t="shared" si="210"/>
        <v>72.760000000000005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8290</v>
      </c>
      <c r="O2693" s="9" t="s">
        <v>8291</v>
      </c>
      <c r="P2693" s="18">
        <f t="shared" si="211"/>
        <v>0</v>
      </c>
      <c r="Q2693" s="5">
        <f t="shared" si="210"/>
        <v>17.5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8290</v>
      </c>
      <c r="O2694" s="9" t="s">
        <v>8291</v>
      </c>
      <c r="P2694" s="18">
        <f t="shared" si="211"/>
        <v>0.01</v>
      </c>
      <c r="Q2694" s="5">
        <f t="shared" si="210"/>
        <v>25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8290</v>
      </c>
      <c r="O2695" s="9" t="s">
        <v>8291</v>
      </c>
      <c r="P2695" s="18">
        <f t="shared" si="211"/>
        <v>0.01</v>
      </c>
      <c r="Q2695" s="5">
        <f t="shared" si="210"/>
        <v>13.33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8290</v>
      </c>
      <c r="O2696" s="9" t="s">
        <v>8291</v>
      </c>
      <c r="P2696" s="18">
        <f t="shared" si="211"/>
        <v>0</v>
      </c>
      <c r="Q2696" s="5">
        <f t="shared" si="210"/>
        <v>1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8290</v>
      </c>
      <c r="O2697" s="9" t="s">
        <v>8291</v>
      </c>
      <c r="P2697" s="18">
        <f t="shared" si="211"/>
        <v>0</v>
      </c>
      <c r="Q2697" s="5">
        <f t="shared" si="210"/>
        <v>23.67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8290</v>
      </c>
      <c r="O2698" s="9" t="s">
        <v>8291</v>
      </c>
      <c r="P2698" s="18">
        <f t="shared" si="211"/>
        <v>0.06</v>
      </c>
      <c r="Q2698" s="5">
        <f t="shared" si="210"/>
        <v>89.21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8290</v>
      </c>
      <c r="O2699" s="9" t="s">
        <v>8291</v>
      </c>
      <c r="P2699" s="18">
        <f t="shared" si="211"/>
        <v>0.26</v>
      </c>
      <c r="Q2699" s="5">
        <f t="shared" si="210"/>
        <v>116.56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8290</v>
      </c>
      <c r="O2700" s="9" t="s">
        <v>8291</v>
      </c>
      <c r="P2700" s="18">
        <f t="shared" si="211"/>
        <v>0</v>
      </c>
      <c r="Q2700" s="5">
        <f t="shared" si="210"/>
        <v>13.01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8290</v>
      </c>
      <c r="O2701" s="9" t="s">
        <v>8291</v>
      </c>
      <c r="P2701" s="18">
        <f t="shared" si="211"/>
        <v>0</v>
      </c>
      <c r="Q2701" s="5">
        <f t="shared" si="210"/>
        <v>0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8290</v>
      </c>
      <c r="O2702" s="9" t="s">
        <v>8291</v>
      </c>
      <c r="P2702" s="18">
        <f t="shared" si="211"/>
        <v>0.01</v>
      </c>
      <c r="Q2702" s="5">
        <f t="shared" si="210"/>
        <v>17.5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8271</v>
      </c>
      <c r="O2703" s="9" t="s">
        <v>8311</v>
      </c>
      <c r="P2703" s="18">
        <f t="shared" si="211"/>
        <v>0.46</v>
      </c>
      <c r="Q2703" s="5">
        <f t="shared" ref="Q2703:Q2766" si="215">IFERROR(ROUND(E2703/L2703,2),0)</f>
        <v>34.130000000000003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8271</v>
      </c>
      <c r="O2704" s="9" t="s">
        <v>8311</v>
      </c>
      <c r="P2704" s="18">
        <f t="shared" si="211"/>
        <v>0.34</v>
      </c>
      <c r="Q2704" s="5">
        <f t="shared" si="215"/>
        <v>132.35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8271</v>
      </c>
      <c r="O2705" s="9" t="s">
        <v>8311</v>
      </c>
      <c r="P2705" s="18">
        <f t="shared" si="211"/>
        <v>1.04</v>
      </c>
      <c r="Q2705" s="5">
        <f t="shared" si="215"/>
        <v>922.22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8271</v>
      </c>
      <c r="O2706" s="9" t="s">
        <v>8311</v>
      </c>
      <c r="P2706" s="18">
        <f t="shared" si="211"/>
        <v>0.06</v>
      </c>
      <c r="Q2706" s="5">
        <f t="shared" si="215"/>
        <v>163.57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8271</v>
      </c>
      <c r="O2707" s="9" t="s">
        <v>8311</v>
      </c>
      <c r="P2707" s="18">
        <f t="shared" si="211"/>
        <v>0.11</v>
      </c>
      <c r="Q2707" s="5">
        <f t="shared" si="215"/>
        <v>217.38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8271</v>
      </c>
      <c r="O2708" s="9" t="s">
        <v>8311</v>
      </c>
      <c r="P2708" s="18">
        <f t="shared" si="211"/>
        <v>1.1200000000000001</v>
      </c>
      <c r="Q2708" s="5">
        <f t="shared" si="215"/>
        <v>149.44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8271</v>
      </c>
      <c r="O2709" s="9" t="s">
        <v>8311</v>
      </c>
      <c r="P2709" s="18">
        <f t="shared" si="211"/>
        <v>3.51</v>
      </c>
      <c r="Q2709" s="5">
        <f t="shared" si="215"/>
        <v>71.239999999999995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8271</v>
      </c>
      <c r="O2710" s="9" t="s">
        <v>8311</v>
      </c>
      <c r="P2710" s="18">
        <f t="shared" si="211"/>
        <v>2.33</v>
      </c>
      <c r="Q2710" s="5">
        <f t="shared" si="215"/>
        <v>44.46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8271</v>
      </c>
      <c r="O2711" s="9" t="s">
        <v>8311</v>
      </c>
      <c r="P2711" s="18">
        <f t="shared" si="211"/>
        <v>1.02</v>
      </c>
      <c r="Q2711" s="5">
        <f t="shared" si="215"/>
        <v>164.94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8271</v>
      </c>
      <c r="O2712" s="9" t="s">
        <v>8311</v>
      </c>
      <c r="P2712" s="18">
        <f t="shared" si="211"/>
        <v>1.54</v>
      </c>
      <c r="Q2712" s="5">
        <f t="shared" si="215"/>
        <v>84.87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8271</v>
      </c>
      <c r="O2713" s="9" t="s">
        <v>8311</v>
      </c>
      <c r="P2713" s="18">
        <f t="shared" si="211"/>
        <v>1.01</v>
      </c>
      <c r="Q2713" s="5">
        <f t="shared" si="215"/>
        <v>53.95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8271</v>
      </c>
      <c r="O2714" s="9" t="s">
        <v>8311</v>
      </c>
      <c r="P2714" s="18">
        <f t="shared" si="211"/>
        <v>1.31</v>
      </c>
      <c r="Q2714" s="5">
        <f t="shared" si="215"/>
        <v>50.53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8271</v>
      </c>
      <c r="O2715" s="9" t="s">
        <v>8311</v>
      </c>
      <c r="P2715" s="18">
        <f t="shared" si="211"/>
        <v>1.02</v>
      </c>
      <c r="Q2715" s="5">
        <f t="shared" si="215"/>
        <v>108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8271</v>
      </c>
      <c r="O2716" s="9" t="s">
        <v>8311</v>
      </c>
      <c r="P2716" s="18">
        <f t="shared" si="211"/>
        <v>1.1599999999999999</v>
      </c>
      <c r="Q2716" s="5">
        <f t="shared" si="215"/>
        <v>95.37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8271</v>
      </c>
      <c r="O2717" s="9" t="s">
        <v>8311</v>
      </c>
      <c r="P2717" s="18">
        <f t="shared" si="211"/>
        <v>2.65</v>
      </c>
      <c r="Q2717" s="5">
        <f t="shared" si="215"/>
        <v>57.63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8271</v>
      </c>
      <c r="O2718" s="9" t="s">
        <v>8311</v>
      </c>
      <c r="P2718" s="18">
        <f t="shared" si="211"/>
        <v>1.2</v>
      </c>
      <c r="Q2718" s="5">
        <f t="shared" si="215"/>
        <v>64.16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8271</v>
      </c>
      <c r="O2719" s="9" t="s">
        <v>8311</v>
      </c>
      <c r="P2719" s="18">
        <f t="shared" si="211"/>
        <v>1.2</v>
      </c>
      <c r="Q2719" s="5">
        <f t="shared" si="215"/>
        <v>92.39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8271</v>
      </c>
      <c r="O2720" s="9" t="s">
        <v>8311</v>
      </c>
      <c r="P2720" s="18">
        <f t="shared" si="211"/>
        <v>1.04</v>
      </c>
      <c r="Q2720" s="5">
        <f t="shared" si="215"/>
        <v>125.98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8271</v>
      </c>
      <c r="O2721" s="9" t="s">
        <v>8311</v>
      </c>
      <c r="P2721" s="18">
        <f t="shared" si="211"/>
        <v>1.0900000000000001</v>
      </c>
      <c r="Q2721" s="5">
        <f t="shared" si="215"/>
        <v>94.64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8271</v>
      </c>
      <c r="O2722" s="9" t="s">
        <v>8311</v>
      </c>
      <c r="P2722" s="18">
        <f t="shared" si="211"/>
        <v>1.18</v>
      </c>
      <c r="Q2722" s="5">
        <f t="shared" si="215"/>
        <v>170.7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8273</v>
      </c>
      <c r="O2723" s="9" t="s">
        <v>8303</v>
      </c>
      <c r="P2723" s="18">
        <f t="shared" si="211"/>
        <v>14.62</v>
      </c>
      <c r="Q2723" s="5">
        <f t="shared" si="215"/>
        <v>40.76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8273</v>
      </c>
      <c r="O2724" s="9" t="s">
        <v>8303</v>
      </c>
      <c r="P2724" s="18">
        <f t="shared" si="211"/>
        <v>2.5299999999999998</v>
      </c>
      <c r="Q2724" s="5">
        <f t="shared" si="215"/>
        <v>68.25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8273</v>
      </c>
      <c r="O2725" s="9" t="s">
        <v>8303</v>
      </c>
      <c r="P2725" s="18">
        <f t="shared" si="211"/>
        <v>1.4</v>
      </c>
      <c r="Q2725" s="5">
        <f t="shared" si="215"/>
        <v>95.49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8273</v>
      </c>
      <c r="O2726" s="9" t="s">
        <v>8303</v>
      </c>
      <c r="P2726" s="18">
        <f t="shared" si="211"/>
        <v>2.97</v>
      </c>
      <c r="Q2726" s="5">
        <f t="shared" si="215"/>
        <v>7.19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8273</v>
      </c>
      <c r="O2727" s="9" t="s">
        <v>8303</v>
      </c>
      <c r="P2727" s="18">
        <f t="shared" si="211"/>
        <v>1.45</v>
      </c>
      <c r="Q2727" s="5">
        <f t="shared" si="215"/>
        <v>511.65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8273</v>
      </c>
      <c r="O2728" s="9" t="s">
        <v>8303</v>
      </c>
      <c r="P2728" s="18">
        <f t="shared" si="211"/>
        <v>1.06</v>
      </c>
      <c r="Q2728" s="5">
        <f t="shared" si="215"/>
        <v>261.75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8273</v>
      </c>
      <c r="O2729" s="9" t="s">
        <v>8303</v>
      </c>
      <c r="P2729" s="18">
        <f t="shared" si="211"/>
        <v>4.93</v>
      </c>
      <c r="Q2729" s="5">
        <f t="shared" si="215"/>
        <v>69.760000000000005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8273</v>
      </c>
      <c r="O2730" s="9" t="s">
        <v>8303</v>
      </c>
      <c r="P2730" s="18">
        <f t="shared" si="211"/>
        <v>2.02</v>
      </c>
      <c r="Q2730" s="5">
        <f t="shared" si="215"/>
        <v>77.23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8273</v>
      </c>
      <c r="O2731" s="9" t="s">
        <v>8303</v>
      </c>
      <c r="P2731" s="18">
        <f t="shared" si="211"/>
        <v>1.04</v>
      </c>
      <c r="Q2731" s="5">
        <f t="shared" si="215"/>
        <v>340.57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8273</v>
      </c>
      <c r="O2732" s="9" t="s">
        <v>8303</v>
      </c>
      <c r="P2732" s="18">
        <f t="shared" si="211"/>
        <v>1.7</v>
      </c>
      <c r="Q2732" s="5">
        <f t="shared" si="215"/>
        <v>67.42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8273</v>
      </c>
      <c r="O2733" s="9" t="s">
        <v>8303</v>
      </c>
      <c r="P2733" s="18">
        <f t="shared" si="211"/>
        <v>1.04</v>
      </c>
      <c r="Q2733" s="5">
        <f t="shared" si="215"/>
        <v>845.7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8273</v>
      </c>
      <c r="O2734" s="9" t="s">
        <v>8303</v>
      </c>
      <c r="P2734" s="18">
        <f t="shared" si="211"/>
        <v>1.18</v>
      </c>
      <c r="Q2734" s="5">
        <f t="shared" si="215"/>
        <v>97.19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8273</v>
      </c>
      <c r="O2735" s="9" t="s">
        <v>8303</v>
      </c>
      <c r="P2735" s="18">
        <f t="shared" si="211"/>
        <v>1.08</v>
      </c>
      <c r="Q2735" s="5">
        <f t="shared" si="215"/>
        <v>451.84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8273</v>
      </c>
      <c r="O2736" s="9" t="s">
        <v>8303</v>
      </c>
      <c r="P2736" s="18">
        <f t="shared" si="211"/>
        <v>22603</v>
      </c>
      <c r="Q2736" s="5">
        <f t="shared" si="215"/>
        <v>138.66999999999999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8273</v>
      </c>
      <c r="O2737" s="9" t="s">
        <v>8303</v>
      </c>
      <c r="P2737" s="18">
        <f t="shared" si="211"/>
        <v>9.7799999999999994</v>
      </c>
      <c r="Q2737" s="5">
        <f t="shared" si="215"/>
        <v>21.64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8273</v>
      </c>
      <c r="O2738" s="9" t="s">
        <v>8303</v>
      </c>
      <c r="P2738" s="18">
        <f t="shared" si="211"/>
        <v>1.23</v>
      </c>
      <c r="Q2738" s="5">
        <f t="shared" si="215"/>
        <v>169.52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8273</v>
      </c>
      <c r="O2739" s="9" t="s">
        <v>8303</v>
      </c>
      <c r="P2739" s="18">
        <f t="shared" si="211"/>
        <v>2.46</v>
      </c>
      <c r="Q2739" s="5">
        <f t="shared" si="215"/>
        <v>161.88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8273</v>
      </c>
      <c r="O2740" s="9" t="s">
        <v>8303</v>
      </c>
      <c r="P2740" s="18">
        <f t="shared" si="211"/>
        <v>1.48</v>
      </c>
      <c r="Q2740" s="5">
        <f t="shared" si="215"/>
        <v>493.13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8273</v>
      </c>
      <c r="O2741" s="9" t="s">
        <v>8303</v>
      </c>
      <c r="P2741" s="18">
        <f t="shared" si="211"/>
        <v>3.84</v>
      </c>
      <c r="Q2741" s="5">
        <f t="shared" si="215"/>
        <v>22.12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8273</v>
      </c>
      <c r="O2742" s="9" t="s">
        <v>8303</v>
      </c>
      <c r="P2742" s="18">
        <f t="shared" si="211"/>
        <v>1.03</v>
      </c>
      <c r="Q2742" s="5">
        <f t="shared" si="215"/>
        <v>18.239999999999998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8276</v>
      </c>
      <c r="O2743" s="9" t="s">
        <v>8312</v>
      </c>
      <c r="P2743" s="18">
        <f t="shared" si="211"/>
        <v>0</v>
      </c>
      <c r="Q2743" s="5">
        <f t="shared" si="215"/>
        <v>8.75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8276</v>
      </c>
      <c r="O2744" s="9" t="s">
        <v>8312</v>
      </c>
      <c r="P2744" s="18">
        <f t="shared" si="211"/>
        <v>0.28999999999999998</v>
      </c>
      <c r="Q2744" s="5">
        <f t="shared" si="215"/>
        <v>40.61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8276</v>
      </c>
      <c r="O2745" s="9" t="s">
        <v>8312</v>
      </c>
      <c r="P2745" s="18">
        <f t="shared" si="211"/>
        <v>0</v>
      </c>
      <c r="Q2745" s="5">
        <f t="shared" si="215"/>
        <v>0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8276</v>
      </c>
      <c r="O2746" s="9" t="s">
        <v>8312</v>
      </c>
      <c r="P2746" s="18">
        <f t="shared" si="211"/>
        <v>0.05</v>
      </c>
      <c r="Q2746" s="5">
        <f t="shared" si="215"/>
        <v>37.950000000000003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8276</v>
      </c>
      <c r="O2747" s="9" t="s">
        <v>8312</v>
      </c>
      <c r="P2747" s="18">
        <f t="shared" si="211"/>
        <v>0.22</v>
      </c>
      <c r="Q2747" s="5">
        <f t="shared" si="215"/>
        <v>35.729999999999997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8276</v>
      </c>
      <c r="O2748" s="9" t="s">
        <v>8312</v>
      </c>
      <c r="P2748" s="18">
        <f t="shared" si="211"/>
        <v>0.27</v>
      </c>
      <c r="Q2748" s="5">
        <f t="shared" si="215"/>
        <v>42.16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8276</v>
      </c>
      <c r="O2749" s="9" t="s">
        <v>8312</v>
      </c>
      <c r="P2749" s="18">
        <f t="shared" si="211"/>
        <v>0.28000000000000003</v>
      </c>
      <c r="Q2749" s="5">
        <f t="shared" si="215"/>
        <v>35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8276</v>
      </c>
      <c r="O2750" s="9" t="s">
        <v>8312</v>
      </c>
      <c r="P2750" s="18">
        <f t="shared" si="211"/>
        <v>0.01</v>
      </c>
      <c r="Q2750" s="5">
        <f t="shared" si="215"/>
        <v>13.25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8276</v>
      </c>
      <c r="O2751" s="9" t="s">
        <v>8312</v>
      </c>
      <c r="P2751" s="18">
        <f t="shared" si="211"/>
        <v>0.01</v>
      </c>
      <c r="Q2751" s="5">
        <f t="shared" si="215"/>
        <v>55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8276</v>
      </c>
      <c r="O2752" s="9" t="s">
        <v>8312</v>
      </c>
      <c r="P2752" s="18">
        <f t="shared" si="211"/>
        <v>0</v>
      </c>
      <c r="Q2752" s="5">
        <f t="shared" si="215"/>
        <v>0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8276</v>
      </c>
      <c r="O2753" s="9" t="s">
        <v>8312</v>
      </c>
      <c r="P2753" s="18">
        <f t="shared" si="211"/>
        <v>0</v>
      </c>
      <c r="Q2753" s="5">
        <f t="shared" si="215"/>
        <v>0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8276</v>
      </c>
      <c r="O2754" s="9" t="s">
        <v>8312</v>
      </c>
      <c r="P2754" s="18">
        <f t="shared" si="211"/>
        <v>0.11</v>
      </c>
      <c r="Q2754" s="5">
        <f t="shared" si="215"/>
        <v>39.29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8276</v>
      </c>
      <c r="O2755" s="9" t="s">
        <v>8312</v>
      </c>
      <c r="P2755" s="18">
        <f t="shared" ref="P2755:P2818" si="216">IFERROR(ROUND(E2755/D2755,2),0)</f>
        <v>0.19</v>
      </c>
      <c r="Q2755" s="5">
        <f t="shared" si="215"/>
        <v>47.5</v>
      </c>
      <c r="R2755" s="14">
        <f t="shared" ref="R2755:R2818" si="217">(J2755/60/60/24)+DATE(1970,1,1)</f>
        <v>41117.900729166664</v>
      </c>
      <c r="S2755" s="14">
        <f t="shared" ref="S2755:S2818" si="218">(I2755/60/60/24)+DATE(1970,1,1)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8276</v>
      </c>
      <c r="O2756" s="9" t="s">
        <v>8312</v>
      </c>
      <c r="P2756" s="18">
        <f t="shared" si="216"/>
        <v>0</v>
      </c>
      <c r="Q2756" s="5">
        <f t="shared" si="215"/>
        <v>0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8276</v>
      </c>
      <c r="O2757" s="9" t="s">
        <v>8312</v>
      </c>
      <c r="P2757" s="18">
        <f t="shared" si="216"/>
        <v>0.52</v>
      </c>
      <c r="Q2757" s="5">
        <f t="shared" si="215"/>
        <v>17.329999999999998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8276</v>
      </c>
      <c r="O2758" s="9" t="s">
        <v>8312</v>
      </c>
      <c r="P2758" s="18">
        <f t="shared" si="216"/>
        <v>0.1</v>
      </c>
      <c r="Q2758" s="5">
        <f t="shared" si="215"/>
        <v>31.76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8276</v>
      </c>
      <c r="O2759" s="9" t="s">
        <v>8312</v>
      </c>
      <c r="P2759" s="18">
        <f t="shared" si="216"/>
        <v>0.01</v>
      </c>
      <c r="Q2759" s="5">
        <f t="shared" si="215"/>
        <v>5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8276</v>
      </c>
      <c r="O2760" s="9" t="s">
        <v>8312</v>
      </c>
      <c r="P2760" s="18">
        <f t="shared" si="216"/>
        <v>0.12</v>
      </c>
      <c r="Q2760" s="5">
        <f t="shared" si="215"/>
        <v>39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8276</v>
      </c>
      <c r="O2761" s="9" t="s">
        <v>8312</v>
      </c>
      <c r="P2761" s="18">
        <f t="shared" si="216"/>
        <v>0.11</v>
      </c>
      <c r="Q2761" s="5">
        <f t="shared" si="215"/>
        <v>52.5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8276</v>
      </c>
      <c r="O2762" s="9" t="s">
        <v>8312</v>
      </c>
      <c r="P2762" s="18">
        <f t="shared" si="216"/>
        <v>0</v>
      </c>
      <c r="Q2762" s="5">
        <f t="shared" si="215"/>
        <v>0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8276</v>
      </c>
      <c r="O2763" s="9" t="s">
        <v>8312</v>
      </c>
      <c r="P2763" s="18">
        <f t="shared" si="216"/>
        <v>0.01</v>
      </c>
      <c r="Q2763" s="5">
        <f t="shared" si="215"/>
        <v>9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8276</v>
      </c>
      <c r="O2764" s="9" t="s">
        <v>8312</v>
      </c>
      <c r="P2764" s="18">
        <f t="shared" si="216"/>
        <v>0.01</v>
      </c>
      <c r="Q2764" s="5">
        <f t="shared" si="215"/>
        <v>25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8276</v>
      </c>
      <c r="O2765" s="9" t="s">
        <v>8312</v>
      </c>
      <c r="P2765" s="18">
        <f t="shared" si="216"/>
        <v>0</v>
      </c>
      <c r="Q2765" s="5">
        <f t="shared" si="215"/>
        <v>30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8276</v>
      </c>
      <c r="O2766" s="9" t="s">
        <v>8312</v>
      </c>
      <c r="P2766" s="18">
        <f t="shared" si="216"/>
        <v>0.01</v>
      </c>
      <c r="Q2766" s="5">
        <f t="shared" si="215"/>
        <v>11.25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8276</v>
      </c>
      <c r="O2767" s="9" t="s">
        <v>8312</v>
      </c>
      <c r="P2767" s="18">
        <f t="shared" si="216"/>
        <v>0</v>
      </c>
      <c r="Q2767" s="5">
        <f t="shared" ref="Q2767:Q2830" si="220">IFERROR(ROUND(E2767/L2767,2),0)</f>
        <v>0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8276</v>
      </c>
      <c r="O2768" s="9" t="s">
        <v>8312</v>
      </c>
      <c r="P2768" s="18">
        <f t="shared" si="216"/>
        <v>0.02</v>
      </c>
      <c r="Q2768" s="5">
        <f t="shared" si="220"/>
        <v>25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8276</v>
      </c>
      <c r="O2769" s="9" t="s">
        <v>8312</v>
      </c>
      <c r="P2769" s="18">
        <f t="shared" si="216"/>
        <v>0.01</v>
      </c>
      <c r="Q2769" s="5">
        <f t="shared" si="220"/>
        <v>11.33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8276</v>
      </c>
      <c r="O2770" s="9" t="s">
        <v>8312</v>
      </c>
      <c r="P2770" s="18">
        <f t="shared" si="216"/>
        <v>0.14000000000000001</v>
      </c>
      <c r="Q2770" s="5">
        <f t="shared" si="220"/>
        <v>29.47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8276</v>
      </c>
      <c r="O2771" s="9" t="s">
        <v>8312</v>
      </c>
      <c r="P2771" s="18">
        <f t="shared" si="216"/>
        <v>0</v>
      </c>
      <c r="Q2771" s="5">
        <f t="shared" si="220"/>
        <v>1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8276</v>
      </c>
      <c r="O2772" s="9" t="s">
        <v>8312</v>
      </c>
      <c r="P2772" s="18">
        <f t="shared" si="216"/>
        <v>0.1</v>
      </c>
      <c r="Q2772" s="5">
        <f t="shared" si="220"/>
        <v>63.1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8276</v>
      </c>
      <c r="O2773" s="9" t="s">
        <v>8312</v>
      </c>
      <c r="P2773" s="18">
        <f t="shared" si="216"/>
        <v>0</v>
      </c>
      <c r="Q2773" s="5">
        <f t="shared" si="220"/>
        <v>0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8276</v>
      </c>
      <c r="O2774" s="9" t="s">
        <v>8312</v>
      </c>
      <c r="P2774" s="18">
        <f t="shared" si="216"/>
        <v>0</v>
      </c>
      <c r="Q2774" s="5">
        <f t="shared" si="220"/>
        <v>0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8276</v>
      </c>
      <c r="O2775" s="9" t="s">
        <v>8312</v>
      </c>
      <c r="P2775" s="18">
        <f t="shared" si="216"/>
        <v>0</v>
      </c>
      <c r="Q2775" s="5">
        <f t="shared" si="220"/>
        <v>1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8276</v>
      </c>
      <c r="O2776" s="9" t="s">
        <v>8312</v>
      </c>
      <c r="P2776" s="18">
        <f t="shared" si="216"/>
        <v>0.14000000000000001</v>
      </c>
      <c r="Q2776" s="5">
        <f t="shared" si="220"/>
        <v>43.85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8276</v>
      </c>
      <c r="O2777" s="9" t="s">
        <v>8312</v>
      </c>
      <c r="P2777" s="18">
        <f t="shared" si="216"/>
        <v>0.03</v>
      </c>
      <c r="Q2777" s="5">
        <f t="shared" si="220"/>
        <v>75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8276</v>
      </c>
      <c r="O2778" s="9" t="s">
        <v>8312</v>
      </c>
      <c r="P2778" s="18">
        <f t="shared" si="216"/>
        <v>0.08</v>
      </c>
      <c r="Q2778" s="5">
        <f t="shared" si="220"/>
        <v>45.97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8276</v>
      </c>
      <c r="O2779" s="9" t="s">
        <v>8312</v>
      </c>
      <c r="P2779" s="18">
        <f t="shared" si="216"/>
        <v>0</v>
      </c>
      <c r="Q2779" s="5">
        <f t="shared" si="220"/>
        <v>10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8276</v>
      </c>
      <c r="O2780" s="9" t="s">
        <v>8312</v>
      </c>
      <c r="P2780" s="18">
        <f t="shared" si="216"/>
        <v>0.26</v>
      </c>
      <c r="Q2780" s="5">
        <f t="shared" si="220"/>
        <v>93.67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8276</v>
      </c>
      <c r="O2781" s="9" t="s">
        <v>8312</v>
      </c>
      <c r="P2781" s="18">
        <f t="shared" si="216"/>
        <v>0.02</v>
      </c>
      <c r="Q2781" s="5">
        <f t="shared" si="220"/>
        <v>53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8276</v>
      </c>
      <c r="O2782" s="9" t="s">
        <v>8312</v>
      </c>
      <c r="P2782" s="18">
        <f t="shared" si="216"/>
        <v>0</v>
      </c>
      <c r="Q2782" s="5">
        <f t="shared" si="220"/>
        <v>0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8271</v>
      </c>
      <c r="O2783" s="9" t="s">
        <v>8272</v>
      </c>
      <c r="P2783" s="18">
        <f t="shared" si="216"/>
        <v>1.05</v>
      </c>
      <c r="Q2783" s="5">
        <f t="shared" si="220"/>
        <v>47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8271</v>
      </c>
      <c r="O2784" s="9" t="s">
        <v>8272</v>
      </c>
      <c r="P2784" s="18">
        <f t="shared" si="216"/>
        <v>1.2</v>
      </c>
      <c r="Q2784" s="5">
        <f t="shared" si="220"/>
        <v>66.67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8271</v>
      </c>
      <c r="O2785" s="9" t="s">
        <v>8272</v>
      </c>
      <c r="P2785" s="18">
        <f t="shared" si="216"/>
        <v>1.1499999999999999</v>
      </c>
      <c r="Q2785" s="5">
        <f t="shared" si="220"/>
        <v>18.77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8271</v>
      </c>
      <c r="O2786" s="9" t="s">
        <v>8272</v>
      </c>
      <c r="P2786" s="18">
        <f t="shared" si="216"/>
        <v>1.19</v>
      </c>
      <c r="Q2786" s="5">
        <f t="shared" si="220"/>
        <v>66.11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8271</v>
      </c>
      <c r="O2787" s="9" t="s">
        <v>8272</v>
      </c>
      <c r="P2787" s="18">
        <f t="shared" si="216"/>
        <v>1.05</v>
      </c>
      <c r="Q2787" s="5">
        <f t="shared" si="220"/>
        <v>36.86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8271</v>
      </c>
      <c r="O2788" s="9" t="s">
        <v>8272</v>
      </c>
      <c r="P2788" s="18">
        <f t="shared" si="216"/>
        <v>1.18</v>
      </c>
      <c r="Q2788" s="5">
        <f t="shared" si="220"/>
        <v>39.81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8271</v>
      </c>
      <c r="O2789" s="9" t="s">
        <v>8272</v>
      </c>
      <c r="P2789" s="18">
        <f t="shared" si="216"/>
        <v>1.2</v>
      </c>
      <c r="Q2789" s="5">
        <f t="shared" si="220"/>
        <v>31.5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8271</v>
      </c>
      <c r="O2790" s="9" t="s">
        <v>8272</v>
      </c>
      <c r="P2790" s="18">
        <f t="shared" si="216"/>
        <v>1.03</v>
      </c>
      <c r="Q2790" s="5">
        <f t="shared" si="220"/>
        <v>102.5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8271</v>
      </c>
      <c r="O2791" s="9" t="s">
        <v>8272</v>
      </c>
      <c r="P2791" s="18">
        <f t="shared" si="216"/>
        <v>1.01</v>
      </c>
      <c r="Q2791" s="5">
        <f t="shared" si="220"/>
        <v>126.46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8271</v>
      </c>
      <c r="O2792" s="9" t="s">
        <v>8272</v>
      </c>
      <c r="P2792" s="18">
        <f t="shared" si="216"/>
        <v>1.05</v>
      </c>
      <c r="Q2792" s="5">
        <f t="shared" si="220"/>
        <v>47.88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8271</v>
      </c>
      <c r="O2793" s="9" t="s">
        <v>8272</v>
      </c>
      <c r="P2793" s="18">
        <f t="shared" si="216"/>
        <v>1.03</v>
      </c>
      <c r="Q2793" s="5">
        <f t="shared" si="220"/>
        <v>73.209999999999994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8271</v>
      </c>
      <c r="O2794" s="9" t="s">
        <v>8272</v>
      </c>
      <c r="P2794" s="18">
        <f t="shared" si="216"/>
        <v>1.08</v>
      </c>
      <c r="Q2794" s="5">
        <f t="shared" si="220"/>
        <v>89.67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8271</v>
      </c>
      <c r="O2795" s="9" t="s">
        <v>8272</v>
      </c>
      <c r="P2795" s="18">
        <f t="shared" si="216"/>
        <v>1.1100000000000001</v>
      </c>
      <c r="Q2795" s="5">
        <f t="shared" si="220"/>
        <v>151.46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8271</v>
      </c>
      <c r="O2796" s="9" t="s">
        <v>8272</v>
      </c>
      <c r="P2796" s="18">
        <f t="shared" si="216"/>
        <v>1.5</v>
      </c>
      <c r="Q2796" s="5">
        <f t="shared" si="220"/>
        <v>25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8271</v>
      </c>
      <c r="O2797" s="9" t="s">
        <v>8272</v>
      </c>
      <c r="P2797" s="18">
        <f t="shared" si="216"/>
        <v>1.04</v>
      </c>
      <c r="Q2797" s="5">
        <f t="shared" si="220"/>
        <v>36.5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8271</v>
      </c>
      <c r="O2798" s="9" t="s">
        <v>8272</v>
      </c>
      <c r="P2798" s="18">
        <f t="shared" si="216"/>
        <v>1.1599999999999999</v>
      </c>
      <c r="Q2798" s="5">
        <f t="shared" si="220"/>
        <v>44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8271</v>
      </c>
      <c r="O2799" s="9" t="s">
        <v>8272</v>
      </c>
      <c r="P2799" s="18">
        <f t="shared" si="216"/>
        <v>1.03</v>
      </c>
      <c r="Q2799" s="5">
        <f t="shared" si="220"/>
        <v>87.36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8271</v>
      </c>
      <c r="O2800" s="9" t="s">
        <v>8272</v>
      </c>
      <c r="P2800" s="18">
        <f t="shared" si="216"/>
        <v>1.01</v>
      </c>
      <c r="Q2800" s="5">
        <f t="shared" si="220"/>
        <v>36.47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8271</v>
      </c>
      <c r="O2801" s="9" t="s">
        <v>8272</v>
      </c>
      <c r="P2801" s="18">
        <f t="shared" si="216"/>
        <v>1.17</v>
      </c>
      <c r="Q2801" s="5">
        <f t="shared" si="220"/>
        <v>44.86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8271</v>
      </c>
      <c r="O2802" s="9" t="s">
        <v>8272</v>
      </c>
      <c r="P2802" s="18">
        <f t="shared" si="216"/>
        <v>1.33</v>
      </c>
      <c r="Q2802" s="5">
        <f t="shared" si="220"/>
        <v>42.9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8271</v>
      </c>
      <c r="O2803" s="9" t="s">
        <v>8272</v>
      </c>
      <c r="P2803" s="18">
        <f t="shared" si="216"/>
        <v>1.33</v>
      </c>
      <c r="Q2803" s="5">
        <f t="shared" si="220"/>
        <v>51.23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8271</v>
      </c>
      <c r="O2804" s="9" t="s">
        <v>8272</v>
      </c>
      <c r="P2804" s="18">
        <f t="shared" si="216"/>
        <v>1.02</v>
      </c>
      <c r="Q2804" s="5">
        <f t="shared" si="220"/>
        <v>33.94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8271</v>
      </c>
      <c r="O2805" s="9" t="s">
        <v>8272</v>
      </c>
      <c r="P2805" s="18">
        <f t="shared" si="216"/>
        <v>1.28</v>
      </c>
      <c r="Q2805" s="5">
        <f t="shared" si="220"/>
        <v>90.74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8271</v>
      </c>
      <c r="O2806" s="9" t="s">
        <v>8272</v>
      </c>
      <c r="P2806" s="18">
        <f t="shared" si="216"/>
        <v>1.1499999999999999</v>
      </c>
      <c r="Q2806" s="5">
        <f t="shared" si="220"/>
        <v>50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8271</v>
      </c>
      <c r="O2807" s="9" t="s">
        <v>8272</v>
      </c>
      <c r="P2807" s="18">
        <f t="shared" si="216"/>
        <v>1.1000000000000001</v>
      </c>
      <c r="Q2807" s="5">
        <f t="shared" si="220"/>
        <v>24.44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8271</v>
      </c>
      <c r="O2808" s="9" t="s">
        <v>8272</v>
      </c>
      <c r="P2808" s="18">
        <f t="shared" si="216"/>
        <v>1.1200000000000001</v>
      </c>
      <c r="Q2808" s="5">
        <f t="shared" si="220"/>
        <v>44.25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8271</v>
      </c>
      <c r="O2809" s="9" t="s">
        <v>8272</v>
      </c>
      <c r="P2809" s="18">
        <f t="shared" si="216"/>
        <v>1.26</v>
      </c>
      <c r="Q2809" s="5">
        <f t="shared" si="220"/>
        <v>67.739999999999995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8271</v>
      </c>
      <c r="O2810" s="9" t="s">
        <v>8272</v>
      </c>
      <c r="P2810" s="18">
        <f t="shared" si="216"/>
        <v>1</v>
      </c>
      <c r="Q2810" s="5">
        <f t="shared" si="220"/>
        <v>65.38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8271</v>
      </c>
      <c r="O2811" s="9" t="s">
        <v>8272</v>
      </c>
      <c r="P2811" s="18">
        <f t="shared" si="216"/>
        <v>1.02</v>
      </c>
      <c r="Q2811" s="5">
        <f t="shared" si="220"/>
        <v>121.9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8271</v>
      </c>
      <c r="O2812" s="9" t="s">
        <v>8272</v>
      </c>
      <c r="P2812" s="18">
        <f t="shared" si="216"/>
        <v>1.08</v>
      </c>
      <c r="Q2812" s="5">
        <f t="shared" si="220"/>
        <v>47.46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8271</v>
      </c>
      <c r="O2813" s="9" t="s">
        <v>8272</v>
      </c>
      <c r="P2813" s="18">
        <f t="shared" si="216"/>
        <v>1</v>
      </c>
      <c r="Q2813" s="5">
        <f t="shared" si="220"/>
        <v>92.84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8271</v>
      </c>
      <c r="O2814" s="9" t="s">
        <v>8272</v>
      </c>
      <c r="P2814" s="18">
        <f t="shared" si="216"/>
        <v>1.1299999999999999</v>
      </c>
      <c r="Q2814" s="5">
        <f t="shared" si="220"/>
        <v>68.25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8271</v>
      </c>
      <c r="O2815" s="9" t="s">
        <v>8272</v>
      </c>
      <c r="P2815" s="18">
        <f t="shared" si="216"/>
        <v>1.28</v>
      </c>
      <c r="Q2815" s="5">
        <f t="shared" si="220"/>
        <v>37.21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8271</v>
      </c>
      <c r="O2816" s="9" t="s">
        <v>8272</v>
      </c>
      <c r="P2816" s="18">
        <f t="shared" si="216"/>
        <v>1.08</v>
      </c>
      <c r="Q2816" s="5">
        <f t="shared" si="220"/>
        <v>25.25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8271</v>
      </c>
      <c r="O2817" s="9" t="s">
        <v>8272</v>
      </c>
      <c r="P2817" s="18">
        <f t="shared" si="216"/>
        <v>2.42</v>
      </c>
      <c r="Q2817" s="5">
        <f t="shared" si="220"/>
        <v>43.21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8271</v>
      </c>
      <c r="O2818" s="9" t="s">
        <v>8272</v>
      </c>
      <c r="P2818" s="18">
        <f t="shared" si="216"/>
        <v>1.42</v>
      </c>
      <c r="Q2818" s="5">
        <f t="shared" si="220"/>
        <v>25.13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8271</v>
      </c>
      <c r="O2819" s="9" t="s">
        <v>8272</v>
      </c>
      <c r="P2819" s="18">
        <f t="shared" ref="P2819:P2882" si="221">IFERROR(ROUND(E2819/D2819,2),0)</f>
        <v>1.3</v>
      </c>
      <c r="Q2819" s="5">
        <f t="shared" si="220"/>
        <v>23.64</v>
      </c>
      <c r="R2819" s="14">
        <f t="shared" ref="R2819:R2882" si="222">(J2819/60/60/24)+DATE(1970,1,1)</f>
        <v>42023.634976851856</v>
      </c>
      <c r="S2819" s="14">
        <f t="shared" ref="S2819:S2882" si="223">(I2819/60/60/24)+DATE(1970,1,1)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8271</v>
      </c>
      <c r="O2820" s="9" t="s">
        <v>8272</v>
      </c>
      <c r="P2820" s="18">
        <f t="shared" si="221"/>
        <v>1.06</v>
      </c>
      <c r="Q2820" s="5">
        <f t="shared" si="220"/>
        <v>103.95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8271</v>
      </c>
      <c r="O2821" s="9" t="s">
        <v>8272</v>
      </c>
      <c r="P2821" s="18">
        <f t="shared" si="221"/>
        <v>1.05</v>
      </c>
      <c r="Q2821" s="5">
        <f t="shared" si="220"/>
        <v>50.38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8271</v>
      </c>
      <c r="O2822" s="9" t="s">
        <v>8272</v>
      </c>
      <c r="P2822" s="18">
        <f t="shared" si="221"/>
        <v>1.36</v>
      </c>
      <c r="Q2822" s="5">
        <f t="shared" si="220"/>
        <v>13.6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8271</v>
      </c>
      <c r="O2823" s="9" t="s">
        <v>8272</v>
      </c>
      <c r="P2823" s="18">
        <f t="shared" si="221"/>
        <v>1</v>
      </c>
      <c r="Q2823" s="5">
        <f t="shared" si="220"/>
        <v>28.57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8271</v>
      </c>
      <c r="O2824" s="9" t="s">
        <v>8272</v>
      </c>
      <c r="P2824" s="18">
        <f t="shared" si="221"/>
        <v>1</v>
      </c>
      <c r="Q2824" s="5">
        <f t="shared" si="220"/>
        <v>63.83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8271</v>
      </c>
      <c r="O2825" s="9" t="s">
        <v>8272</v>
      </c>
      <c r="P2825" s="18">
        <f t="shared" si="221"/>
        <v>1.24</v>
      </c>
      <c r="Q2825" s="5">
        <f t="shared" si="220"/>
        <v>8.86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8271</v>
      </c>
      <c r="O2826" s="9" t="s">
        <v>8272</v>
      </c>
      <c r="P2826" s="18">
        <f t="shared" si="221"/>
        <v>1.17</v>
      </c>
      <c r="Q2826" s="5">
        <f t="shared" si="220"/>
        <v>50.67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8271</v>
      </c>
      <c r="O2827" s="9" t="s">
        <v>8272</v>
      </c>
      <c r="P2827" s="18">
        <f t="shared" si="221"/>
        <v>1.03</v>
      </c>
      <c r="Q2827" s="5">
        <f t="shared" si="220"/>
        <v>60.78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8271</v>
      </c>
      <c r="O2828" s="9" t="s">
        <v>8272</v>
      </c>
      <c r="P2828" s="18">
        <f t="shared" si="221"/>
        <v>1.08</v>
      </c>
      <c r="Q2828" s="5">
        <f t="shared" si="220"/>
        <v>113.42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8271</v>
      </c>
      <c r="O2829" s="9" t="s">
        <v>8272</v>
      </c>
      <c r="P2829" s="18">
        <f t="shared" si="221"/>
        <v>1.2</v>
      </c>
      <c r="Q2829" s="5">
        <f t="shared" si="220"/>
        <v>104.57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8271</v>
      </c>
      <c r="O2830" s="9" t="s">
        <v>8272</v>
      </c>
      <c r="P2830" s="18">
        <f t="shared" si="221"/>
        <v>1</v>
      </c>
      <c r="Q2830" s="5">
        <f t="shared" si="220"/>
        <v>98.31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8271</v>
      </c>
      <c r="O2831" s="9" t="s">
        <v>8272</v>
      </c>
      <c r="P2831" s="18">
        <f t="shared" si="221"/>
        <v>1.07</v>
      </c>
      <c r="Q2831" s="5">
        <f t="shared" ref="Q2831:Q2894" si="225">IFERROR(ROUND(E2831/L2831,2),0)</f>
        <v>35.04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8271</v>
      </c>
      <c r="O2832" s="9" t="s">
        <v>8272</v>
      </c>
      <c r="P2832" s="18">
        <f t="shared" si="221"/>
        <v>1</v>
      </c>
      <c r="Q2832" s="5">
        <f t="shared" si="225"/>
        <v>272.73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8271</v>
      </c>
      <c r="O2833" s="9" t="s">
        <v>8272</v>
      </c>
      <c r="P2833" s="18">
        <f t="shared" si="221"/>
        <v>1.1100000000000001</v>
      </c>
      <c r="Q2833" s="5">
        <f t="shared" si="225"/>
        <v>63.85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8271</v>
      </c>
      <c r="O2834" s="9" t="s">
        <v>8272</v>
      </c>
      <c r="P2834" s="18">
        <f t="shared" si="221"/>
        <v>1.1499999999999999</v>
      </c>
      <c r="Q2834" s="5">
        <f t="shared" si="225"/>
        <v>30.19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8271</v>
      </c>
      <c r="O2835" s="9" t="s">
        <v>8272</v>
      </c>
      <c r="P2835" s="18">
        <f t="shared" si="221"/>
        <v>1.08</v>
      </c>
      <c r="Q2835" s="5">
        <f t="shared" si="225"/>
        <v>83.51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8271</v>
      </c>
      <c r="O2836" s="9" t="s">
        <v>8272</v>
      </c>
      <c r="P2836" s="18">
        <f t="shared" si="221"/>
        <v>1.7</v>
      </c>
      <c r="Q2836" s="5">
        <f t="shared" si="225"/>
        <v>64.760000000000005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8271</v>
      </c>
      <c r="O2837" s="9" t="s">
        <v>8272</v>
      </c>
      <c r="P2837" s="18">
        <f t="shared" si="221"/>
        <v>1.87</v>
      </c>
      <c r="Q2837" s="5">
        <f t="shared" si="225"/>
        <v>20.12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8271</v>
      </c>
      <c r="O2838" s="9" t="s">
        <v>8272</v>
      </c>
      <c r="P2838" s="18">
        <f t="shared" si="221"/>
        <v>1.08</v>
      </c>
      <c r="Q2838" s="5">
        <f t="shared" si="225"/>
        <v>44.09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8271</v>
      </c>
      <c r="O2839" s="9" t="s">
        <v>8272</v>
      </c>
      <c r="P2839" s="18">
        <f t="shared" si="221"/>
        <v>1</v>
      </c>
      <c r="Q2839" s="5">
        <f t="shared" si="225"/>
        <v>40.479999999999997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8271</v>
      </c>
      <c r="O2840" s="9" t="s">
        <v>8272</v>
      </c>
      <c r="P2840" s="18">
        <f t="shared" si="221"/>
        <v>1.2</v>
      </c>
      <c r="Q2840" s="5">
        <f t="shared" si="225"/>
        <v>44.54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8271</v>
      </c>
      <c r="O2841" s="9" t="s">
        <v>8272</v>
      </c>
      <c r="P2841" s="18">
        <f t="shared" si="221"/>
        <v>1.1100000000000001</v>
      </c>
      <c r="Q2841" s="5">
        <f t="shared" si="225"/>
        <v>125.81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8271</v>
      </c>
      <c r="O2842" s="9" t="s">
        <v>8272</v>
      </c>
      <c r="P2842" s="18">
        <f t="shared" si="221"/>
        <v>1.04</v>
      </c>
      <c r="Q2842" s="5">
        <f t="shared" si="225"/>
        <v>19.7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8271</v>
      </c>
      <c r="O2843" s="9" t="s">
        <v>8272</v>
      </c>
      <c r="P2843" s="18">
        <f t="shared" si="221"/>
        <v>0.01</v>
      </c>
      <c r="Q2843" s="5">
        <f t="shared" si="225"/>
        <v>10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8271</v>
      </c>
      <c r="O2844" s="9" t="s">
        <v>8272</v>
      </c>
      <c r="P2844" s="18">
        <f t="shared" si="221"/>
        <v>0</v>
      </c>
      <c r="Q2844" s="5">
        <f t="shared" si="225"/>
        <v>0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8271</v>
      </c>
      <c r="O2845" s="9" t="s">
        <v>8272</v>
      </c>
      <c r="P2845" s="18">
        <f t="shared" si="221"/>
        <v>0</v>
      </c>
      <c r="Q2845" s="5">
        <f t="shared" si="225"/>
        <v>0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8271</v>
      </c>
      <c r="O2846" s="9" t="s">
        <v>8272</v>
      </c>
      <c r="P2846" s="18">
        <f t="shared" si="221"/>
        <v>0.05</v>
      </c>
      <c r="Q2846" s="5">
        <f t="shared" si="225"/>
        <v>30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8271</v>
      </c>
      <c r="O2847" s="9" t="s">
        <v>8272</v>
      </c>
      <c r="P2847" s="18">
        <f t="shared" si="221"/>
        <v>0.32</v>
      </c>
      <c r="Q2847" s="5">
        <f t="shared" si="225"/>
        <v>60.67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8271</v>
      </c>
      <c r="O2848" s="9" t="s">
        <v>8272</v>
      </c>
      <c r="P2848" s="18">
        <f t="shared" si="221"/>
        <v>0</v>
      </c>
      <c r="Q2848" s="5">
        <f t="shared" si="225"/>
        <v>0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8271</v>
      </c>
      <c r="O2849" s="9" t="s">
        <v>8272</v>
      </c>
      <c r="P2849" s="18">
        <f t="shared" si="221"/>
        <v>0</v>
      </c>
      <c r="Q2849" s="5">
        <f t="shared" si="225"/>
        <v>0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8271</v>
      </c>
      <c r="O2850" s="9" t="s">
        <v>8272</v>
      </c>
      <c r="P2850" s="18">
        <f t="shared" si="221"/>
        <v>0</v>
      </c>
      <c r="Q2850" s="5">
        <f t="shared" si="225"/>
        <v>23.33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8271</v>
      </c>
      <c r="O2851" s="9" t="s">
        <v>8272</v>
      </c>
      <c r="P2851" s="18">
        <f t="shared" si="221"/>
        <v>0.01</v>
      </c>
      <c r="Q2851" s="5">
        <f t="shared" si="225"/>
        <v>5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8271</v>
      </c>
      <c r="O2852" s="9" t="s">
        <v>8272</v>
      </c>
      <c r="P2852" s="18">
        <f t="shared" si="221"/>
        <v>0.04</v>
      </c>
      <c r="Q2852" s="5">
        <f t="shared" si="225"/>
        <v>23.92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8271</v>
      </c>
      <c r="O2853" s="9" t="s">
        <v>8272</v>
      </c>
      <c r="P2853" s="18">
        <f t="shared" si="221"/>
        <v>0</v>
      </c>
      <c r="Q2853" s="5">
        <f t="shared" si="225"/>
        <v>0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8271</v>
      </c>
      <c r="O2854" s="9" t="s">
        <v>8272</v>
      </c>
      <c r="P2854" s="18">
        <f t="shared" si="221"/>
        <v>0.02</v>
      </c>
      <c r="Q2854" s="5">
        <f t="shared" si="225"/>
        <v>15.83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8271</v>
      </c>
      <c r="O2855" s="9" t="s">
        <v>8272</v>
      </c>
      <c r="P2855" s="18">
        <f t="shared" si="221"/>
        <v>0</v>
      </c>
      <c r="Q2855" s="5">
        <f t="shared" si="225"/>
        <v>0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8271</v>
      </c>
      <c r="O2856" s="9" t="s">
        <v>8272</v>
      </c>
      <c r="P2856" s="18">
        <f t="shared" si="221"/>
        <v>0.42</v>
      </c>
      <c r="Q2856" s="5">
        <f t="shared" si="225"/>
        <v>29.79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8271</v>
      </c>
      <c r="O2857" s="9" t="s">
        <v>8272</v>
      </c>
      <c r="P2857" s="18">
        <f t="shared" si="221"/>
        <v>0.5</v>
      </c>
      <c r="Q2857" s="5">
        <f t="shared" si="225"/>
        <v>60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8271</v>
      </c>
      <c r="O2858" s="9" t="s">
        <v>8272</v>
      </c>
      <c r="P2858" s="18">
        <f t="shared" si="221"/>
        <v>0.05</v>
      </c>
      <c r="Q2858" s="5">
        <f t="shared" si="225"/>
        <v>24.33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8271</v>
      </c>
      <c r="O2859" s="9" t="s">
        <v>8272</v>
      </c>
      <c r="P2859" s="18">
        <f t="shared" si="221"/>
        <v>0.2</v>
      </c>
      <c r="Q2859" s="5">
        <f t="shared" si="225"/>
        <v>500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8271</v>
      </c>
      <c r="O2860" s="9" t="s">
        <v>8272</v>
      </c>
      <c r="P2860" s="18">
        <f t="shared" si="221"/>
        <v>0</v>
      </c>
      <c r="Q2860" s="5">
        <f t="shared" si="225"/>
        <v>0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8271</v>
      </c>
      <c r="O2861" s="9" t="s">
        <v>8272</v>
      </c>
      <c r="P2861" s="18">
        <f t="shared" si="221"/>
        <v>0.02</v>
      </c>
      <c r="Q2861" s="5">
        <f t="shared" si="225"/>
        <v>35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8271</v>
      </c>
      <c r="O2862" s="9" t="s">
        <v>8272</v>
      </c>
      <c r="P2862" s="18">
        <f t="shared" si="221"/>
        <v>7.0000000000000007E-2</v>
      </c>
      <c r="Q2862" s="5">
        <f t="shared" si="225"/>
        <v>29.56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8271</v>
      </c>
      <c r="O2863" s="9" t="s">
        <v>8272</v>
      </c>
      <c r="P2863" s="18">
        <f t="shared" si="221"/>
        <v>0.32</v>
      </c>
      <c r="Q2863" s="5">
        <f t="shared" si="225"/>
        <v>26.67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8271</v>
      </c>
      <c r="O2864" s="9" t="s">
        <v>8272</v>
      </c>
      <c r="P2864" s="18">
        <f t="shared" si="221"/>
        <v>0</v>
      </c>
      <c r="Q2864" s="5">
        <f t="shared" si="225"/>
        <v>18.329999999999998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8271</v>
      </c>
      <c r="O2865" s="9" t="s">
        <v>8272</v>
      </c>
      <c r="P2865" s="18">
        <f t="shared" si="221"/>
        <v>0</v>
      </c>
      <c r="Q2865" s="5">
        <f t="shared" si="225"/>
        <v>20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8271</v>
      </c>
      <c r="O2866" s="9" t="s">
        <v>8272</v>
      </c>
      <c r="P2866" s="18">
        <f t="shared" si="221"/>
        <v>0.02</v>
      </c>
      <c r="Q2866" s="5">
        <f t="shared" si="225"/>
        <v>13.33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8271</v>
      </c>
      <c r="O2867" s="9" t="s">
        <v>8272</v>
      </c>
      <c r="P2867" s="18">
        <f t="shared" si="221"/>
        <v>0</v>
      </c>
      <c r="Q2867" s="5">
        <f t="shared" si="225"/>
        <v>0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8271</v>
      </c>
      <c r="O2868" s="9" t="s">
        <v>8272</v>
      </c>
      <c r="P2868" s="18">
        <f t="shared" si="221"/>
        <v>0.01</v>
      </c>
      <c r="Q2868" s="5">
        <f t="shared" si="225"/>
        <v>22.5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8271</v>
      </c>
      <c r="O2869" s="9" t="s">
        <v>8272</v>
      </c>
      <c r="P2869" s="18">
        <f t="shared" si="221"/>
        <v>0.2</v>
      </c>
      <c r="Q2869" s="5">
        <f t="shared" si="225"/>
        <v>50.4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8271</v>
      </c>
      <c r="O2870" s="9" t="s">
        <v>8272</v>
      </c>
      <c r="P2870" s="18">
        <f t="shared" si="221"/>
        <v>0.42</v>
      </c>
      <c r="Q2870" s="5">
        <f t="shared" si="225"/>
        <v>105.03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8271</v>
      </c>
      <c r="O2871" s="9" t="s">
        <v>8272</v>
      </c>
      <c r="P2871" s="18">
        <f t="shared" si="221"/>
        <v>0.01</v>
      </c>
      <c r="Q2871" s="5">
        <f t="shared" si="225"/>
        <v>35.4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8271</v>
      </c>
      <c r="O2872" s="9" t="s">
        <v>8272</v>
      </c>
      <c r="P2872" s="18">
        <f t="shared" si="221"/>
        <v>0.15</v>
      </c>
      <c r="Q2872" s="5">
        <f t="shared" si="225"/>
        <v>83.33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8271</v>
      </c>
      <c r="O2873" s="9" t="s">
        <v>8272</v>
      </c>
      <c r="P2873" s="18">
        <f t="shared" si="221"/>
        <v>0.05</v>
      </c>
      <c r="Q2873" s="5">
        <f t="shared" si="225"/>
        <v>35.92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8271</v>
      </c>
      <c r="O2874" s="9" t="s">
        <v>8272</v>
      </c>
      <c r="P2874" s="18">
        <f t="shared" si="221"/>
        <v>0</v>
      </c>
      <c r="Q2874" s="5">
        <f t="shared" si="225"/>
        <v>0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8271</v>
      </c>
      <c r="O2875" s="9" t="s">
        <v>8272</v>
      </c>
      <c r="P2875" s="18">
        <f t="shared" si="221"/>
        <v>0.38</v>
      </c>
      <c r="Q2875" s="5">
        <f t="shared" si="225"/>
        <v>119.13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8271</v>
      </c>
      <c r="O2876" s="9" t="s">
        <v>8272</v>
      </c>
      <c r="P2876" s="18">
        <f t="shared" si="221"/>
        <v>0.05</v>
      </c>
      <c r="Q2876" s="5">
        <f t="shared" si="225"/>
        <v>90.33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8271</v>
      </c>
      <c r="O2877" s="9" t="s">
        <v>8272</v>
      </c>
      <c r="P2877" s="18">
        <f t="shared" si="221"/>
        <v>0</v>
      </c>
      <c r="Q2877" s="5">
        <f t="shared" si="225"/>
        <v>2.33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8271</v>
      </c>
      <c r="O2878" s="9" t="s">
        <v>8272</v>
      </c>
      <c r="P2878" s="18">
        <f t="shared" si="221"/>
        <v>0</v>
      </c>
      <c r="Q2878" s="5">
        <f t="shared" si="225"/>
        <v>0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8271</v>
      </c>
      <c r="O2879" s="9" t="s">
        <v>8272</v>
      </c>
      <c r="P2879" s="18">
        <f t="shared" si="221"/>
        <v>0.11</v>
      </c>
      <c r="Q2879" s="5">
        <f t="shared" si="225"/>
        <v>108.33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8271</v>
      </c>
      <c r="O2880" s="9" t="s">
        <v>8272</v>
      </c>
      <c r="P2880" s="18">
        <f t="shared" si="221"/>
        <v>0.02</v>
      </c>
      <c r="Q2880" s="5">
        <f t="shared" si="225"/>
        <v>15.75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8271</v>
      </c>
      <c r="O2881" s="9" t="s">
        <v>8272</v>
      </c>
      <c r="P2881" s="18">
        <f t="shared" si="221"/>
        <v>0</v>
      </c>
      <c r="Q2881" s="5">
        <f t="shared" si="225"/>
        <v>29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8271</v>
      </c>
      <c r="O2882" s="9" t="s">
        <v>8272</v>
      </c>
      <c r="P2882" s="18">
        <f t="shared" si="221"/>
        <v>0.23</v>
      </c>
      <c r="Q2882" s="5">
        <f t="shared" si="225"/>
        <v>96.55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8271</v>
      </c>
      <c r="O2883" s="9" t="s">
        <v>8272</v>
      </c>
      <c r="P2883" s="18">
        <f t="shared" ref="P2883:P2946" si="226">IFERROR(ROUND(E2883/D2883,2),0)</f>
        <v>0</v>
      </c>
      <c r="Q2883" s="5">
        <f t="shared" si="225"/>
        <v>0</v>
      </c>
      <c r="R2883" s="14">
        <f t="shared" ref="R2883:R2946" si="227">(J2883/60/60/24)+DATE(1970,1,1)</f>
        <v>41916.597638888888</v>
      </c>
      <c r="S2883" s="14">
        <f t="shared" ref="S2883:S2946" si="228">(I2883/60/60/24)+DATE(1970,1,1)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8271</v>
      </c>
      <c r="O2884" s="9" t="s">
        <v>8272</v>
      </c>
      <c r="P2884" s="18">
        <f t="shared" si="226"/>
        <v>0.34</v>
      </c>
      <c r="Q2884" s="5">
        <f t="shared" si="225"/>
        <v>63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8271</v>
      </c>
      <c r="O2885" s="9" t="s">
        <v>8272</v>
      </c>
      <c r="P2885" s="18">
        <f t="shared" si="226"/>
        <v>0.19</v>
      </c>
      <c r="Q2885" s="5">
        <f t="shared" si="225"/>
        <v>381.6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8271</v>
      </c>
      <c r="O2886" s="9" t="s">
        <v>8272</v>
      </c>
      <c r="P2886" s="18">
        <f t="shared" si="226"/>
        <v>0</v>
      </c>
      <c r="Q2886" s="5">
        <f t="shared" si="225"/>
        <v>46.25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8271</v>
      </c>
      <c r="O2887" s="9" t="s">
        <v>8272</v>
      </c>
      <c r="P2887" s="18">
        <f t="shared" si="226"/>
        <v>0.33</v>
      </c>
      <c r="Q2887" s="5">
        <f t="shared" si="225"/>
        <v>26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8271</v>
      </c>
      <c r="O2888" s="9" t="s">
        <v>8272</v>
      </c>
      <c r="P2888" s="18">
        <f t="shared" si="226"/>
        <v>0.05</v>
      </c>
      <c r="Q2888" s="5">
        <f t="shared" si="225"/>
        <v>10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8271</v>
      </c>
      <c r="O2889" s="9" t="s">
        <v>8272</v>
      </c>
      <c r="P2889" s="18">
        <f t="shared" si="226"/>
        <v>0</v>
      </c>
      <c r="Q2889" s="5">
        <f t="shared" si="225"/>
        <v>5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8271</v>
      </c>
      <c r="O2890" s="9" t="s">
        <v>8272</v>
      </c>
      <c r="P2890" s="18">
        <f t="shared" si="226"/>
        <v>0</v>
      </c>
      <c r="Q2890" s="5">
        <f t="shared" si="225"/>
        <v>0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8271</v>
      </c>
      <c r="O2891" s="9" t="s">
        <v>8272</v>
      </c>
      <c r="P2891" s="18">
        <f t="shared" si="226"/>
        <v>0.38</v>
      </c>
      <c r="Q2891" s="5">
        <f t="shared" si="225"/>
        <v>81.569999999999993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8271</v>
      </c>
      <c r="O2892" s="9" t="s">
        <v>8272</v>
      </c>
      <c r="P2892" s="18">
        <f t="shared" si="226"/>
        <v>0.01</v>
      </c>
      <c r="Q2892" s="5">
        <f t="shared" si="225"/>
        <v>7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8271</v>
      </c>
      <c r="O2893" s="9" t="s">
        <v>8272</v>
      </c>
      <c r="P2893" s="18">
        <f t="shared" si="226"/>
        <v>0.03</v>
      </c>
      <c r="Q2893" s="5">
        <f t="shared" si="225"/>
        <v>27.3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8271</v>
      </c>
      <c r="O2894" s="9" t="s">
        <v>8272</v>
      </c>
      <c r="P2894" s="18">
        <f t="shared" si="226"/>
        <v>0.09</v>
      </c>
      <c r="Q2894" s="5">
        <f t="shared" si="225"/>
        <v>29.41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8271</v>
      </c>
      <c r="O2895" s="9" t="s">
        <v>8272</v>
      </c>
      <c r="P2895" s="18">
        <f t="shared" si="226"/>
        <v>0.01</v>
      </c>
      <c r="Q2895" s="5">
        <f t="shared" ref="Q2895:Q2958" si="230">IFERROR(ROUND(E2895/L2895,2),0)</f>
        <v>12.5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8271</v>
      </c>
      <c r="O2896" s="9" t="s">
        <v>8272</v>
      </c>
      <c r="P2896" s="18">
        <f t="shared" si="226"/>
        <v>0</v>
      </c>
      <c r="Q2896" s="5">
        <f t="shared" si="230"/>
        <v>0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8271</v>
      </c>
      <c r="O2897" s="9" t="s">
        <v>8272</v>
      </c>
      <c r="P2897" s="18">
        <f t="shared" si="226"/>
        <v>0.05</v>
      </c>
      <c r="Q2897" s="5">
        <f t="shared" si="230"/>
        <v>5.75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8271</v>
      </c>
      <c r="O2898" s="9" t="s">
        <v>8272</v>
      </c>
      <c r="P2898" s="18">
        <f t="shared" si="226"/>
        <v>0.21</v>
      </c>
      <c r="Q2898" s="5">
        <f t="shared" si="230"/>
        <v>52.08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8271</v>
      </c>
      <c r="O2899" s="9" t="s">
        <v>8272</v>
      </c>
      <c r="P2899" s="18">
        <f t="shared" si="226"/>
        <v>0.05</v>
      </c>
      <c r="Q2899" s="5">
        <f t="shared" si="230"/>
        <v>183.33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8271</v>
      </c>
      <c r="O2900" s="9" t="s">
        <v>8272</v>
      </c>
      <c r="P2900" s="18">
        <f t="shared" si="226"/>
        <v>0.04</v>
      </c>
      <c r="Q2900" s="5">
        <f t="shared" si="230"/>
        <v>26.33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8271</v>
      </c>
      <c r="O2901" s="9" t="s">
        <v>8272</v>
      </c>
      <c r="P2901" s="18">
        <f t="shared" si="226"/>
        <v>0</v>
      </c>
      <c r="Q2901" s="5">
        <f t="shared" si="230"/>
        <v>0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8271</v>
      </c>
      <c r="O2902" s="9" t="s">
        <v>8272</v>
      </c>
      <c r="P2902" s="18">
        <f t="shared" si="226"/>
        <v>0.62</v>
      </c>
      <c r="Q2902" s="5">
        <f t="shared" si="230"/>
        <v>486.43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8271</v>
      </c>
      <c r="O2903" s="9" t="s">
        <v>8272</v>
      </c>
      <c r="P2903" s="18">
        <f t="shared" si="226"/>
        <v>0.01</v>
      </c>
      <c r="Q2903" s="5">
        <f t="shared" si="230"/>
        <v>3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8271</v>
      </c>
      <c r="O2904" s="9" t="s">
        <v>8272</v>
      </c>
      <c r="P2904" s="18">
        <f t="shared" si="226"/>
        <v>0</v>
      </c>
      <c r="Q2904" s="5">
        <f t="shared" si="230"/>
        <v>25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8271</v>
      </c>
      <c r="O2905" s="9" t="s">
        <v>8272</v>
      </c>
      <c r="P2905" s="18">
        <f t="shared" si="226"/>
        <v>0.01</v>
      </c>
      <c r="Q2905" s="5">
        <f t="shared" si="230"/>
        <v>9.75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8271</v>
      </c>
      <c r="O2906" s="9" t="s">
        <v>8272</v>
      </c>
      <c r="P2906" s="18">
        <f t="shared" si="226"/>
        <v>0.05</v>
      </c>
      <c r="Q2906" s="5">
        <f t="shared" si="230"/>
        <v>18.75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8271</v>
      </c>
      <c r="O2907" s="9" t="s">
        <v>8272</v>
      </c>
      <c r="P2907" s="18">
        <f t="shared" si="226"/>
        <v>0.18</v>
      </c>
      <c r="Q2907" s="5">
        <f t="shared" si="230"/>
        <v>36.590000000000003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8271</v>
      </c>
      <c r="O2908" s="9" t="s">
        <v>8272</v>
      </c>
      <c r="P2908" s="18">
        <f t="shared" si="226"/>
        <v>0.09</v>
      </c>
      <c r="Q2908" s="5">
        <f t="shared" si="230"/>
        <v>80.709999999999994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8271</v>
      </c>
      <c r="O2909" s="9" t="s">
        <v>8272</v>
      </c>
      <c r="P2909" s="18">
        <f t="shared" si="226"/>
        <v>0</v>
      </c>
      <c r="Q2909" s="5">
        <f t="shared" si="230"/>
        <v>1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8271</v>
      </c>
      <c r="O2910" s="9" t="s">
        <v>8272</v>
      </c>
      <c r="P2910" s="18">
        <f t="shared" si="226"/>
        <v>0.03</v>
      </c>
      <c r="Q2910" s="5">
        <f t="shared" si="230"/>
        <v>52.8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8271</v>
      </c>
      <c r="O2911" s="9" t="s">
        <v>8272</v>
      </c>
      <c r="P2911" s="18">
        <f t="shared" si="226"/>
        <v>0</v>
      </c>
      <c r="Q2911" s="5">
        <f t="shared" si="230"/>
        <v>20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8271</v>
      </c>
      <c r="O2912" s="9" t="s">
        <v>8272</v>
      </c>
      <c r="P2912" s="18">
        <f t="shared" si="226"/>
        <v>0</v>
      </c>
      <c r="Q2912" s="5">
        <f t="shared" si="230"/>
        <v>1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8271</v>
      </c>
      <c r="O2913" s="9" t="s">
        <v>8272</v>
      </c>
      <c r="P2913" s="18">
        <f t="shared" si="226"/>
        <v>0.37</v>
      </c>
      <c r="Q2913" s="5">
        <f t="shared" si="230"/>
        <v>46.93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8271</v>
      </c>
      <c r="O2914" s="9" t="s">
        <v>8272</v>
      </c>
      <c r="P2914" s="18">
        <f t="shared" si="226"/>
        <v>0.14000000000000001</v>
      </c>
      <c r="Q2914" s="5">
        <f t="shared" si="230"/>
        <v>78.08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8271</v>
      </c>
      <c r="O2915" s="9" t="s">
        <v>8272</v>
      </c>
      <c r="P2915" s="18">
        <f t="shared" si="226"/>
        <v>0</v>
      </c>
      <c r="Q2915" s="5">
        <f t="shared" si="230"/>
        <v>1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8271</v>
      </c>
      <c r="O2916" s="9" t="s">
        <v>8272</v>
      </c>
      <c r="P2916" s="18">
        <f t="shared" si="226"/>
        <v>0</v>
      </c>
      <c r="Q2916" s="5">
        <f t="shared" si="230"/>
        <v>1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8271</v>
      </c>
      <c r="O2917" s="9" t="s">
        <v>8272</v>
      </c>
      <c r="P2917" s="18">
        <f t="shared" si="226"/>
        <v>0.61</v>
      </c>
      <c r="Q2917" s="5">
        <f t="shared" si="230"/>
        <v>203.67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8271</v>
      </c>
      <c r="O2918" s="9" t="s">
        <v>8272</v>
      </c>
      <c r="P2918" s="18">
        <f t="shared" si="226"/>
        <v>0.08</v>
      </c>
      <c r="Q2918" s="5">
        <f t="shared" si="230"/>
        <v>20.71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8271</v>
      </c>
      <c r="O2919" s="9" t="s">
        <v>8272</v>
      </c>
      <c r="P2919" s="18">
        <f t="shared" si="226"/>
        <v>0.22</v>
      </c>
      <c r="Q2919" s="5">
        <f t="shared" si="230"/>
        <v>48.56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8271</v>
      </c>
      <c r="O2920" s="9" t="s">
        <v>8272</v>
      </c>
      <c r="P2920" s="18">
        <f t="shared" si="226"/>
        <v>0.27</v>
      </c>
      <c r="Q2920" s="5">
        <f t="shared" si="230"/>
        <v>68.099999999999994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8271</v>
      </c>
      <c r="O2921" s="9" t="s">
        <v>8272</v>
      </c>
      <c r="P2921" s="18">
        <f t="shared" si="226"/>
        <v>0.09</v>
      </c>
      <c r="Q2921" s="5">
        <f t="shared" si="230"/>
        <v>8.5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8271</v>
      </c>
      <c r="O2922" s="9" t="s">
        <v>8272</v>
      </c>
      <c r="P2922" s="18">
        <f t="shared" si="226"/>
        <v>0.27</v>
      </c>
      <c r="Q2922" s="5">
        <f t="shared" si="230"/>
        <v>51.62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8271</v>
      </c>
      <c r="O2923" s="9" t="s">
        <v>8313</v>
      </c>
      <c r="P2923" s="18">
        <f t="shared" si="226"/>
        <v>1.29</v>
      </c>
      <c r="Q2923" s="5">
        <f t="shared" si="230"/>
        <v>43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8271</v>
      </c>
      <c r="O2924" s="9" t="s">
        <v>8313</v>
      </c>
      <c r="P2924" s="18">
        <f t="shared" si="226"/>
        <v>1</v>
      </c>
      <c r="Q2924" s="5">
        <f t="shared" si="230"/>
        <v>83.33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  <c r="U2924" s="11"/>
    </row>
    <row r="2925" spans="1:21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8271</v>
      </c>
      <c r="O2925" s="9" t="s">
        <v>8313</v>
      </c>
      <c r="P2925" s="18">
        <f t="shared" si="226"/>
        <v>1</v>
      </c>
      <c r="Q2925" s="5">
        <f t="shared" si="230"/>
        <v>30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8271</v>
      </c>
      <c r="O2926" s="9" t="s">
        <v>8313</v>
      </c>
      <c r="P2926" s="18">
        <f t="shared" si="226"/>
        <v>1.03</v>
      </c>
      <c r="Q2926" s="5">
        <f t="shared" si="230"/>
        <v>175.51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8271</v>
      </c>
      <c r="O2927" s="9" t="s">
        <v>8313</v>
      </c>
      <c r="P2927" s="18">
        <f t="shared" si="226"/>
        <v>1.02</v>
      </c>
      <c r="Q2927" s="5">
        <f t="shared" si="230"/>
        <v>231.66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8271</v>
      </c>
      <c r="O2928" s="9" t="s">
        <v>8313</v>
      </c>
      <c r="P2928" s="18">
        <f t="shared" si="226"/>
        <v>1.25</v>
      </c>
      <c r="Q2928" s="5">
        <f t="shared" si="230"/>
        <v>75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8271</v>
      </c>
      <c r="O2929" s="9" t="s">
        <v>8313</v>
      </c>
      <c r="P2929" s="18">
        <f t="shared" si="226"/>
        <v>1.31</v>
      </c>
      <c r="Q2929" s="5">
        <f t="shared" si="230"/>
        <v>112.14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8271</v>
      </c>
      <c r="O2930" s="9" t="s">
        <v>8313</v>
      </c>
      <c r="P2930" s="18">
        <f t="shared" si="226"/>
        <v>1</v>
      </c>
      <c r="Q2930" s="5">
        <f t="shared" si="230"/>
        <v>41.67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8271</v>
      </c>
      <c r="O2931" s="9" t="s">
        <v>8313</v>
      </c>
      <c r="P2931" s="18">
        <f t="shared" si="226"/>
        <v>1.02</v>
      </c>
      <c r="Q2931" s="5">
        <f t="shared" si="230"/>
        <v>255.17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8271</v>
      </c>
      <c r="O2932" s="9" t="s">
        <v>8313</v>
      </c>
      <c r="P2932" s="18">
        <f t="shared" si="226"/>
        <v>1.01</v>
      </c>
      <c r="Q2932" s="5">
        <f t="shared" si="230"/>
        <v>162.77000000000001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8271</v>
      </c>
      <c r="O2933" s="9" t="s">
        <v>8313</v>
      </c>
      <c r="P2933" s="18">
        <f t="shared" si="226"/>
        <v>1.06</v>
      </c>
      <c r="Q2933" s="5">
        <f t="shared" si="230"/>
        <v>88.33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8271</v>
      </c>
      <c r="O2934" s="9" t="s">
        <v>8313</v>
      </c>
      <c r="P2934" s="18">
        <f t="shared" si="226"/>
        <v>1.05</v>
      </c>
      <c r="Q2934" s="5">
        <f t="shared" si="230"/>
        <v>85.74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8271</v>
      </c>
      <c r="O2935" s="9" t="s">
        <v>8313</v>
      </c>
      <c r="P2935" s="18">
        <f t="shared" si="226"/>
        <v>1.03</v>
      </c>
      <c r="Q2935" s="5">
        <f t="shared" si="230"/>
        <v>47.57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8271</v>
      </c>
      <c r="O2936" s="9" t="s">
        <v>8313</v>
      </c>
      <c r="P2936" s="18">
        <f t="shared" si="226"/>
        <v>1.08</v>
      </c>
      <c r="Q2936" s="5">
        <f t="shared" si="230"/>
        <v>72.97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8271</v>
      </c>
      <c r="O2937" s="9" t="s">
        <v>8313</v>
      </c>
      <c r="P2937" s="18">
        <f t="shared" si="226"/>
        <v>1.01</v>
      </c>
      <c r="Q2937" s="5">
        <f t="shared" si="230"/>
        <v>90.54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8271</v>
      </c>
      <c r="O2938" s="9" t="s">
        <v>8313</v>
      </c>
      <c r="P2938" s="18">
        <f t="shared" si="226"/>
        <v>1.28</v>
      </c>
      <c r="Q2938" s="5">
        <f t="shared" si="230"/>
        <v>37.65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8271</v>
      </c>
      <c r="O2939" s="9" t="s">
        <v>8313</v>
      </c>
      <c r="P2939" s="18">
        <f t="shared" si="226"/>
        <v>1.33</v>
      </c>
      <c r="Q2939" s="5">
        <f t="shared" si="230"/>
        <v>36.36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8271</v>
      </c>
      <c r="O2940" s="9" t="s">
        <v>8313</v>
      </c>
      <c r="P2940" s="18">
        <f t="shared" si="226"/>
        <v>1.01</v>
      </c>
      <c r="Q2940" s="5">
        <f t="shared" si="230"/>
        <v>126.72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8271</v>
      </c>
      <c r="O2941" s="9" t="s">
        <v>8313</v>
      </c>
      <c r="P2941" s="18">
        <f t="shared" si="226"/>
        <v>1.03</v>
      </c>
      <c r="Q2941" s="5">
        <f t="shared" si="230"/>
        <v>329.2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8271</v>
      </c>
      <c r="O2942" s="9" t="s">
        <v>8313</v>
      </c>
      <c r="P2942" s="18">
        <f t="shared" si="226"/>
        <v>1.07</v>
      </c>
      <c r="Q2942" s="5">
        <f t="shared" si="230"/>
        <v>81.239999999999995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8271</v>
      </c>
      <c r="O2943" s="9" t="s">
        <v>8311</v>
      </c>
      <c r="P2943" s="18">
        <f t="shared" si="226"/>
        <v>0</v>
      </c>
      <c r="Q2943" s="5">
        <f t="shared" si="230"/>
        <v>1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8271</v>
      </c>
      <c r="O2944" s="9" t="s">
        <v>8311</v>
      </c>
      <c r="P2944" s="18">
        <f t="shared" si="226"/>
        <v>0.2</v>
      </c>
      <c r="Q2944" s="5">
        <f t="shared" si="230"/>
        <v>202.23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8271</v>
      </c>
      <c r="O2945" s="9" t="s">
        <v>8311</v>
      </c>
      <c r="P2945" s="18">
        <f t="shared" si="226"/>
        <v>0</v>
      </c>
      <c r="Q2945" s="5">
        <f t="shared" si="230"/>
        <v>0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8271</v>
      </c>
      <c r="O2946" s="9" t="s">
        <v>8311</v>
      </c>
      <c r="P2946" s="18">
        <f t="shared" si="226"/>
        <v>0.01</v>
      </c>
      <c r="Q2946" s="5">
        <f t="shared" si="230"/>
        <v>100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8271</v>
      </c>
      <c r="O2947" s="9" t="s">
        <v>8311</v>
      </c>
      <c r="P2947" s="18">
        <f t="shared" ref="P2947:P3010" si="231">IFERROR(ROUND(E2947/D2947,2),0)</f>
        <v>0</v>
      </c>
      <c r="Q2947" s="5">
        <f t="shared" si="230"/>
        <v>0</v>
      </c>
      <c r="R2947" s="14">
        <f t="shared" ref="R2947:R3010" si="232">(J2947/60/60/24)+DATE(1970,1,1)</f>
        <v>42118.139583333337</v>
      </c>
      <c r="S2947" s="14">
        <f t="shared" ref="S2947:S3010" si="233">(I2947/60/60/24)+DATE(1970,1,1)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8271</v>
      </c>
      <c r="O2948" s="9" t="s">
        <v>8311</v>
      </c>
      <c r="P2948" s="18">
        <f t="shared" si="231"/>
        <v>0</v>
      </c>
      <c r="Q2948" s="5">
        <f t="shared" si="230"/>
        <v>1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8271</v>
      </c>
      <c r="O2949" s="9" t="s">
        <v>8311</v>
      </c>
      <c r="P2949" s="18">
        <f t="shared" si="231"/>
        <v>0.04</v>
      </c>
      <c r="Q2949" s="5">
        <f t="shared" si="230"/>
        <v>82.46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8271</v>
      </c>
      <c r="O2950" s="9" t="s">
        <v>8311</v>
      </c>
      <c r="P2950" s="18">
        <f t="shared" si="231"/>
        <v>0</v>
      </c>
      <c r="Q2950" s="5">
        <f t="shared" si="230"/>
        <v>2.67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8271</v>
      </c>
      <c r="O2951" s="9" t="s">
        <v>8311</v>
      </c>
      <c r="P2951" s="18">
        <f t="shared" si="231"/>
        <v>0.03</v>
      </c>
      <c r="Q2951" s="5">
        <f t="shared" si="230"/>
        <v>12.5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8271</v>
      </c>
      <c r="O2952" s="9" t="s">
        <v>8311</v>
      </c>
      <c r="P2952" s="18">
        <f t="shared" si="231"/>
        <v>0</v>
      </c>
      <c r="Q2952" s="5">
        <f t="shared" si="230"/>
        <v>0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8271</v>
      </c>
      <c r="O2953" s="9" t="s">
        <v>8311</v>
      </c>
      <c r="P2953" s="18">
        <f t="shared" si="231"/>
        <v>0.02</v>
      </c>
      <c r="Q2953" s="5">
        <f t="shared" si="230"/>
        <v>18.899999999999999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8271</v>
      </c>
      <c r="O2954" s="9" t="s">
        <v>8311</v>
      </c>
      <c r="P2954" s="18">
        <f t="shared" si="231"/>
        <v>0.08</v>
      </c>
      <c r="Q2954" s="5">
        <f t="shared" si="230"/>
        <v>200.63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8271</v>
      </c>
      <c r="O2955" s="9" t="s">
        <v>8311</v>
      </c>
      <c r="P2955" s="18">
        <f t="shared" si="231"/>
        <v>0</v>
      </c>
      <c r="Q2955" s="5">
        <f t="shared" si="230"/>
        <v>201.67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8271</v>
      </c>
      <c r="O2956" s="9" t="s">
        <v>8311</v>
      </c>
      <c r="P2956" s="18">
        <f t="shared" si="231"/>
        <v>0</v>
      </c>
      <c r="Q2956" s="5">
        <f t="shared" si="230"/>
        <v>0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8271</v>
      </c>
      <c r="O2957" s="9" t="s">
        <v>8311</v>
      </c>
      <c r="P2957" s="18">
        <f t="shared" si="231"/>
        <v>0.6</v>
      </c>
      <c r="Q2957" s="5">
        <f t="shared" si="230"/>
        <v>65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8271</v>
      </c>
      <c r="O2958" s="9" t="s">
        <v>8311</v>
      </c>
      <c r="P2958" s="18">
        <f t="shared" si="231"/>
        <v>0.17</v>
      </c>
      <c r="Q2958" s="5">
        <f t="shared" si="230"/>
        <v>66.099999999999994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8271</v>
      </c>
      <c r="O2959" s="9" t="s">
        <v>8311</v>
      </c>
      <c r="P2959" s="18">
        <f t="shared" si="231"/>
        <v>0.02</v>
      </c>
      <c r="Q2959" s="5">
        <f t="shared" ref="Q2959:Q3022" si="235">IFERROR(ROUND(E2959/L2959,2),0)</f>
        <v>93.33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8271</v>
      </c>
      <c r="O2960" s="9" t="s">
        <v>8311</v>
      </c>
      <c r="P2960" s="18">
        <f t="shared" si="231"/>
        <v>0</v>
      </c>
      <c r="Q2960" s="5">
        <f t="shared" si="235"/>
        <v>0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8271</v>
      </c>
      <c r="O2961" s="9" t="s">
        <v>8311</v>
      </c>
      <c r="P2961" s="18">
        <f t="shared" si="231"/>
        <v>0</v>
      </c>
      <c r="Q2961" s="5">
        <f t="shared" si="235"/>
        <v>0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8271</v>
      </c>
      <c r="O2962" s="9" t="s">
        <v>8311</v>
      </c>
      <c r="P2962" s="18">
        <f t="shared" si="231"/>
        <v>0</v>
      </c>
      <c r="Q2962" s="5">
        <f t="shared" si="235"/>
        <v>0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8271</v>
      </c>
      <c r="O2963" s="9" t="s">
        <v>8272</v>
      </c>
      <c r="P2963" s="18">
        <f t="shared" si="231"/>
        <v>1.1000000000000001</v>
      </c>
      <c r="Q2963" s="5">
        <f t="shared" si="235"/>
        <v>50.75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8271</v>
      </c>
      <c r="O2964" s="9" t="s">
        <v>8272</v>
      </c>
      <c r="P2964" s="18">
        <f t="shared" si="231"/>
        <v>1.22</v>
      </c>
      <c r="Q2964" s="5">
        <f t="shared" si="235"/>
        <v>60.9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8271</v>
      </c>
      <c r="O2965" s="9" t="s">
        <v>8272</v>
      </c>
      <c r="P2965" s="18">
        <f t="shared" si="231"/>
        <v>1.07</v>
      </c>
      <c r="Q2965" s="5">
        <f t="shared" si="235"/>
        <v>109.03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8271</v>
      </c>
      <c r="O2966" s="9" t="s">
        <v>8272</v>
      </c>
      <c r="P2966" s="18">
        <f t="shared" si="231"/>
        <v>1.01</v>
      </c>
      <c r="Q2966" s="5">
        <f t="shared" si="235"/>
        <v>25.69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8271</v>
      </c>
      <c r="O2967" s="9" t="s">
        <v>8272</v>
      </c>
      <c r="P2967" s="18">
        <f t="shared" si="231"/>
        <v>1.0900000000000001</v>
      </c>
      <c r="Q2967" s="5">
        <f t="shared" si="235"/>
        <v>41.92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8271</v>
      </c>
      <c r="O2968" s="9" t="s">
        <v>8272</v>
      </c>
      <c r="P2968" s="18">
        <f t="shared" si="231"/>
        <v>1.1399999999999999</v>
      </c>
      <c r="Q2968" s="5">
        <f t="shared" si="235"/>
        <v>88.77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8271</v>
      </c>
      <c r="O2969" s="9" t="s">
        <v>8272</v>
      </c>
      <c r="P2969" s="18">
        <f t="shared" si="231"/>
        <v>1.1399999999999999</v>
      </c>
      <c r="Q2969" s="5">
        <f t="shared" si="235"/>
        <v>80.23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8271</v>
      </c>
      <c r="O2970" s="9" t="s">
        <v>8272</v>
      </c>
      <c r="P2970" s="18">
        <f t="shared" si="231"/>
        <v>1.06</v>
      </c>
      <c r="Q2970" s="5">
        <f t="shared" si="235"/>
        <v>78.94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8271</v>
      </c>
      <c r="O2971" s="9" t="s">
        <v>8272</v>
      </c>
      <c r="P2971" s="18">
        <f t="shared" si="231"/>
        <v>1.63</v>
      </c>
      <c r="Q2971" s="5">
        <f t="shared" si="235"/>
        <v>95.59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8271</v>
      </c>
      <c r="O2972" s="9" t="s">
        <v>8272</v>
      </c>
      <c r="P2972" s="18">
        <f t="shared" si="231"/>
        <v>1.06</v>
      </c>
      <c r="Q2972" s="5">
        <f t="shared" si="235"/>
        <v>69.89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8271</v>
      </c>
      <c r="O2973" s="9" t="s">
        <v>8272</v>
      </c>
      <c r="P2973" s="18">
        <f t="shared" si="231"/>
        <v>1</v>
      </c>
      <c r="Q2973" s="5">
        <f t="shared" si="235"/>
        <v>74.53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8271</v>
      </c>
      <c r="O2974" s="9" t="s">
        <v>8272</v>
      </c>
      <c r="P2974" s="18">
        <f t="shared" si="231"/>
        <v>1.05</v>
      </c>
      <c r="Q2974" s="5">
        <f t="shared" si="235"/>
        <v>123.94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8271</v>
      </c>
      <c r="O2975" s="9" t="s">
        <v>8272</v>
      </c>
      <c r="P2975" s="18">
        <f t="shared" si="231"/>
        <v>1.75</v>
      </c>
      <c r="Q2975" s="5">
        <f t="shared" si="235"/>
        <v>264.85000000000002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8271</v>
      </c>
      <c r="O2976" s="9" t="s">
        <v>8272</v>
      </c>
      <c r="P2976" s="18">
        <f t="shared" si="231"/>
        <v>1.02</v>
      </c>
      <c r="Q2976" s="5">
        <f t="shared" si="235"/>
        <v>58.62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8271</v>
      </c>
      <c r="O2977" s="9" t="s">
        <v>8272</v>
      </c>
      <c r="P2977" s="18">
        <f t="shared" si="231"/>
        <v>1</v>
      </c>
      <c r="Q2977" s="5">
        <f t="shared" si="235"/>
        <v>70.88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8271</v>
      </c>
      <c r="O2978" s="9" t="s">
        <v>8272</v>
      </c>
      <c r="P2978" s="18">
        <f t="shared" si="231"/>
        <v>1.71</v>
      </c>
      <c r="Q2978" s="5">
        <f t="shared" si="235"/>
        <v>8.57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8271</v>
      </c>
      <c r="O2979" s="9" t="s">
        <v>8272</v>
      </c>
      <c r="P2979" s="18">
        <f t="shared" si="231"/>
        <v>1.1399999999999999</v>
      </c>
      <c r="Q2979" s="5">
        <f t="shared" si="235"/>
        <v>113.57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8271</v>
      </c>
      <c r="O2980" s="9" t="s">
        <v>8272</v>
      </c>
      <c r="P2980" s="18">
        <f t="shared" si="231"/>
        <v>1.29</v>
      </c>
      <c r="Q2980" s="5">
        <f t="shared" si="235"/>
        <v>60.69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8271</v>
      </c>
      <c r="O2981" s="9" t="s">
        <v>8272</v>
      </c>
      <c r="P2981" s="18">
        <f t="shared" si="231"/>
        <v>1.01</v>
      </c>
      <c r="Q2981" s="5">
        <f t="shared" si="235"/>
        <v>110.22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8271</v>
      </c>
      <c r="O2982" s="9" t="s">
        <v>8272</v>
      </c>
      <c r="P2982" s="18">
        <f t="shared" si="231"/>
        <v>1.0900000000000001</v>
      </c>
      <c r="Q2982" s="5">
        <f t="shared" si="235"/>
        <v>136.46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8271</v>
      </c>
      <c r="O2983" s="9" t="s">
        <v>8311</v>
      </c>
      <c r="P2983" s="18">
        <f t="shared" si="231"/>
        <v>1.29</v>
      </c>
      <c r="Q2983" s="5">
        <f t="shared" si="235"/>
        <v>53.16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8271</v>
      </c>
      <c r="O2984" s="9" t="s">
        <v>8311</v>
      </c>
      <c r="P2984" s="18">
        <f t="shared" si="231"/>
        <v>1.02</v>
      </c>
      <c r="Q2984" s="5">
        <f t="shared" si="235"/>
        <v>86.49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8271</v>
      </c>
      <c r="O2985" s="9" t="s">
        <v>8311</v>
      </c>
      <c r="P2985" s="18">
        <f t="shared" si="231"/>
        <v>1.47</v>
      </c>
      <c r="Q2985" s="5">
        <f t="shared" si="235"/>
        <v>155.24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8271</v>
      </c>
      <c r="O2986" s="9" t="s">
        <v>8311</v>
      </c>
      <c r="P2986" s="18">
        <f t="shared" si="231"/>
        <v>1</v>
      </c>
      <c r="Q2986" s="5">
        <f t="shared" si="235"/>
        <v>115.08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8271</v>
      </c>
      <c r="O2987" s="9" t="s">
        <v>8311</v>
      </c>
      <c r="P2987" s="18">
        <f t="shared" si="231"/>
        <v>1.22</v>
      </c>
      <c r="Q2987" s="5">
        <f t="shared" si="235"/>
        <v>109.59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8271</v>
      </c>
      <c r="O2988" s="9" t="s">
        <v>8311</v>
      </c>
      <c r="P2988" s="18">
        <f t="shared" si="231"/>
        <v>1.06</v>
      </c>
      <c r="Q2988" s="5">
        <f t="shared" si="235"/>
        <v>45.21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8271</v>
      </c>
      <c r="O2989" s="9" t="s">
        <v>8311</v>
      </c>
      <c r="P2989" s="18">
        <f t="shared" si="231"/>
        <v>1.1000000000000001</v>
      </c>
      <c r="Q2989" s="5">
        <f t="shared" si="235"/>
        <v>104.15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8271</v>
      </c>
      <c r="O2990" s="9" t="s">
        <v>8311</v>
      </c>
      <c r="P2990" s="18">
        <f t="shared" si="231"/>
        <v>1</v>
      </c>
      <c r="Q2990" s="5">
        <f t="shared" si="235"/>
        <v>35.71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8271</v>
      </c>
      <c r="O2991" s="9" t="s">
        <v>8311</v>
      </c>
      <c r="P2991" s="18">
        <f t="shared" si="231"/>
        <v>1.77</v>
      </c>
      <c r="Q2991" s="5">
        <f t="shared" si="235"/>
        <v>97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8271</v>
      </c>
      <c r="O2992" s="9" t="s">
        <v>8311</v>
      </c>
      <c r="P2992" s="18">
        <f t="shared" si="231"/>
        <v>1</v>
      </c>
      <c r="Q2992" s="5">
        <f t="shared" si="235"/>
        <v>370.37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8271</v>
      </c>
      <c r="O2993" s="9" t="s">
        <v>8311</v>
      </c>
      <c r="P2993" s="18">
        <f t="shared" si="231"/>
        <v>1.03</v>
      </c>
      <c r="Q2993" s="5">
        <f t="shared" si="235"/>
        <v>94.41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8271</v>
      </c>
      <c r="O2994" s="9" t="s">
        <v>8311</v>
      </c>
      <c r="P2994" s="18">
        <f t="shared" si="231"/>
        <v>1.05</v>
      </c>
      <c r="Q2994" s="5">
        <f t="shared" si="235"/>
        <v>48.98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8271</v>
      </c>
      <c r="O2995" s="9" t="s">
        <v>8311</v>
      </c>
      <c r="P2995" s="18">
        <f t="shared" si="231"/>
        <v>1</v>
      </c>
      <c r="Q2995" s="5">
        <f t="shared" si="235"/>
        <v>45.59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8271</v>
      </c>
      <c r="O2996" s="9" t="s">
        <v>8311</v>
      </c>
      <c r="P2996" s="18">
        <f t="shared" si="231"/>
        <v>4.58</v>
      </c>
      <c r="Q2996" s="5">
        <f t="shared" si="235"/>
        <v>23.28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8271</v>
      </c>
      <c r="O2997" s="9" t="s">
        <v>8311</v>
      </c>
      <c r="P2997" s="18">
        <f t="shared" si="231"/>
        <v>1.05</v>
      </c>
      <c r="Q2997" s="5">
        <f t="shared" si="235"/>
        <v>63.23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8271</v>
      </c>
      <c r="O2998" s="9" t="s">
        <v>8311</v>
      </c>
      <c r="P2998" s="18">
        <f t="shared" si="231"/>
        <v>1.72</v>
      </c>
      <c r="Q2998" s="5">
        <f t="shared" si="235"/>
        <v>153.52000000000001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8271</v>
      </c>
      <c r="O2999" s="9" t="s">
        <v>8311</v>
      </c>
      <c r="P2999" s="18">
        <f t="shared" si="231"/>
        <v>1.04</v>
      </c>
      <c r="Q2999" s="5">
        <f t="shared" si="235"/>
        <v>90.2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8271</v>
      </c>
      <c r="O3000" s="9" t="s">
        <v>8311</v>
      </c>
      <c r="P3000" s="18">
        <f t="shared" si="231"/>
        <v>1.03</v>
      </c>
      <c r="Q3000" s="5">
        <f t="shared" si="235"/>
        <v>118.97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8271</v>
      </c>
      <c r="O3001" s="9" t="s">
        <v>8311</v>
      </c>
      <c r="P3001" s="18">
        <f t="shared" si="231"/>
        <v>1.19</v>
      </c>
      <c r="Q3001" s="5">
        <f t="shared" si="235"/>
        <v>80.25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8271</v>
      </c>
      <c r="O3002" s="9" t="s">
        <v>8311</v>
      </c>
      <c r="P3002" s="18">
        <f t="shared" si="231"/>
        <v>1</v>
      </c>
      <c r="Q3002" s="5">
        <f t="shared" si="235"/>
        <v>62.5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8271</v>
      </c>
      <c r="O3003" s="9" t="s">
        <v>8311</v>
      </c>
      <c r="P3003" s="18">
        <f t="shared" si="231"/>
        <v>3.19</v>
      </c>
      <c r="Q3003" s="5">
        <f t="shared" si="235"/>
        <v>131.38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8271</v>
      </c>
      <c r="O3004" s="9" t="s">
        <v>8311</v>
      </c>
      <c r="P3004" s="18">
        <f t="shared" si="231"/>
        <v>1.0900000000000001</v>
      </c>
      <c r="Q3004" s="5">
        <f t="shared" si="235"/>
        <v>73.03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8271</v>
      </c>
      <c r="O3005" s="9" t="s">
        <v>8311</v>
      </c>
      <c r="P3005" s="18">
        <f t="shared" si="231"/>
        <v>1.01</v>
      </c>
      <c r="Q3005" s="5">
        <f t="shared" si="235"/>
        <v>178.53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8271</v>
      </c>
      <c r="O3006" s="9" t="s">
        <v>8311</v>
      </c>
      <c r="P3006" s="18">
        <f t="shared" si="231"/>
        <v>1.1299999999999999</v>
      </c>
      <c r="Q3006" s="5">
        <f t="shared" si="235"/>
        <v>162.91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8271</v>
      </c>
      <c r="O3007" s="9" t="s">
        <v>8311</v>
      </c>
      <c r="P3007" s="18">
        <f t="shared" si="231"/>
        <v>1.2</v>
      </c>
      <c r="Q3007" s="5">
        <f t="shared" si="235"/>
        <v>108.24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8271</v>
      </c>
      <c r="O3008" s="9" t="s">
        <v>8311</v>
      </c>
      <c r="P3008" s="18">
        <f t="shared" si="231"/>
        <v>1.08</v>
      </c>
      <c r="Q3008" s="5">
        <f t="shared" si="235"/>
        <v>88.87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8271</v>
      </c>
      <c r="O3009" s="9" t="s">
        <v>8311</v>
      </c>
      <c r="P3009" s="18">
        <f t="shared" si="231"/>
        <v>1.8</v>
      </c>
      <c r="Q3009" s="5">
        <f t="shared" si="235"/>
        <v>54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8271</v>
      </c>
      <c r="O3010" s="9" t="s">
        <v>8311</v>
      </c>
      <c r="P3010" s="18">
        <f t="shared" si="231"/>
        <v>1.01</v>
      </c>
      <c r="Q3010" s="5">
        <f t="shared" si="235"/>
        <v>116.73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8271</v>
      </c>
      <c r="O3011" s="9" t="s">
        <v>8311</v>
      </c>
      <c r="P3011" s="18">
        <f t="shared" ref="P3011:P3074" si="236">IFERROR(ROUND(E3011/D3011,2),0)</f>
        <v>1.2</v>
      </c>
      <c r="Q3011" s="5">
        <f t="shared" si="235"/>
        <v>233.9</v>
      </c>
      <c r="R3011" s="14">
        <f t="shared" ref="R3011:R3074" si="237">(J3011/60/60/24)+DATE(1970,1,1)</f>
        <v>41939.569907407407</v>
      </c>
      <c r="S3011" s="14">
        <f t="shared" ref="S3011:S3074" si="238">(I3011/60/60/24)+DATE(1970,1,1)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8271</v>
      </c>
      <c r="O3012" s="9" t="s">
        <v>8311</v>
      </c>
      <c r="P3012" s="18">
        <f t="shared" si="236"/>
        <v>1.58</v>
      </c>
      <c r="Q3012" s="5">
        <f t="shared" si="235"/>
        <v>158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8271</v>
      </c>
      <c r="O3013" s="9" t="s">
        <v>8311</v>
      </c>
      <c r="P3013" s="18">
        <f t="shared" si="236"/>
        <v>1.24</v>
      </c>
      <c r="Q3013" s="5">
        <f t="shared" si="235"/>
        <v>14.84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8271</v>
      </c>
      <c r="O3014" s="9" t="s">
        <v>8311</v>
      </c>
      <c r="P3014" s="18">
        <f t="shared" si="236"/>
        <v>1.17</v>
      </c>
      <c r="Q3014" s="5">
        <f t="shared" si="235"/>
        <v>85.18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8271</v>
      </c>
      <c r="O3015" s="9" t="s">
        <v>8311</v>
      </c>
      <c r="P3015" s="18">
        <f t="shared" si="236"/>
        <v>1.57</v>
      </c>
      <c r="Q3015" s="5">
        <f t="shared" si="235"/>
        <v>146.69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8271</v>
      </c>
      <c r="O3016" s="9" t="s">
        <v>8311</v>
      </c>
      <c r="P3016" s="18">
        <f t="shared" si="236"/>
        <v>1.1299999999999999</v>
      </c>
      <c r="Q3016" s="5">
        <f t="shared" si="235"/>
        <v>50.76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8271</v>
      </c>
      <c r="O3017" s="9" t="s">
        <v>8311</v>
      </c>
      <c r="P3017" s="18">
        <f t="shared" si="236"/>
        <v>1.03</v>
      </c>
      <c r="Q3017" s="5">
        <f t="shared" si="235"/>
        <v>87.7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8271</v>
      </c>
      <c r="O3018" s="9" t="s">
        <v>8311</v>
      </c>
      <c r="P3018" s="18">
        <f t="shared" si="236"/>
        <v>1.03</v>
      </c>
      <c r="Q3018" s="5">
        <f t="shared" si="235"/>
        <v>242.28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8271</v>
      </c>
      <c r="O3019" s="9" t="s">
        <v>8311</v>
      </c>
      <c r="P3019" s="18">
        <f t="shared" si="236"/>
        <v>1.06</v>
      </c>
      <c r="Q3019" s="5">
        <f t="shared" si="235"/>
        <v>146.44999999999999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8271</v>
      </c>
      <c r="O3020" s="9" t="s">
        <v>8311</v>
      </c>
      <c r="P3020" s="18">
        <f t="shared" si="236"/>
        <v>1.01</v>
      </c>
      <c r="Q3020" s="5">
        <f t="shared" si="235"/>
        <v>103.17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8271</v>
      </c>
      <c r="O3021" s="9" t="s">
        <v>8311</v>
      </c>
      <c r="P3021" s="18">
        <f t="shared" si="236"/>
        <v>1.21</v>
      </c>
      <c r="Q3021" s="5">
        <f t="shared" si="235"/>
        <v>80.459999999999994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8271</v>
      </c>
      <c r="O3022" s="9" t="s">
        <v>8311</v>
      </c>
      <c r="P3022" s="18">
        <f t="shared" si="236"/>
        <v>1.01</v>
      </c>
      <c r="Q3022" s="5">
        <f t="shared" si="235"/>
        <v>234.67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8271</v>
      </c>
      <c r="O3023" s="9" t="s">
        <v>8311</v>
      </c>
      <c r="P3023" s="18">
        <f t="shared" si="236"/>
        <v>1.1599999999999999</v>
      </c>
      <c r="Q3023" s="5">
        <f t="shared" ref="Q3023:Q3086" si="240">IFERROR(ROUND(E3023/L3023,2),0)</f>
        <v>50.69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8271</v>
      </c>
      <c r="O3024" s="9" t="s">
        <v>8311</v>
      </c>
      <c r="P3024" s="18">
        <f t="shared" si="236"/>
        <v>1.01</v>
      </c>
      <c r="Q3024" s="5">
        <f t="shared" si="240"/>
        <v>162.71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8271</v>
      </c>
      <c r="O3025" s="9" t="s">
        <v>8311</v>
      </c>
      <c r="P3025" s="18">
        <f t="shared" si="236"/>
        <v>1.03</v>
      </c>
      <c r="Q3025" s="5">
        <f t="shared" si="240"/>
        <v>120.17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8271</v>
      </c>
      <c r="O3026" s="9" t="s">
        <v>8311</v>
      </c>
      <c r="P3026" s="18">
        <f t="shared" si="236"/>
        <v>2.46</v>
      </c>
      <c r="Q3026" s="5">
        <f t="shared" si="240"/>
        <v>67.7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8271</v>
      </c>
      <c r="O3027" s="9" t="s">
        <v>8311</v>
      </c>
      <c r="P3027" s="18">
        <f t="shared" si="236"/>
        <v>3.02</v>
      </c>
      <c r="Q3027" s="5">
        <f t="shared" si="240"/>
        <v>52.1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8271</v>
      </c>
      <c r="O3028" s="9" t="s">
        <v>8311</v>
      </c>
      <c r="P3028" s="18">
        <f t="shared" si="236"/>
        <v>1.43</v>
      </c>
      <c r="Q3028" s="5">
        <f t="shared" si="240"/>
        <v>51.6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8271</v>
      </c>
      <c r="O3029" s="9" t="s">
        <v>8311</v>
      </c>
      <c r="P3029" s="18">
        <f t="shared" si="236"/>
        <v>1.31</v>
      </c>
      <c r="Q3029" s="5">
        <f t="shared" si="240"/>
        <v>164.3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8271</v>
      </c>
      <c r="O3030" s="9" t="s">
        <v>8311</v>
      </c>
      <c r="P3030" s="18">
        <f t="shared" si="236"/>
        <v>1.68</v>
      </c>
      <c r="Q3030" s="5">
        <f t="shared" si="240"/>
        <v>84.86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8271</v>
      </c>
      <c r="O3031" s="9" t="s">
        <v>8311</v>
      </c>
      <c r="P3031" s="18">
        <f t="shared" si="236"/>
        <v>1.1000000000000001</v>
      </c>
      <c r="Q3031" s="5">
        <f t="shared" si="240"/>
        <v>94.55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8271</v>
      </c>
      <c r="O3032" s="9" t="s">
        <v>8311</v>
      </c>
      <c r="P3032" s="18">
        <f t="shared" si="236"/>
        <v>1.07</v>
      </c>
      <c r="Q3032" s="5">
        <f t="shared" si="240"/>
        <v>45.54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8271</v>
      </c>
      <c r="O3033" s="9" t="s">
        <v>8311</v>
      </c>
      <c r="P3033" s="18">
        <f t="shared" si="236"/>
        <v>1</v>
      </c>
      <c r="Q3033" s="5">
        <f t="shared" si="240"/>
        <v>51.72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8271</v>
      </c>
      <c r="O3034" s="9" t="s">
        <v>8311</v>
      </c>
      <c r="P3034" s="18">
        <f t="shared" si="236"/>
        <v>1.27</v>
      </c>
      <c r="Q3034" s="5">
        <f t="shared" si="240"/>
        <v>50.88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8271</v>
      </c>
      <c r="O3035" s="9" t="s">
        <v>8311</v>
      </c>
      <c r="P3035" s="18">
        <f t="shared" si="236"/>
        <v>1.47</v>
      </c>
      <c r="Q3035" s="5">
        <f t="shared" si="240"/>
        <v>191.13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8271</v>
      </c>
      <c r="O3036" s="9" t="s">
        <v>8311</v>
      </c>
      <c r="P3036" s="18">
        <f t="shared" si="236"/>
        <v>1.1299999999999999</v>
      </c>
      <c r="Q3036" s="5">
        <f t="shared" si="240"/>
        <v>89.31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8271</v>
      </c>
      <c r="O3037" s="9" t="s">
        <v>8311</v>
      </c>
      <c r="P3037" s="18">
        <f t="shared" si="236"/>
        <v>1.0900000000000001</v>
      </c>
      <c r="Q3037" s="5">
        <f t="shared" si="240"/>
        <v>88.59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8271</v>
      </c>
      <c r="O3038" s="9" t="s">
        <v>8311</v>
      </c>
      <c r="P3038" s="18">
        <f t="shared" si="236"/>
        <v>1.27</v>
      </c>
      <c r="Q3038" s="5">
        <f t="shared" si="240"/>
        <v>96.3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8271</v>
      </c>
      <c r="O3039" s="9" t="s">
        <v>8311</v>
      </c>
      <c r="P3039" s="18">
        <f t="shared" si="236"/>
        <v>2.13</v>
      </c>
      <c r="Q3039" s="5">
        <f t="shared" si="240"/>
        <v>33.31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8271</v>
      </c>
      <c r="O3040" s="9" t="s">
        <v>8311</v>
      </c>
      <c r="P3040" s="18">
        <f t="shared" si="236"/>
        <v>1.01</v>
      </c>
      <c r="Q3040" s="5">
        <f t="shared" si="240"/>
        <v>37.22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8271</v>
      </c>
      <c r="O3041" s="9" t="s">
        <v>8311</v>
      </c>
      <c r="P3041" s="18">
        <f t="shared" si="236"/>
        <v>1.0900000000000001</v>
      </c>
      <c r="Q3041" s="5">
        <f t="shared" si="240"/>
        <v>92.13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8271</v>
      </c>
      <c r="O3042" s="9" t="s">
        <v>8311</v>
      </c>
      <c r="P3042" s="18">
        <f t="shared" si="236"/>
        <v>1.08</v>
      </c>
      <c r="Q3042" s="5">
        <f t="shared" si="240"/>
        <v>76.790000000000006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8271</v>
      </c>
      <c r="O3043" s="9" t="s">
        <v>8311</v>
      </c>
      <c r="P3043" s="18">
        <f t="shared" si="236"/>
        <v>1.1000000000000001</v>
      </c>
      <c r="Q3043" s="5">
        <f t="shared" si="240"/>
        <v>96.53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8271</v>
      </c>
      <c r="O3044" s="9" t="s">
        <v>8311</v>
      </c>
      <c r="P3044" s="18">
        <f t="shared" si="236"/>
        <v>1.28</v>
      </c>
      <c r="Q3044" s="5">
        <f t="shared" si="240"/>
        <v>51.89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8271</v>
      </c>
      <c r="O3045" s="9" t="s">
        <v>8311</v>
      </c>
      <c r="P3045" s="18">
        <f t="shared" si="236"/>
        <v>1.1000000000000001</v>
      </c>
      <c r="Q3045" s="5">
        <f t="shared" si="240"/>
        <v>128.91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8271</v>
      </c>
      <c r="O3046" s="9" t="s">
        <v>8311</v>
      </c>
      <c r="P3046" s="18">
        <f t="shared" si="236"/>
        <v>1.0900000000000001</v>
      </c>
      <c r="Q3046" s="5">
        <f t="shared" si="240"/>
        <v>84.11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8271</v>
      </c>
      <c r="O3047" s="9" t="s">
        <v>8311</v>
      </c>
      <c r="P3047" s="18">
        <f t="shared" si="236"/>
        <v>1.33</v>
      </c>
      <c r="Q3047" s="5">
        <f t="shared" si="240"/>
        <v>82.94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8271</v>
      </c>
      <c r="O3048" s="9" t="s">
        <v>8311</v>
      </c>
      <c r="P3048" s="18">
        <f t="shared" si="236"/>
        <v>1.91</v>
      </c>
      <c r="Q3048" s="5">
        <f t="shared" si="240"/>
        <v>259.95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8271</v>
      </c>
      <c r="O3049" s="9" t="s">
        <v>8311</v>
      </c>
      <c r="P3049" s="18">
        <f t="shared" si="236"/>
        <v>1.49</v>
      </c>
      <c r="Q3049" s="5">
        <f t="shared" si="240"/>
        <v>37.25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8271</v>
      </c>
      <c r="O3050" s="9" t="s">
        <v>8311</v>
      </c>
      <c r="P3050" s="18">
        <f t="shared" si="236"/>
        <v>1.66</v>
      </c>
      <c r="Q3050" s="5">
        <f t="shared" si="240"/>
        <v>177.02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8271</v>
      </c>
      <c r="O3051" s="9" t="s">
        <v>8311</v>
      </c>
      <c r="P3051" s="18">
        <f t="shared" si="236"/>
        <v>1.07</v>
      </c>
      <c r="Q3051" s="5">
        <f t="shared" si="240"/>
        <v>74.069999999999993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8271</v>
      </c>
      <c r="O3052" s="9" t="s">
        <v>8311</v>
      </c>
      <c r="P3052" s="18">
        <f t="shared" si="236"/>
        <v>1.06</v>
      </c>
      <c r="Q3052" s="5">
        <f t="shared" si="240"/>
        <v>70.67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8271</v>
      </c>
      <c r="O3053" s="9" t="s">
        <v>8311</v>
      </c>
      <c r="P3053" s="18">
        <f t="shared" si="236"/>
        <v>0.24</v>
      </c>
      <c r="Q3053" s="5">
        <f t="shared" si="240"/>
        <v>23.63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8271</v>
      </c>
      <c r="O3054" s="9" t="s">
        <v>8311</v>
      </c>
      <c r="P3054" s="18">
        <f t="shared" si="236"/>
        <v>0</v>
      </c>
      <c r="Q3054" s="5">
        <f t="shared" si="240"/>
        <v>37.5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8271</v>
      </c>
      <c r="O3055" s="9" t="s">
        <v>8311</v>
      </c>
      <c r="P3055" s="18">
        <f t="shared" si="236"/>
        <v>0</v>
      </c>
      <c r="Q3055" s="5">
        <f t="shared" si="240"/>
        <v>13.33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8271</v>
      </c>
      <c r="O3056" s="9" t="s">
        <v>8311</v>
      </c>
      <c r="P3056" s="18">
        <f t="shared" si="236"/>
        <v>0</v>
      </c>
      <c r="Q3056" s="5">
        <f t="shared" si="240"/>
        <v>0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8271</v>
      </c>
      <c r="O3057" s="9" t="s">
        <v>8311</v>
      </c>
      <c r="P3057" s="18">
        <f t="shared" si="236"/>
        <v>0</v>
      </c>
      <c r="Q3057" s="5">
        <f t="shared" si="240"/>
        <v>1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8271</v>
      </c>
      <c r="O3058" s="9" t="s">
        <v>8311</v>
      </c>
      <c r="P3058" s="18">
        <f t="shared" si="236"/>
        <v>0</v>
      </c>
      <c r="Q3058" s="5">
        <f t="shared" si="240"/>
        <v>0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8271</v>
      </c>
      <c r="O3059" s="9" t="s">
        <v>8311</v>
      </c>
      <c r="P3059" s="18">
        <f t="shared" si="236"/>
        <v>0</v>
      </c>
      <c r="Q3059" s="5">
        <f t="shared" si="240"/>
        <v>0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8271</v>
      </c>
      <c r="O3060" s="9" t="s">
        <v>8311</v>
      </c>
      <c r="P3060" s="18">
        <f t="shared" si="236"/>
        <v>0</v>
      </c>
      <c r="Q3060" s="5">
        <f t="shared" si="240"/>
        <v>1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8271</v>
      </c>
      <c r="O3061" s="9" t="s">
        <v>8311</v>
      </c>
      <c r="P3061" s="18">
        <f t="shared" si="236"/>
        <v>0.03</v>
      </c>
      <c r="Q3061" s="5">
        <f t="shared" si="240"/>
        <v>41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8271</v>
      </c>
      <c r="O3062" s="9" t="s">
        <v>8311</v>
      </c>
      <c r="P3062" s="18">
        <f t="shared" si="236"/>
        <v>0</v>
      </c>
      <c r="Q3062" s="5">
        <f t="shared" si="240"/>
        <v>55.83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8271</v>
      </c>
      <c r="O3063" s="9" t="s">
        <v>8311</v>
      </c>
      <c r="P3063" s="18">
        <f t="shared" si="236"/>
        <v>0</v>
      </c>
      <c r="Q3063" s="5">
        <f t="shared" si="240"/>
        <v>0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8271</v>
      </c>
      <c r="O3064" s="9" t="s">
        <v>8311</v>
      </c>
      <c r="P3064" s="18">
        <f t="shared" si="236"/>
        <v>0.67</v>
      </c>
      <c r="Q3064" s="5">
        <f t="shared" si="240"/>
        <v>99.76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8271</v>
      </c>
      <c r="O3065" s="9" t="s">
        <v>8311</v>
      </c>
      <c r="P3065" s="18">
        <f t="shared" si="236"/>
        <v>0.2</v>
      </c>
      <c r="Q3065" s="5">
        <f t="shared" si="240"/>
        <v>25.52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8271</v>
      </c>
      <c r="O3066" s="9" t="s">
        <v>8311</v>
      </c>
      <c r="P3066" s="18">
        <f t="shared" si="236"/>
        <v>0.11</v>
      </c>
      <c r="Q3066" s="5">
        <f t="shared" si="240"/>
        <v>117.65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8271</v>
      </c>
      <c r="O3067" s="9" t="s">
        <v>8311</v>
      </c>
      <c r="P3067" s="18">
        <f t="shared" si="236"/>
        <v>0</v>
      </c>
      <c r="Q3067" s="5">
        <f t="shared" si="240"/>
        <v>5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8271</v>
      </c>
      <c r="O3068" s="9" t="s">
        <v>8311</v>
      </c>
      <c r="P3068" s="18">
        <f t="shared" si="236"/>
        <v>0.12</v>
      </c>
      <c r="Q3068" s="5">
        <f t="shared" si="240"/>
        <v>2796.67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8271</v>
      </c>
      <c r="O3069" s="9" t="s">
        <v>8311</v>
      </c>
      <c r="P3069" s="18">
        <f t="shared" si="236"/>
        <v>0.03</v>
      </c>
      <c r="Q3069" s="5">
        <f t="shared" si="240"/>
        <v>200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8271</v>
      </c>
      <c r="O3070" s="9" t="s">
        <v>8311</v>
      </c>
      <c r="P3070" s="18">
        <f t="shared" si="236"/>
        <v>0</v>
      </c>
      <c r="Q3070" s="5">
        <f t="shared" si="240"/>
        <v>87.5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8271</v>
      </c>
      <c r="O3071" s="9" t="s">
        <v>8311</v>
      </c>
      <c r="P3071" s="18">
        <f t="shared" si="236"/>
        <v>0.14000000000000001</v>
      </c>
      <c r="Q3071" s="5">
        <f t="shared" si="240"/>
        <v>20.14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8271</v>
      </c>
      <c r="O3072" s="9" t="s">
        <v>8311</v>
      </c>
      <c r="P3072" s="18">
        <f t="shared" si="236"/>
        <v>0.03</v>
      </c>
      <c r="Q3072" s="5">
        <f t="shared" si="240"/>
        <v>20.88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8271</v>
      </c>
      <c r="O3073" s="9" t="s">
        <v>8311</v>
      </c>
      <c r="P3073" s="18">
        <f t="shared" si="236"/>
        <v>0.6</v>
      </c>
      <c r="Q3073" s="5">
        <f t="shared" si="240"/>
        <v>61.31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8271</v>
      </c>
      <c r="O3074" s="9" t="s">
        <v>8311</v>
      </c>
      <c r="P3074" s="18">
        <f t="shared" si="236"/>
        <v>0</v>
      </c>
      <c r="Q3074" s="5">
        <f t="shared" si="240"/>
        <v>1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8271</v>
      </c>
      <c r="O3075" s="9" t="s">
        <v>8311</v>
      </c>
      <c r="P3075" s="18">
        <f t="shared" ref="P3075:P3138" si="241">IFERROR(ROUND(E3075/D3075,2),0)</f>
        <v>0</v>
      </c>
      <c r="Q3075" s="5">
        <f t="shared" si="240"/>
        <v>92.14</v>
      </c>
      <c r="R3075" s="14">
        <f t="shared" ref="R3075:R3138" si="242">(J3075/60/60/24)+DATE(1970,1,1)</f>
        <v>42111.684027777781</v>
      </c>
      <c r="S3075" s="14">
        <f t="shared" ref="S3075:S3138" si="243">(I3075/60/60/24)+DATE(1970,1,1)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8271</v>
      </c>
      <c r="O3076" s="9" t="s">
        <v>8311</v>
      </c>
      <c r="P3076" s="18">
        <f t="shared" si="241"/>
        <v>0</v>
      </c>
      <c r="Q3076" s="5">
        <f t="shared" si="240"/>
        <v>7.33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8271</v>
      </c>
      <c r="O3077" s="9" t="s">
        <v>8311</v>
      </c>
      <c r="P3077" s="18">
        <f t="shared" si="241"/>
        <v>0.09</v>
      </c>
      <c r="Q3077" s="5">
        <f t="shared" si="240"/>
        <v>64.8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8271</v>
      </c>
      <c r="O3078" s="9" t="s">
        <v>8311</v>
      </c>
      <c r="P3078" s="18">
        <f t="shared" si="241"/>
        <v>0.15</v>
      </c>
      <c r="Q3078" s="5">
        <f t="shared" si="240"/>
        <v>30.12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8271</v>
      </c>
      <c r="O3079" s="9" t="s">
        <v>8311</v>
      </c>
      <c r="P3079" s="18">
        <f t="shared" si="241"/>
        <v>0</v>
      </c>
      <c r="Q3079" s="5">
        <f t="shared" si="240"/>
        <v>52.5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8271</v>
      </c>
      <c r="O3080" s="9" t="s">
        <v>8311</v>
      </c>
      <c r="P3080" s="18">
        <f t="shared" si="241"/>
        <v>0</v>
      </c>
      <c r="Q3080" s="5">
        <f t="shared" si="240"/>
        <v>23.67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8271</v>
      </c>
      <c r="O3081" s="9" t="s">
        <v>8311</v>
      </c>
      <c r="P3081" s="18">
        <f t="shared" si="241"/>
        <v>0.01</v>
      </c>
      <c r="Q3081" s="5">
        <f t="shared" si="240"/>
        <v>415.78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8271</v>
      </c>
      <c r="O3082" s="9" t="s">
        <v>8311</v>
      </c>
      <c r="P3082" s="18">
        <f t="shared" si="241"/>
        <v>0</v>
      </c>
      <c r="Q3082" s="5">
        <f t="shared" si="240"/>
        <v>53.71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8271</v>
      </c>
      <c r="O3083" s="9" t="s">
        <v>8311</v>
      </c>
      <c r="P3083" s="18">
        <f t="shared" si="241"/>
        <v>0</v>
      </c>
      <c r="Q3083" s="5">
        <f t="shared" si="240"/>
        <v>420.6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8271</v>
      </c>
      <c r="O3084" s="9" t="s">
        <v>8311</v>
      </c>
      <c r="P3084" s="18">
        <f t="shared" si="241"/>
        <v>0</v>
      </c>
      <c r="Q3084" s="5">
        <f t="shared" si="240"/>
        <v>0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8271</v>
      </c>
      <c r="O3085" s="9" t="s">
        <v>8311</v>
      </c>
      <c r="P3085" s="18">
        <f t="shared" si="241"/>
        <v>0</v>
      </c>
      <c r="Q3085" s="5">
        <f t="shared" si="240"/>
        <v>18.670000000000002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8271</v>
      </c>
      <c r="O3086" s="9" t="s">
        <v>8311</v>
      </c>
      <c r="P3086" s="18">
        <f t="shared" si="241"/>
        <v>0.12</v>
      </c>
      <c r="Q3086" s="5">
        <f t="shared" si="240"/>
        <v>78.33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8271</v>
      </c>
      <c r="O3087" s="9" t="s">
        <v>8311</v>
      </c>
      <c r="P3087" s="18">
        <f t="shared" si="241"/>
        <v>0.02</v>
      </c>
      <c r="Q3087" s="5">
        <f t="shared" ref="Q3087:Q3150" si="245">IFERROR(ROUND(E3087/L3087,2),0)</f>
        <v>67.78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8271</v>
      </c>
      <c r="O3088" s="9" t="s">
        <v>8311</v>
      </c>
      <c r="P3088" s="18">
        <f t="shared" si="241"/>
        <v>0</v>
      </c>
      <c r="Q3088" s="5">
        <f t="shared" si="245"/>
        <v>16.670000000000002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8271</v>
      </c>
      <c r="O3089" s="9" t="s">
        <v>8311</v>
      </c>
      <c r="P3089" s="18">
        <f t="shared" si="241"/>
        <v>0.01</v>
      </c>
      <c r="Q3089" s="5">
        <f t="shared" si="245"/>
        <v>62.5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8271</v>
      </c>
      <c r="O3090" s="9" t="s">
        <v>8311</v>
      </c>
      <c r="P3090" s="18">
        <f t="shared" si="241"/>
        <v>0</v>
      </c>
      <c r="Q3090" s="5">
        <f t="shared" si="245"/>
        <v>42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8271</v>
      </c>
      <c r="O3091" s="9" t="s">
        <v>8311</v>
      </c>
      <c r="P3091" s="18">
        <f t="shared" si="241"/>
        <v>0.23</v>
      </c>
      <c r="Q3091" s="5">
        <f t="shared" si="245"/>
        <v>130.09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8271</v>
      </c>
      <c r="O3092" s="9" t="s">
        <v>8311</v>
      </c>
      <c r="P3092" s="18">
        <f t="shared" si="241"/>
        <v>0.05</v>
      </c>
      <c r="Q3092" s="5">
        <f t="shared" si="245"/>
        <v>1270.22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8271</v>
      </c>
      <c r="O3093" s="9" t="s">
        <v>8311</v>
      </c>
      <c r="P3093" s="18">
        <f t="shared" si="241"/>
        <v>0.16</v>
      </c>
      <c r="Q3093" s="5">
        <f t="shared" si="245"/>
        <v>88.44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8271</v>
      </c>
      <c r="O3094" s="9" t="s">
        <v>8311</v>
      </c>
      <c r="P3094" s="18">
        <f t="shared" si="241"/>
        <v>0.01</v>
      </c>
      <c r="Q3094" s="5">
        <f t="shared" si="245"/>
        <v>56.34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8271</v>
      </c>
      <c r="O3095" s="9" t="s">
        <v>8311</v>
      </c>
      <c r="P3095" s="18">
        <f t="shared" si="241"/>
        <v>0.23</v>
      </c>
      <c r="Q3095" s="5">
        <f t="shared" si="245"/>
        <v>53.53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8271</v>
      </c>
      <c r="O3096" s="9" t="s">
        <v>8311</v>
      </c>
      <c r="P3096" s="18">
        <f t="shared" si="241"/>
        <v>0</v>
      </c>
      <c r="Q3096" s="5">
        <f t="shared" si="245"/>
        <v>25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8271</v>
      </c>
      <c r="O3097" s="9" t="s">
        <v>8311</v>
      </c>
      <c r="P3097" s="18">
        <f t="shared" si="241"/>
        <v>0</v>
      </c>
      <c r="Q3097" s="5">
        <f t="shared" si="245"/>
        <v>50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8271</v>
      </c>
      <c r="O3098" s="9" t="s">
        <v>8311</v>
      </c>
      <c r="P3098" s="18">
        <f t="shared" si="241"/>
        <v>0.04</v>
      </c>
      <c r="Q3098" s="5">
        <f t="shared" si="245"/>
        <v>56.79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8271</v>
      </c>
      <c r="O3099" s="9" t="s">
        <v>8311</v>
      </c>
      <c r="P3099" s="18">
        <f t="shared" si="241"/>
        <v>0.17</v>
      </c>
      <c r="Q3099" s="5">
        <f t="shared" si="245"/>
        <v>40.83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8271</v>
      </c>
      <c r="O3100" s="9" t="s">
        <v>8311</v>
      </c>
      <c r="P3100" s="18">
        <f t="shared" si="241"/>
        <v>0.04</v>
      </c>
      <c r="Q3100" s="5">
        <f t="shared" si="245"/>
        <v>65.11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8271</v>
      </c>
      <c r="O3101" s="9" t="s">
        <v>8311</v>
      </c>
      <c r="P3101" s="18">
        <f t="shared" si="241"/>
        <v>0.14000000000000001</v>
      </c>
      <c r="Q3101" s="5">
        <f t="shared" si="245"/>
        <v>55.6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8271</v>
      </c>
      <c r="O3102" s="9" t="s">
        <v>8311</v>
      </c>
      <c r="P3102" s="18">
        <f t="shared" si="241"/>
        <v>0.15</v>
      </c>
      <c r="Q3102" s="5">
        <f t="shared" si="245"/>
        <v>140.54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8271</v>
      </c>
      <c r="O3103" s="9" t="s">
        <v>8311</v>
      </c>
      <c r="P3103" s="18">
        <f t="shared" si="241"/>
        <v>0.12</v>
      </c>
      <c r="Q3103" s="5">
        <f t="shared" si="245"/>
        <v>25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8271</v>
      </c>
      <c r="O3104" s="9" t="s">
        <v>8311</v>
      </c>
      <c r="P3104" s="18">
        <f t="shared" si="241"/>
        <v>0.39</v>
      </c>
      <c r="Q3104" s="5">
        <f t="shared" si="245"/>
        <v>69.53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8271</v>
      </c>
      <c r="O3105" s="9" t="s">
        <v>8311</v>
      </c>
      <c r="P3105" s="18">
        <f t="shared" si="241"/>
        <v>0</v>
      </c>
      <c r="Q3105" s="5">
        <f t="shared" si="245"/>
        <v>5.5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8271</v>
      </c>
      <c r="O3106" s="9" t="s">
        <v>8311</v>
      </c>
      <c r="P3106" s="18">
        <f t="shared" si="241"/>
        <v>0.3</v>
      </c>
      <c r="Q3106" s="5">
        <f t="shared" si="245"/>
        <v>237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8271</v>
      </c>
      <c r="O3107" s="9" t="s">
        <v>8311</v>
      </c>
      <c r="P3107" s="18">
        <f t="shared" si="241"/>
        <v>0.42</v>
      </c>
      <c r="Q3107" s="5">
        <f t="shared" si="245"/>
        <v>79.87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8271</v>
      </c>
      <c r="O3108" s="9" t="s">
        <v>8311</v>
      </c>
      <c r="P3108" s="18">
        <f t="shared" si="241"/>
        <v>0.04</v>
      </c>
      <c r="Q3108" s="5">
        <f t="shared" si="245"/>
        <v>10.25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8271</v>
      </c>
      <c r="O3109" s="9" t="s">
        <v>8311</v>
      </c>
      <c r="P3109" s="18">
        <f t="shared" si="241"/>
        <v>0.2</v>
      </c>
      <c r="Q3109" s="5">
        <f t="shared" si="245"/>
        <v>272.58999999999997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8271</v>
      </c>
      <c r="O3110" s="9" t="s">
        <v>8311</v>
      </c>
      <c r="P3110" s="18">
        <f t="shared" si="241"/>
        <v>0</v>
      </c>
      <c r="Q3110" s="5">
        <f t="shared" si="245"/>
        <v>13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8271</v>
      </c>
      <c r="O3111" s="9" t="s">
        <v>8311</v>
      </c>
      <c r="P3111" s="18">
        <f t="shared" si="241"/>
        <v>0.25</v>
      </c>
      <c r="Q3111" s="5">
        <f t="shared" si="245"/>
        <v>58.18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8271</v>
      </c>
      <c r="O3112" s="9" t="s">
        <v>8311</v>
      </c>
      <c r="P3112" s="18">
        <f t="shared" si="241"/>
        <v>0</v>
      </c>
      <c r="Q3112" s="5">
        <f t="shared" si="245"/>
        <v>10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8271</v>
      </c>
      <c r="O3113" s="9" t="s">
        <v>8311</v>
      </c>
      <c r="P3113" s="18">
        <f t="shared" si="241"/>
        <v>0.27</v>
      </c>
      <c r="Q3113" s="5">
        <f t="shared" si="245"/>
        <v>70.11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8271</v>
      </c>
      <c r="O3114" s="9" t="s">
        <v>8311</v>
      </c>
      <c r="P3114" s="18">
        <f t="shared" si="241"/>
        <v>0.05</v>
      </c>
      <c r="Q3114" s="5">
        <f t="shared" si="245"/>
        <v>57.89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8271</v>
      </c>
      <c r="O3115" s="9" t="s">
        <v>8311</v>
      </c>
      <c r="P3115" s="18">
        <f t="shared" si="241"/>
        <v>0.04</v>
      </c>
      <c r="Q3115" s="5">
        <f t="shared" si="245"/>
        <v>125.27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8271</v>
      </c>
      <c r="O3116" s="9" t="s">
        <v>8311</v>
      </c>
      <c r="P3116" s="18">
        <f t="shared" si="241"/>
        <v>0</v>
      </c>
      <c r="Q3116" s="5">
        <f t="shared" si="245"/>
        <v>0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8271</v>
      </c>
      <c r="O3117" s="9" t="s">
        <v>8311</v>
      </c>
      <c r="P3117" s="18">
        <f t="shared" si="241"/>
        <v>0.03</v>
      </c>
      <c r="Q3117" s="5">
        <f t="shared" si="245"/>
        <v>300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8271</v>
      </c>
      <c r="O3118" s="9" t="s">
        <v>8311</v>
      </c>
      <c r="P3118" s="18">
        <f t="shared" si="241"/>
        <v>0.56999999999999995</v>
      </c>
      <c r="Q3118" s="5">
        <f t="shared" si="245"/>
        <v>43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8271</v>
      </c>
      <c r="O3119" s="9" t="s">
        <v>8311</v>
      </c>
      <c r="P3119" s="18">
        <f t="shared" si="241"/>
        <v>0</v>
      </c>
      <c r="Q3119" s="5">
        <f t="shared" si="245"/>
        <v>1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8271</v>
      </c>
      <c r="O3120" s="9" t="s">
        <v>8311</v>
      </c>
      <c r="P3120" s="18">
        <f t="shared" si="241"/>
        <v>0</v>
      </c>
      <c r="Q3120" s="5">
        <f t="shared" si="245"/>
        <v>775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8271</v>
      </c>
      <c r="O3121" s="9" t="s">
        <v>8311</v>
      </c>
      <c r="P3121" s="18">
        <f t="shared" si="241"/>
        <v>0</v>
      </c>
      <c r="Q3121" s="5">
        <f t="shared" si="245"/>
        <v>5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8271</v>
      </c>
      <c r="O3122" s="9" t="s">
        <v>8311</v>
      </c>
      <c r="P3122" s="18">
        <f t="shared" si="241"/>
        <v>0</v>
      </c>
      <c r="Q3122" s="5">
        <f t="shared" si="245"/>
        <v>12.8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8271</v>
      </c>
      <c r="O3123" s="9" t="s">
        <v>8311</v>
      </c>
      <c r="P3123" s="18">
        <f t="shared" si="241"/>
        <v>0.01</v>
      </c>
      <c r="Q3123" s="5">
        <f t="shared" si="245"/>
        <v>10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8271</v>
      </c>
      <c r="O3124" s="9" t="s">
        <v>8311</v>
      </c>
      <c r="P3124" s="18">
        <f t="shared" si="241"/>
        <v>0.57999999999999996</v>
      </c>
      <c r="Q3124" s="5">
        <f t="shared" si="245"/>
        <v>58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8271</v>
      </c>
      <c r="O3125" s="9" t="s">
        <v>8311</v>
      </c>
      <c r="P3125" s="18">
        <f t="shared" si="241"/>
        <v>0.68</v>
      </c>
      <c r="Q3125" s="5">
        <f t="shared" si="245"/>
        <v>244.8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8271</v>
      </c>
      <c r="O3126" s="9" t="s">
        <v>8311</v>
      </c>
      <c r="P3126" s="18">
        <f t="shared" si="241"/>
        <v>0</v>
      </c>
      <c r="Q3126" s="5">
        <f t="shared" si="245"/>
        <v>6.5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8271</v>
      </c>
      <c r="O3127" s="9" t="s">
        <v>8311</v>
      </c>
      <c r="P3127" s="18">
        <f t="shared" si="241"/>
        <v>0</v>
      </c>
      <c r="Q3127" s="5">
        <f t="shared" si="245"/>
        <v>0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8271</v>
      </c>
      <c r="O3128" s="9" t="s">
        <v>8311</v>
      </c>
      <c r="P3128" s="18">
        <f t="shared" si="241"/>
        <v>0.04</v>
      </c>
      <c r="Q3128" s="5">
        <f t="shared" si="245"/>
        <v>61.18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8271</v>
      </c>
      <c r="O3129" s="9" t="s">
        <v>8311</v>
      </c>
      <c r="P3129" s="18">
        <f t="shared" si="241"/>
        <v>0</v>
      </c>
      <c r="Q3129" s="5">
        <f t="shared" si="245"/>
        <v>0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8271</v>
      </c>
      <c r="O3130" s="9" t="s">
        <v>8272</v>
      </c>
      <c r="P3130" s="18">
        <f t="shared" si="241"/>
        <v>1.0900000000000001</v>
      </c>
      <c r="Q3130" s="5">
        <f t="shared" si="245"/>
        <v>139.24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8271</v>
      </c>
      <c r="O3131" s="9" t="s">
        <v>8272</v>
      </c>
      <c r="P3131" s="18">
        <f t="shared" si="241"/>
        <v>0.01</v>
      </c>
      <c r="Q3131" s="5">
        <f t="shared" si="245"/>
        <v>10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8271</v>
      </c>
      <c r="O3132" s="9" t="s">
        <v>8272</v>
      </c>
      <c r="P3132" s="18">
        <f t="shared" si="241"/>
        <v>0.04</v>
      </c>
      <c r="Q3132" s="5">
        <f t="shared" si="245"/>
        <v>93.75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8271</v>
      </c>
      <c r="O3133" s="9" t="s">
        <v>8272</v>
      </c>
      <c r="P3133" s="18">
        <f t="shared" si="241"/>
        <v>0.16</v>
      </c>
      <c r="Q3133" s="5">
        <f t="shared" si="245"/>
        <v>53.75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8271</v>
      </c>
      <c r="O3134" s="9" t="s">
        <v>8272</v>
      </c>
      <c r="P3134" s="18">
        <f t="shared" si="241"/>
        <v>0</v>
      </c>
      <c r="Q3134" s="5">
        <f t="shared" si="245"/>
        <v>10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8271</v>
      </c>
      <c r="O3135" s="9" t="s">
        <v>8272</v>
      </c>
      <c r="P3135" s="18">
        <f t="shared" si="241"/>
        <v>1.08</v>
      </c>
      <c r="Q3135" s="5">
        <f t="shared" si="245"/>
        <v>33.75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8271</v>
      </c>
      <c r="O3136" s="9" t="s">
        <v>8272</v>
      </c>
      <c r="P3136" s="18">
        <f t="shared" si="241"/>
        <v>0.23</v>
      </c>
      <c r="Q3136" s="5">
        <f t="shared" si="245"/>
        <v>18.75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8271</v>
      </c>
      <c r="O3137" s="9" t="s">
        <v>8272</v>
      </c>
      <c r="P3137" s="18">
        <f t="shared" si="241"/>
        <v>0.21</v>
      </c>
      <c r="Q3137" s="5">
        <f t="shared" si="245"/>
        <v>23.14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8271</v>
      </c>
      <c r="O3138" s="9" t="s">
        <v>8272</v>
      </c>
      <c r="P3138" s="18">
        <f t="shared" si="241"/>
        <v>1.28</v>
      </c>
      <c r="Q3138" s="5">
        <f t="shared" si="245"/>
        <v>29.05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8271</v>
      </c>
      <c r="O3139" s="9" t="s">
        <v>8272</v>
      </c>
      <c r="P3139" s="18">
        <f t="shared" ref="P3139:P3202" si="246">IFERROR(ROUND(E3139/D3139,2),0)</f>
        <v>0.03</v>
      </c>
      <c r="Q3139" s="5">
        <f t="shared" si="245"/>
        <v>50</v>
      </c>
      <c r="R3139" s="14">
        <f t="shared" ref="R3139:R3202" si="247">(J3139/60/60/24)+DATE(1970,1,1)</f>
        <v>42807.885057870371</v>
      </c>
      <c r="S3139" s="14">
        <f t="shared" ref="S3139:S3202" si="248">(I3139/60/60/24)+DATE(1970,1,1)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8271</v>
      </c>
      <c r="O3140" s="9" t="s">
        <v>8272</v>
      </c>
      <c r="P3140" s="18">
        <f t="shared" si="246"/>
        <v>0</v>
      </c>
      <c r="Q3140" s="5">
        <f t="shared" si="245"/>
        <v>0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8271</v>
      </c>
      <c r="O3141" s="9" t="s">
        <v>8272</v>
      </c>
      <c r="P3141" s="18">
        <f t="shared" si="246"/>
        <v>0.05</v>
      </c>
      <c r="Q3141" s="5">
        <f t="shared" si="245"/>
        <v>450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8271</v>
      </c>
      <c r="O3142" s="9" t="s">
        <v>8272</v>
      </c>
      <c r="P3142" s="18">
        <f t="shared" si="246"/>
        <v>0.01</v>
      </c>
      <c r="Q3142" s="5">
        <f t="shared" si="245"/>
        <v>24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8271</v>
      </c>
      <c r="O3143" s="9" t="s">
        <v>8272</v>
      </c>
      <c r="P3143" s="18">
        <f t="shared" si="246"/>
        <v>0.52</v>
      </c>
      <c r="Q3143" s="5">
        <f t="shared" si="245"/>
        <v>32.25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8271</v>
      </c>
      <c r="O3144" s="9" t="s">
        <v>8272</v>
      </c>
      <c r="P3144" s="18">
        <f t="shared" si="246"/>
        <v>0.02</v>
      </c>
      <c r="Q3144" s="5">
        <f t="shared" si="245"/>
        <v>15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8271</v>
      </c>
      <c r="O3145" s="9" t="s">
        <v>8272</v>
      </c>
      <c r="P3145" s="18">
        <f t="shared" si="246"/>
        <v>0</v>
      </c>
      <c r="Q3145" s="5">
        <f t="shared" si="245"/>
        <v>0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8271</v>
      </c>
      <c r="O3146" s="9" t="s">
        <v>8272</v>
      </c>
      <c r="P3146" s="18">
        <f t="shared" si="246"/>
        <v>0.75</v>
      </c>
      <c r="Q3146" s="5">
        <f t="shared" si="245"/>
        <v>251.33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8271</v>
      </c>
      <c r="O3147" s="9" t="s">
        <v>8272</v>
      </c>
      <c r="P3147" s="18">
        <f t="shared" si="246"/>
        <v>0</v>
      </c>
      <c r="Q3147" s="5">
        <f t="shared" si="245"/>
        <v>0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8271</v>
      </c>
      <c r="O3148" s="9" t="s">
        <v>8272</v>
      </c>
      <c r="P3148" s="18">
        <f t="shared" si="246"/>
        <v>0.11</v>
      </c>
      <c r="Q3148" s="5">
        <f t="shared" si="245"/>
        <v>437.5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8271</v>
      </c>
      <c r="O3149" s="9" t="s">
        <v>8272</v>
      </c>
      <c r="P3149" s="18">
        <f t="shared" si="246"/>
        <v>1.18</v>
      </c>
      <c r="Q3149" s="5">
        <f t="shared" si="245"/>
        <v>110.35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8271</v>
      </c>
      <c r="O3150" s="9" t="s">
        <v>8272</v>
      </c>
      <c r="P3150" s="18">
        <f t="shared" si="246"/>
        <v>1.31</v>
      </c>
      <c r="Q3150" s="5">
        <f t="shared" si="245"/>
        <v>41.42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8271</v>
      </c>
      <c r="O3151" s="9" t="s">
        <v>8272</v>
      </c>
      <c r="P3151" s="18">
        <f t="shared" si="246"/>
        <v>1.04</v>
      </c>
      <c r="Q3151" s="5">
        <f t="shared" ref="Q3151:Q3214" si="250">IFERROR(ROUND(E3151/L3151,2),0)</f>
        <v>52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8271</v>
      </c>
      <c r="O3152" s="9" t="s">
        <v>8272</v>
      </c>
      <c r="P3152" s="18">
        <f t="shared" si="246"/>
        <v>1.01</v>
      </c>
      <c r="Q3152" s="5">
        <f t="shared" si="250"/>
        <v>33.99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8271</v>
      </c>
      <c r="O3153" s="9" t="s">
        <v>8272</v>
      </c>
      <c r="P3153" s="18">
        <f t="shared" si="246"/>
        <v>1</v>
      </c>
      <c r="Q3153" s="5">
        <f t="shared" si="250"/>
        <v>103.35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8271</v>
      </c>
      <c r="O3154" s="9" t="s">
        <v>8272</v>
      </c>
      <c r="P3154" s="18">
        <f t="shared" si="246"/>
        <v>1.06</v>
      </c>
      <c r="Q3154" s="5">
        <f t="shared" si="250"/>
        <v>34.79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8271</v>
      </c>
      <c r="O3155" s="9" t="s">
        <v>8272</v>
      </c>
      <c r="P3155" s="18">
        <f t="shared" si="246"/>
        <v>3.36</v>
      </c>
      <c r="Q3155" s="5">
        <f t="shared" si="250"/>
        <v>41.77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8271</v>
      </c>
      <c r="O3156" s="9" t="s">
        <v>8272</v>
      </c>
      <c r="P3156" s="18">
        <f t="shared" si="246"/>
        <v>1.1299999999999999</v>
      </c>
      <c r="Q3156" s="5">
        <f t="shared" si="250"/>
        <v>64.27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8271</v>
      </c>
      <c r="O3157" s="9" t="s">
        <v>8272</v>
      </c>
      <c r="P3157" s="18">
        <f t="shared" si="246"/>
        <v>1.89</v>
      </c>
      <c r="Q3157" s="5">
        <f t="shared" si="250"/>
        <v>31.21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8271</v>
      </c>
      <c r="O3158" s="9" t="s">
        <v>8272</v>
      </c>
      <c r="P3158" s="18">
        <f t="shared" si="246"/>
        <v>1.02</v>
      </c>
      <c r="Q3158" s="5">
        <f t="shared" si="250"/>
        <v>62.92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8271</v>
      </c>
      <c r="O3159" s="9" t="s">
        <v>8272</v>
      </c>
      <c r="P3159" s="18">
        <f t="shared" si="246"/>
        <v>1.01</v>
      </c>
      <c r="Q3159" s="5">
        <f t="shared" si="250"/>
        <v>98.54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8271</v>
      </c>
      <c r="O3160" s="9" t="s">
        <v>8272</v>
      </c>
      <c r="P3160" s="18">
        <f t="shared" si="246"/>
        <v>1.1399999999999999</v>
      </c>
      <c r="Q3160" s="5">
        <f t="shared" si="250"/>
        <v>82.61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8271</v>
      </c>
      <c r="O3161" s="9" t="s">
        <v>8272</v>
      </c>
      <c r="P3161" s="18">
        <f t="shared" si="246"/>
        <v>1.33</v>
      </c>
      <c r="Q3161" s="5">
        <f t="shared" si="250"/>
        <v>38.5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8271</v>
      </c>
      <c r="O3162" s="9" t="s">
        <v>8272</v>
      </c>
      <c r="P3162" s="18">
        <f t="shared" si="246"/>
        <v>1.02</v>
      </c>
      <c r="Q3162" s="5">
        <f t="shared" si="250"/>
        <v>80.16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8271</v>
      </c>
      <c r="O3163" s="9" t="s">
        <v>8272</v>
      </c>
      <c r="P3163" s="18">
        <f t="shared" si="246"/>
        <v>1.05</v>
      </c>
      <c r="Q3163" s="5">
        <f t="shared" si="250"/>
        <v>28.41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8271</v>
      </c>
      <c r="O3164" s="9" t="s">
        <v>8272</v>
      </c>
      <c r="P3164" s="18">
        <f t="shared" si="246"/>
        <v>1.27</v>
      </c>
      <c r="Q3164" s="5">
        <f t="shared" si="250"/>
        <v>80.73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8271</v>
      </c>
      <c r="O3165" s="9" t="s">
        <v>8272</v>
      </c>
      <c r="P3165" s="18">
        <f t="shared" si="246"/>
        <v>1.1100000000000001</v>
      </c>
      <c r="Q3165" s="5">
        <f t="shared" si="250"/>
        <v>200.69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8271</v>
      </c>
      <c r="O3166" s="9" t="s">
        <v>8272</v>
      </c>
      <c r="P3166" s="18">
        <f t="shared" si="246"/>
        <v>1.07</v>
      </c>
      <c r="Q3166" s="5">
        <f t="shared" si="250"/>
        <v>37.590000000000003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8271</v>
      </c>
      <c r="O3167" s="9" t="s">
        <v>8272</v>
      </c>
      <c r="P3167" s="18">
        <f t="shared" si="246"/>
        <v>1.63</v>
      </c>
      <c r="Q3167" s="5">
        <f t="shared" si="250"/>
        <v>58.1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8271</v>
      </c>
      <c r="O3168" s="9" t="s">
        <v>8272</v>
      </c>
      <c r="P3168" s="18">
        <f t="shared" si="246"/>
        <v>1.6</v>
      </c>
      <c r="Q3168" s="5">
        <f t="shared" si="250"/>
        <v>60.3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8271</v>
      </c>
      <c r="O3169" s="9" t="s">
        <v>8272</v>
      </c>
      <c r="P3169" s="18">
        <f t="shared" si="246"/>
        <v>1.1599999999999999</v>
      </c>
      <c r="Q3169" s="5">
        <f t="shared" si="250"/>
        <v>63.36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8271</v>
      </c>
      <c r="O3170" s="9" t="s">
        <v>8272</v>
      </c>
      <c r="P3170" s="18">
        <f t="shared" si="246"/>
        <v>1.24</v>
      </c>
      <c r="Q3170" s="5">
        <f t="shared" si="250"/>
        <v>50.9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8271</v>
      </c>
      <c r="O3171" s="9" t="s">
        <v>8272</v>
      </c>
      <c r="P3171" s="18">
        <f t="shared" si="246"/>
        <v>1.03</v>
      </c>
      <c r="Q3171" s="5">
        <f t="shared" si="250"/>
        <v>100.5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8271</v>
      </c>
      <c r="O3172" s="9" t="s">
        <v>8272</v>
      </c>
      <c r="P3172" s="18">
        <f t="shared" si="246"/>
        <v>1.1200000000000001</v>
      </c>
      <c r="Q3172" s="5">
        <f t="shared" si="250"/>
        <v>31.62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8271</v>
      </c>
      <c r="O3173" s="9" t="s">
        <v>8272</v>
      </c>
      <c r="P3173" s="18">
        <f t="shared" si="246"/>
        <v>1.0900000000000001</v>
      </c>
      <c r="Q3173" s="5">
        <f t="shared" si="250"/>
        <v>65.099999999999994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8271</v>
      </c>
      <c r="O3174" s="9" t="s">
        <v>8272</v>
      </c>
      <c r="P3174" s="18">
        <f t="shared" si="246"/>
        <v>1.1499999999999999</v>
      </c>
      <c r="Q3174" s="5">
        <f t="shared" si="250"/>
        <v>79.31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8271</v>
      </c>
      <c r="O3175" s="9" t="s">
        <v>8272</v>
      </c>
      <c r="P3175" s="18">
        <f t="shared" si="246"/>
        <v>1.03</v>
      </c>
      <c r="Q3175" s="5">
        <f t="shared" si="250"/>
        <v>139.19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8271</v>
      </c>
      <c r="O3176" s="9" t="s">
        <v>8272</v>
      </c>
      <c r="P3176" s="18">
        <f t="shared" si="246"/>
        <v>1.01</v>
      </c>
      <c r="Q3176" s="5">
        <f t="shared" si="250"/>
        <v>131.91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8271</v>
      </c>
      <c r="O3177" s="9" t="s">
        <v>8272</v>
      </c>
      <c r="P3177" s="18">
        <f t="shared" si="246"/>
        <v>1.1000000000000001</v>
      </c>
      <c r="Q3177" s="5">
        <f t="shared" si="250"/>
        <v>91.3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8271</v>
      </c>
      <c r="O3178" s="9" t="s">
        <v>8272</v>
      </c>
      <c r="P3178" s="18">
        <f t="shared" si="246"/>
        <v>1.1499999999999999</v>
      </c>
      <c r="Q3178" s="5">
        <f t="shared" si="250"/>
        <v>39.67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8271</v>
      </c>
      <c r="O3179" s="9" t="s">
        <v>8272</v>
      </c>
      <c r="P3179" s="18">
        <f t="shared" si="246"/>
        <v>1.17</v>
      </c>
      <c r="Q3179" s="5">
        <f t="shared" si="250"/>
        <v>57.55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8271</v>
      </c>
      <c r="O3180" s="9" t="s">
        <v>8272</v>
      </c>
      <c r="P3180" s="18">
        <f t="shared" si="246"/>
        <v>1.72</v>
      </c>
      <c r="Q3180" s="5">
        <f t="shared" si="250"/>
        <v>33.03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8271</v>
      </c>
      <c r="O3181" s="9" t="s">
        <v>8272</v>
      </c>
      <c r="P3181" s="18">
        <f t="shared" si="246"/>
        <v>1.1399999999999999</v>
      </c>
      <c r="Q3181" s="5">
        <f t="shared" si="250"/>
        <v>77.34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8271</v>
      </c>
      <c r="O3182" s="9" t="s">
        <v>8272</v>
      </c>
      <c r="P3182" s="18">
        <f t="shared" si="246"/>
        <v>1.2</v>
      </c>
      <c r="Q3182" s="5">
        <f t="shared" si="250"/>
        <v>31.93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8271</v>
      </c>
      <c r="O3183" s="9" t="s">
        <v>8272</v>
      </c>
      <c r="P3183" s="18">
        <f t="shared" si="246"/>
        <v>1.0900000000000001</v>
      </c>
      <c r="Q3183" s="5">
        <f t="shared" si="250"/>
        <v>36.33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8271</v>
      </c>
      <c r="O3184" s="9" t="s">
        <v>8272</v>
      </c>
      <c r="P3184" s="18">
        <f t="shared" si="246"/>
        <v>1.01</v>
      </c>
      <c r="Q3184" s="5">
        <f t="shared" si="250"/>
        <v>46.77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8271</v>
      </c>
      <c r="O3185" s="9" t="s">
        <v>8272</v>
      </c>
      <c r="P3185" s="18">
        <f t="shared" si="246"/>
        <v>1.0900000000000001</v>
      </c>
      <c r="Q3185" s="5">
        <f t="shared" si="250"/>
        <v>40.07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8271</v>
      </c>
      <c r="O3186" s="9" t="s">
        <v>8272</v>
      </c>
      <c r="P3186" s="18">
        <f t="shared" si="246"/>
        <v>1.07</v>
      </c>
      <c r="Q3186" s="5">
        <f t="shared" si="250"/>
        <v>100.22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8271</v>
      </c>
      <c r="O3187" s="9" t="s">
        <v>8272</v>
      </c>
      <c r="P3187" s="18">
        <f t="shared" si="246"/>
        <v>1</v>
      </c>
      <c r="Q3187" s="5">
        <f t="shared" si="250"/>
        <v>41.67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8271</v>
      </c>
      <c r="O3188" s="9" t="s">
        <v>8272</v>
      </c>
      <c r="P3188" s="18">
        <f t="shared" si="246"/>
        <v>1.02</v>
      </c>
      <c r="Q3188" s="5">
        <f t="shared" si="250"/>
        <v>46.71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8271</v>
      </c>
      <c r="O3189" s="9" t="s">
        <v>8272</v>
      </c>
      <c r="P3189" s="18">
        <f t="shared" si="246"/>
        <v>1.1599999999999999</v>
      </c>
      <c r="Q3189" s="5">
        <f t="shared" si="250"/>
        <v>71.489999999999995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8271</v>
      </c>
      <c r="O3190" s="9" t="s">
        <v>8313</v>
      </c>
      <c r="P3190" s="18">
        <f t="shared" si="246"/>
        <v>0.65</v>
      </c>
      <c r="Q3190" s="5">
        <f t="shared" si="250"/>
        <v>14.44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8271</v>
      </c>
      <c r="O3191" s="9" t="s">
        <v>8313</v>
      </c>
      <c r="P3191" s="18">
        <f t="shared" si="246"/>
        <v>0.12</v>
      </c>
      <c r="Q3191" s="5">
        <f t="shared" si="250"/>
        <v>356.84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8271</v>
      </c>
      <c r="O3192" s="9" t="s">
        <v>8313</v>
      </c>
      <c r="P3192" s="18">
        <f t="shared" si="246"/>
        <v>0</v>
      </c>
      <c r="Q3192" s="5">
        <f t="shared" si="250"/>
        <v>0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8271</v>
      </c>
      <c r="O3193" s="9" t="s">
        <v>8313</v>
      </c>
      <c r="P3193" s="18">
        <f t="shared" si="246"/>
        <v>0.04</v>
      </c>
      <c r="Q3193" s="5">
        <f t="shared" si="250"/>
        <v>37.75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8271</v>
      </c>
      <c r="O3194" s="9" t="s">
        <v>8313</v>
      </c>
      <c r="P3194" s="18">
        <f t="shared" si="246"/>
        <v>0.01</v>
      </c>
      <c r="Q3194" s="5">
        <f t="shared" si="250"/>
        <v>12.75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8271</v>
      </c>
      <c r="O3195" s="9" t="s">
        <v>8313</v>
      </c>
      <c r="P3195" s="18">
        <f t="shared" si="246"/>
        <v>0.12</v>
      </c>
      <c r="Q3195" s="5">
        <f t="shared" si="250"/>
        <v>24.46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8271</v>
      </c>
      <c r="O3196" s="9" t="s">
        <v>8313</v>
      </c>
      <c r="P3196" s="18">
        <f t="shared" si="246"/>
        <v>0</v>
      </c>
      <c r="Q3196" s="5">
        <f t="shared" si="250"/>
        <v>0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8271</v>
      </c>
      <c r="O3197" s="9" t="s">
        <v>8313</v>
      </c>
      <c r="P3197" s="18">
        <f t="shared" si="246"/>
        <v>0.59</v>
      </c>
      <c r="Q3197" s="5">
        <f t="shared" si="250"/>
        <v>53.08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8271</v>
      </c>
      <c r="O3198" s="9" t="s">
        <v>8313</v>
      </c>
      <c r="P3198" s="18">
        <f t="shared" si="246"/>
        <v>0</v>
      </c>
      <c r="Q3198" s="5">
        <f t="shared" si="250"/>
        <v>300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8271</v>
      </c>
      <c r="O3199" s="9" t="s">
        <v>8313</v>
      </c>
      <c r="P3199" s="18">
        <f t="shared" si="246"/>
        <v>0.11</v>
      </c>
      <c r="Q3199" s="5">
        <f t="shared" si="250"/>
        <v>286.25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8271</v>
      </c>
      <c r="O3200" s="9" t="s">
        <v>8313</v>
      </c>
      <c r="P3200" s="18">
        <f t="shared" si="246"/>
        <v>0</v>
      </c>
      <c r="Q3200" s="5">
        <f t="shared" si="250"/>
        <v>36.67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8271</v>
      </c>
      <c r="O3201" s="9" t="s">
        <v>8313</v>
      </c>
      <c r="P3201" s="18">
        <f t="shared" si="246"/>
        <v>0.52</v>
      </c>
      <c r="Q3201" s="5">
        <f t="shared" si="250"/>
        <v>49.21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8271</v>
      </c>
      <c r="O3202" s="9" t="s">
        <v>8313</v>
      </c>
      <c r="P3202" s="18">
        <f t="shared" si="246"/>
        <v>0</v>
      </c>
      <c r="Q3202" s="5">
        <f t="shared" si="250"/>
        <v>1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8271</v>
      </c>
      <c r="O3203" s="9" t="s">
        <v>8313</v>
      </c>
      <c r="P3203" s="18">
        <f t="shared" ref="P3203:P3266" si="251">IFERROR(ROUND(E3203/D3203,2),0)</f>
        <v>0.01</v>
      </c>
      <c r="Q3203" s="5">
        <f t="shared" si="250"/>
        <v>12.5</v>
      </c>
      <c r="R3203" s="14">
        <f t="shared" ref="R3203:R3266" si="252">(J3203/60/60/24)+DATE(1970,1,1)</f>
        <v>41861.767094907409</v>
      </c>
      <c r="S3203" s="14">
        <f t="shared" ref="S3203:S3266" si="253">(I3203/60/60/24)+DATE(1970,1,1)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8271</v>
      </c>
      <c r="O3204" s="9" t="s">
        <v>8313</v>
      </c>
      <c r="P3204" s="18">
        <f t="shared" si="251"/>
        <v>0.55000000000000004</v>
      </c>
      <c r="Q3204" s="5">
        <f t="shared" si="250"/>
        <v>109.04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8271</v>
      </c>
      <c r="O3205" s="9" t="s">
        <v>8313</v>
      </c>
      <c r="P3205" s="18">
        <f t="shared" si="251"/>
        <v>0.25</v>
      </c>
      <c r="Q3205" s="5">
        <f t="shared" si="250"/>
        <v>41.67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8271</v>
      </c>
      <c r="O3206" s="9" t="s">
        <v>8313</v>
      </c>
      <c r="P3206" s="18">
        <f t="shared" si="251"/>
        <v>0</v>
      </c>
      <c r="Q3206" s="5">
        <f t="shared" si="250"/>
        <v>0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8271</v>
      </c>
      <c r="O3207" s="9" t="s">
        <v>8313</v>
      </c>
      <c r="P3207" s="18">
        <f t="shared" si="251"/>
        <v>0.03</v>
      </c>
      <c r="Q3207" s="5">
        <f t="shared" si="250"/>
        <v>22.75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8271</v>
      </c>
      <c r="O3208" s="9" t="s">
        <v>8313</v>
      </c>
      <c r="P3208" s="18">
        <f t="shared" si="251"/>
        <v>0</v>
      </c>
      <c r="Q3208" s="5">
        <f t="shared" si="250"/>
        <v>0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8271</v>
      </c>
      <c r="O3209" s="9" t="s">
        <v>8313</v>
      </c>
      <c r="P3209" s="18">
        <f t="shared" si="251"/>
        <v>0.46</v>
      </c>
      <c r="Q3209" s="5">
        <f t="shared" si="250"/>
        <v>70.83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8271</v>
      </c>
      <c r="O3210" s="9" t="s">
        <v>8272</v>
      </c>
      <c r="P3210" s="18">
        <f t="shared" si="251"/>
        <v>1.04</v>
      </c>
      <c r="Q3210" s="5">
        <f t="shared" si="250"/>
        <v>63.11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8271</v>
      </c>
      <c r="O3211" s="9" t="s">
        <v>8272</v>
      </c>
      <c r="P3211" s="18">
        <f t="shared" si="251"/>
        <v>1.19</v>
      </c>
      <c r="Q3211" s="5">
        <f t="shared" si="250"/>
        <v>50.16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8271</v>
      </c>
      <c r="O3212" s="9" t="s">
        <v>8272</v>
      </c>
      <c r="P3212" s="18">
        <f t="shared" si="251"/>
        <v>1.26</v>
      </c>
      <c r="Q3212" s="5">
        <f t="shared" si="250"/>
        <v>62.88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8271</v>
      </c>
      <c r="O3213" s="9" t="s">
        <v>8272</v>
      </c>
      <c r="P3213" s="18">
        <f t="shared" si="251"/>
        <v>1.2</v>
      </c>
      <c r="Q3213" s="5">
        <f t="shared" si="250"/>
        <v>85.53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8271</v>
      </c>
      <c r="O3214" s="9" t="s">
        <v>8272</v>
      </c>
      <c r="P3214" s="18">
        <f t="shared" si="251"/>
        <v>1.26</v>
      </c>
      <c r="Q3214" s="5">
        <f t="shared" si="250"/>
        <v>53.72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8271</v>
      </c>
      <c r="O3215" s="9" t="s">
        <v>8272</v>
      </c>
      <c r="P3215" s="18">
        <f t="shared" si="251"/>
        <v>1</v>
      </c>
      <c r="Q3215" s="5">
        <f t="shared" ref="Q3215:Q3278" si="255">IFERROR(ROUND(E3215/L3215,2),0)</f>
        <v>127.81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8271</v>
      </c>
      <c r="O3216" s="9" t="s">
        <v>8272</v>
      </c>
      <c r="P3216" s="18">
        <f t="shared" si="251"/>
        <v>1.02</v>
      </c>
      <c r="Q3216" s="5">
        <f t="shared" si="255"/>
        <v>106.57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8271</v>
      </c>
      <c r="O3217" s="9" t="s">
        <v>8272</v>
      </c>
      <c r="P3217" s="18">
        <f t="shared" si="251"/>
        <v>1</v>
      </c>
      <c r="Q3217" s="5">
        <f t="shared" si="255"/>
        <v>262.11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8271</v>
      </c>
      <c r="O3218" s="9" t="s">
        <v>8272</v>
      </c>
      <c r="P3218" s="18">
        <f t="shared" si="251"/>
        <v>1</v>
      </c>
      <c r="Q3218" s="5">
        <f t="shared" si="255"/>
        <v>57.17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8271</v>
      </c>
      <c r="O3219" s="9" t="s">
        <v>8272</v>
      </c>
      <c r="P3219" s="18">
        <f t="shared" si="251"/>
        <v>1.1599999999999999</v>
      </c>
      <c r="Q3219" s="5">
        <f t="shared" si="255"/>
        <v>50.2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8271</v>
      </c>
      <c r="O3220" s="9" t="s">
        <v>8272</v>
      </c>
      <c r="P3220" s="18">
        <f t="shared" si="251"/>
        <v>1.02</v>
      </c>
      <c r="Q3220" s="5">
        <f t="shared" si="255"/>
        <v>66.59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8271</v>
      </c>
      <c r="O3221" s="9" t="s">
        <v>8272</v>
      </c>
      <c r="P3221" s="18">
        <f t="shared" si="251"/>
        <v>1</v>
      </c>
      <c r="Q3221" s="5">
        <f t="shared" si="255"/>
        <v>168.25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8271</v>
      </c>
      <c r="O3222" s="9" t="s">
        <v>8272</v>
      </c>
      <c r="P3222" s="18">
        <f t="shared" si="251"/>
        <v>1.01</v>
      </c>
      <c r="Q3222" s="5">
        <f t="shared" si="255"/>
        <v>256.37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8271</v>
      </c>
      <c r="O3223" s="9" t="s">
        <v>8272</v>
      </c>
      <c r="P3223" s="18">
        <f t="shared" si="251"/>
        <v>1.03</v>
      </c>
      <c r="Q3223" s="5">
        <f t="shared" si="255"/>
        <v>36.61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8271</v>
      </c>
      <c r="O3224" s="9" t="s">
        <v>8272</v>
      </c>
      <c r="P3224" s="18">
        <f t="shared" si="251"/>
        <v>1.25</v>
      </c>
      <c r="Q3224" s="5">
        <f t="shared" si="255"/>
        <v>37.14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8271</v>
      </c>
      <c r="O3225" s="9" t="s">
        <v>8272</v>
      </c>
      <c r="P3225" s="18">
        <f t="shared" si="251"/>
        <v>1.1000000000000001</v>
      </c>
      <c r="Q3225" s="5">
        <f t="shared" si="255"/>
        <v>45.88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8271</v>
      </c>
      <c r="O3226" s="9" t="s">
        <v>8272</v>
      </c>
      <c r="P3226" s="18">
        <f t="shared" si="251"/>
        <v>1.02</v>
      </c>
      <c r="Q3226" s="5">
        <f t="shared" si="255"/>
        <v>141.71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8271</v>
      </c>
      <c r="O3227" s="9" t="s">
        <v>8272</v>
      </c>
      <c r="P3227" s="18">
        <f t="shared" si="251"/>
        <v>1.02</v>
      </c>
      <c r="Q3227" s="5">
        <f t="shared" si="255"/>
        <v>52.49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8271</v>
      </c>
      <c r="O3228" s="9" t="s">
        <v>8272</v>
      </c>
      <c r="P3228" s="18">
        <f t="shared" si="251"/>
        <v>1.04</v>
      </c>
      <c r="Q3228" s="5">
        <f t="shared" si="255"/>
        <v>59.52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8271</v>
      </c>
      <c r="O3229" s="9" t="s">
        <v>8272</v>
      </c>
      <c r="P3229" s="18">
        <f t="shared" si="251"/>
        <v>1.25</v>
      </c>
      <c r="Q3229" s="5">
        <f t="shared" si="255"/>
        <v>50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8271</v>
      </c>
      <c r="O3230" s="9" t="s">
        <v>8272</v>
      </c>
      <c r="P3230" s="18">
        <f t="shared" si="251"/>
        <v>1.02</v>
      </c>
      <c r="Q3230" s="5">
        <f t="shared" si="255"/>
        <v>193.62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8271</v>
      </c>
      <c r="O3231" s="9" t="s">
        <v>8272</v>
      </c>
      <c r="P3231" s="18">
        <f t="shared" si="251"/>
        <v>1.08</v>
      </c>
      <c r="Q3231" s="5">
        <f t="shared" si="255"/>
        <v>106.8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8271</v>
      </c>
      <c r="O3232" s="9" t="s">
        <v>8272</v>
      </c>
      <c r="P3232" s="18">
        <f t="shared" si="251"/>
        <v>1.1000000000000001</v>
      </c>
      <c r="Q3232" s="5">
        <f t="shared" si="255"/>
        <v>77.22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8271</v>
      </c>
      <c r="O3233" s="9" t="s">
        <v>8272</v>
      </c>
      <c r="P3233" s="18">
        <f t="shared" si="251"/>
        <v>1.61</v>
      </c>
      <c r="Q3233" s="5">
        <f t="shared" si="255"/>
        <v>57.5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8271</v>
      </c>
      <c r="O3234" s="9" t="s">
        <v>8272</v>
      </c>
      <c r="P3234" s="18">
        <f t="shared" si="251"/>
        <v>1.31</v>
      </c>
      <c r="Q3234" s="5">
        <f t="shared" si="255"/>
        <v>50.46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8271</v>
      </c>
      <c r="O3235" s="9" t="s">
        <v>8272</v>
      </c>
      <c r="P3235" s="18">
        <f t="shared" si="251"/>
        <v>1.19</v>
      </c>
      <c r="Q3235" s="5">
        <f t="shared" si="255"/>
        <v>97.38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8271</v>
      </c>
      <c r="O3236" s="9" t="s">
        <v>8272</v>
      </c>
      <c r="P3236" s="18">
        <f t="shared" si="251"/>
        <v>1</v>
      </c>
      <c r="Q3236" s="5">
        <f t="shared" si="255"/>
        <v>34.92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8271</v>
      </c>
      <c r="O3237" s="9" t="s">
        <v>8272</v>
      </c>
      <c r="P3237" s="18">
        <f t="shared" si="251"/>
        <v>1.03</v>
      </c>
      <c r="Q3237" s="5">
        <f t="shared" si="255"/>
        <v>85.53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8271</v>
      </c>
      <c r="O3238" s="9" t="s">
        <v>8272</v>
      </c>
      <c r="P3238" s="18">
        <f t="shared" si="251"/>
        <v>1.01</v>
      </c>
      <c r="Q3238" s="5">
        <f t="shared" si="255"/>
        <v>182.91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8271</v>
      </c>
      <c r="O3239" s="9" t="s">
        <v>8272</v>
      </c>
      <c r="P3239" s="18">
        <f t="shared" si="251"/>
        <v>1.01</v>
      </c>
      <c r="Q3239" s="5">
        <f t="shared" si="255"/>
        <v>131.13999999999999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8271</v>
      </c>
      <c r="O3240" s="9" t="s">
        <v>8272</v>
      </c>
      <c r="P3240" s="18">
        <f t="shared" si="251"/>
        <v>1.1200000000000001</v>
      </c>
      <c r="Q3240" s="5">
        <f t="shared" si="255"/>
        <v>39.81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8271</v>
      </c>
      <c r="O3241" s="9" t="s">
        <v>8272</v>
      </c>
      <c r="P3241" s="18">
        <f t="shared" si="251"/>
        <v>1.06</v>
      </c>
      <c r="Q3241" s="5">
        <f t="shared" si="255"/>
        <v>59.7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8271</v>
      </c>
      <c r="O3242" s="9" t="s">
        <v>8272</v>
      </c>
      <c r="P3242" s="18">
        <f t="shared" si="251"/>
        <v>1.01</v>
      </c>
      <c r="Q3242" s="5">
        <f t="shared" si="255"/>
        <v>88.74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8271</v>
      </c>
      <c r="O3243" s="9" t="s">
        <v>8272</v>
      </c>
      <c r="P3243" s="18">
        <f t="shared" si="251"/>
        <v>1.1499999999999999</v>
      </c>
      <c r="Q3243" s="5">
        <f t="shared" si="255"/>
        <v>58.69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8271</v>
      </c>
      <c r="O3244" s="9" t="s">
        <v>8272</v>
      </c>
      <c r="P3244" s="18">
        <f t="shared" si="251"/>
        <v>1.27</v>
      </c>
      <c r="Q3244" s="5">
        <f t="shared" si="255"/>
        <v>69.569999999999993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8271</v>
      </c>
      <c r="O3245" s="9" t="s">
        <v>8272</v>
      </c>
      <c r="P3245" s="18">
        <f t="shared" si="251"/>
        <v>1.03</v>
      </c>
      <c r="Q3245" s="5">
        <f t="shared" si="255"/>
        <v>115.87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8271</v>
      </c>
      <c r="O3246" s="9" t="s">
        <v>8272</v>
      </c>
      <c r="P3246" s="18">
        <f t="shared" si="251"/>
        <v>1.03</v>
      </c>
      <c r="Q3246" s="5">
        <f t="shared" si="255"/>
        <v>23.87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8271</v>
      </c>
      <c r="O3247" s="9" t="s">
        <v>8272</v>
      </c>
      <c r="P3247" s="18">
        <f t="shared" si="251"/>
        <v>1.04</v>
      </c>
      <c r="Q3247" s="5">
        <f t="shared" si="255"/>
        <v>81.13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8271</v>
      </c>
      <c r="O3248" s="9" t="s">
        <v>8272</v>
      </c>
      <c r="P3248" s="18">
        <f t="shared" si="251"/>
        <v>1.1100000000000001</v>
      </c>
      <c r="Q3248" s="5">
        <f t="shared" si="255"/>
        <v>57.63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8271</v>
      </c>
      <c r="O3249" s="9" t="s">
        <v>8272</v>
      </c>
      <c r="P3249" s="18">
        <f t="shared" si="251"/>
        <v>1.06</v>
      </c>
      <c r="Q3249" s="5">
        <f t="shared" si="255"/>
        <v>46.43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8271</v>
      </c>
      <c r="O3250" s="9" t="s">
        <v>8272</v>
      </c>
      <c r="P3250" s="18">
        <f t="shared" si="251"/>
        <v>1.01</v>
      </c>
      <c r="Q3250" s="5">
        <f t="shared" si="255"/>
        <v>60.48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8271</v>
      </c>
      <c r="O3251" s="9" t="s">
        <v>8272</v>
      </c>
      <c r="P3251" s="18">
        <f t="shared" si="251"/>
        <v>1.05</v>
      </c>
      <c r="Q3251" s="5">
        <f t="shared" si="255"/>
        <v>65.58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8271</v>
      </c>
      <c r="O3252" s="9" t="s">
        <v>8272</v>
      </c>
      <c r="P3252" s="18">
        <f t="shared" si="251"/>
        <v>1.02</v>
      </c>
      <c r="Q3252" s="5">
        <f t="shared" si="255"/>
        <v>119.19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8271</v>
      </c>
      <c r="O3253" s="9" t="s">
        <v>8272</v>
      </c>
      <c r="P3253" s="18">
        <f t="shared" si="251"/>
        <v>1.1100000000000001</v>
      </c>
      <c r="Q3253" s="5">
        <f t="shared" si="255"/>
        <v>83.05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8271</v>
      </c>
      <c r="O3254" s="9" t="s">
        <v>8272</v>
      </c>
      <c r="P3254" s="18">
        <f t="shared" si="251"/>
        <v>1.28</v>
      </c>
      <c r="Q3254" s="5">
        <f t="shared" si="255"/>
        <v>57.52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8271</v>
      </c>
      <c r="O3255" s="9" t="s">
        <v>8272</v>
      </c>
      <c r="P3255" s="18">
        <f t="shared" si="251"/>
        <v>1.02</v>
      </c>
      <c r="Q3255" s="5">
        <f t="shared" si="255"/>
        <v>177.09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8271</v>
      </c>
      <c r="O3256" s="9" t="s">
        <v>8272</v>
      </c>
      <c r="P3256" s="18">
        <f t="shared" si="251"/>
        <v>1.01</v>
      </c>
      <c r="Q3256" s="5">
        <f t="shared" si="255"/>
        <v>70.77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8271</v>
      </c>
      <c r="O3257" s="9" t="s">
        <v>8272</v>
      </c>
      <c r="P3257" s="18">
        <f t="shared" si="251"/>
        <v>1.75</v>
      </c>
      <c r="Q3257" s="5">
        <f t="shared" si="255"/>
        <v>29.17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8271</v>
      </c>
      <c r="O3258" s="9" t="s">
        <v>8272</v>
      </c>
      <c r="P3258" s="18">
        <f t="shared" si="251"/>
        <v>1.28</v>
      </c>
      <c r="Q3258" s="5">
        <f t="shared" si="255"/>
        <v>72.760000000000005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8271</v>
      </c>
      <c r="O3259" s="9" t="s">
        <v>8272</v>
      </c>
      <c r="P3259" s="18">
        <f t="shared" si="251"/>
        <v>1.06</v>
      </c>
      <c r="Q3259" s="5">
        <f t="shared" si="255"/>
        <v>51.85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8271</v>
      </c>
      <c r="O3260" s="9" t="s">
        <v>8272</v>
      </c>
      <c r="P3260" s="18">
        <f t="shared" si="251"/>
        <v>1.05</v>
      </c>
      <c r="Q3260" s="5">
        <f t="shared" si="255"/>
        <v>98.2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8271</v>
      </c>
      <c r="O3261" s="9" t="s">
        <v>8272</v>
      </c>
      <c r="P3261" s="18">
        <f t="shared" si="251"/>
        <v>1.06</v>
      </c>
      <c r="Q3261" s="5">
        <f t="shared" si="255"/>
        <v>251.74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8271</v>
      </c>
      <c r="O3262" s="9" t="s">
        <v>8272</v>
      </c>
      <c r="P3262" s="18">
        <f t="shared" si="251"/>
        <v>1.0900000000000001</v>
      </c>
      <c r="Q3262" s="5">
        <f t="shared" si="255"/>
        <v>74.819999999999993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8271</v>
      </c>
      <c r="O3263" s="9" t="s">
        <v>8272</v>
      </c>
      <c r="P3263" s="18">
        <f t="shared" si="251"/>
        <v>1</v>
      </c>
      <c r="Q3263" s="5">
        <f t="shared" si="255"/>
        <v>67.650000000000006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8271</v>
      </c>
      <c r="O3264" s="9" t="s">
        <v>8272</v>
      </c>
      <c r="P3264" s="18">
        <f t="shared" si="251"/>
        <v>1.03</v>
      </c>
      <c r="Q3264" s="5">
        <f t="shared" si="255"/>
        <v>93.81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8271</v>
      </c>
      <c r="O3265" s="9" t="s">
        <v>8272</v>
      </c>
      <c r="P3265" s="18">
        <f t="shared" si="251"/>
        <v>1.1200000000000001</v>
      </c>
      <c r="Q3265" s="5">
        <f t="shared" si="255"/>
        <v>41.24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8271</v>
      </c>
      <c r="O3266" s="9" t="s">
        <v>8272</v>
      </c>
      <c r="P3266" s="18">
        <f t="shared" si="251"/>
        <v>1.03</v>
      </c>
      <c r="Q3266" s="5">
        <f t="shared" si="255"/>
        <v>52.55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8271</v>
      </c>
      <c r="O3267" s="9" t="s">
        <v>8272</v>
      </c>
      <c r="P3267" s="18">
        <f t="shared" ref="P3267:P3330" si="256">IFERROR(ROUND(E3267/D3267,2),0)</f>
        <v>1.64</v>
      </c>
      <c r="Q3267" s="5">
        <f t="shared" si="255"/>
        <v>70.290000000000006</v>
      </c>
      <c r="R3267" s="14">
        <f t="shared" ref="R3267:R3330" si="257">(J3267/60/60/24)+DATE(1970,1,1)</f>
        <v>42311.711979166663</v>
      </c>
      <c r="S3267" s="14">
        <f t="shared" ref="S3267:S3330" si="258">(I3267/60/60/24)+DATE(1970,1,1)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8271</v>
      </c>
      <c r="O3268" s="9" t="s">
        <v>8272</v>
      </c>
      <c r="P3268" s="18">
        <f t="shared" si="256"/>
        <v>1.31</v>
      </c>
      <c r="Q3268" s="5">
        <f t="shared" si="255"/>
        <v>48.33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8271</v>
      </c>
      <c r="O3269" s="9" t="s">
        <v>8272</v>
      </c>
      <c r="P3269" s="18">
        <f t="shared" si="256"/>
        <v>1.02</v>
      </c>
      <c r="Q3269" s="5">
        <f t="shared" si="255"/>
        <v>53.18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8271</v>
      </c>
      <c r="O3270" s="9" t="s">
        <v>8272</v>
      </c>
      <c r="P3270" s="18">
        <f t="shared" si="256"/>
        <v>1.28</v>
      </c>
      <c r="Q3270" s="5">
        <f t="shared" si="255"/>
        <v>60.95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8271</v>
      </c>
      <c r="O3271" s="9" t="s">
        <v>8272</v>
      </c>
      <c r="P3271" s="18">
        <f t="shared" si="256"/>
        <v>1.02</v>
      </c>
      <c r="Q3271" s="5">
        <f t="shared" si="255"/>
        <v>116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8271</v>
      </c>
      <c r="O3272" s="9" t="s">
        <v>8272</v>
      </c>
      <c r="P3272" s="18">
        <f t="shared" si="256"/>
        <v>1.02</v>
      </c>
      <c r="Q3272" s="5">
        <f t="shared" si="255"/>
        <v>61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8271</v>
      </c>
      <c r="O3273" s="9" t="s">
        <v>8272</v>
      </c>
      <c r="P3273" s="18">
        <f t="shared" si="256"/>
        <v>1.3</v>
      </c>
      <c r="Q3273" s="5">
        <f t="shared" si="255"/>
        <v>38.24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8271</v>
      </c>
      <c r="O3274" s="9" t="s">
        <v>8272</v>
      </c>
      <c r="P3274" s="18">
        <f t="shared" si="256"/>
        <v>1.54</v>
      </c>
      <c r="Q3274" s="5">
        <f t="shared" si="255"/>
        <v>106.5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8271</v>
      </c>
      <c r="O3275" s="9" t="s">
        <v>8272</v>
      </c>
      <c r="P3275" s="18">
        <f t="shared" si="256"/>
        <v>1.07</v>
      </c>
      <c r="Q3275" s="5">
        <f t="shared" si="255"/>
        <v>204.57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8271</v>
      </c>
      <c r="O3276" s="9" t="s">
        <v>8272</v>
      </c>
      <c r="P3276" s="18">
        <f t="shared" si="256"/>
        <v>1.01</v>
      </c>
      <c r="Q3276" s="5">
        <f t="shared" si="255"/>
        <v>54.91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8271</v>
      </c>
      <c r="O3277" s="9" t="s">
        <v>8272</v>
      </c>
      <c r="P3277" s="18">
        <f t="shared" si="256"/>
        <v>1</v>
      </c>
      <c r="Q3277" s="5">
        <f t="shared" si="255"/>
        <v>150.41999999999999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8271</v>
      </c>
      <c r="O3278" s="9" t="s">
        <v>8272</v>
      </c>
      <c r="P3278" s="18">
        <f t="shared" si="256"/>
        <v>1.17</v>
      </c>
      <c r="Q3278" s="5">
        <f t="shared" si="255"/>
        <v>52.58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8271</v>
      </c>
      <c r="O3279" s="9" t="s">
        <v>8272</v>
      </c>
      <c r="P3279" s="18">
        <f t="shared" si="256"/>
        <v>1.0900000000000001</v>
      </c>
      <c r="Q3279" s="5">
        <f t="shared" ref="Q3279:Q3342" si="260">IFERROR(ROUND(E3279/L3279,2),0)</f>
        <v>54.3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8271</v>
      </c>
      <c r="O3280" s="9" t="s">
        <v>8272</v>
      </c>
      <c r="P3280" s="18">
        <f t="shared" si="256"/>
        <v>1.03</v>
      </c>
      <c r="Q3280" s="5">
        <f t="shared" si="260"/>
        <v>76.03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8271</v>
      </c>
      <c r="O3281" s="9" t="s">
        <v>8272</v>
      </c>
      <c r="P3281" s="18">
        <f t="shared" si="256"/>
        <v>1.1399999999999999</v>
      </c>
      <c r="Q3281" s="5">
        <f t="shared" si="260"/>
        <v>105.21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8271</v>
      </c>
      <c r="O3282" s="9" t="s">
        <v>8272</v>
      </c>
      <c r="P3282" s="18">
        <f t="shared" si="256"/>
        <v>1.03</v>
      </c>
      <c r="Q3282" s="5">
        <f t="shared" si="260"/>
        <v>68.67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8271</v>
      </c>
      <c r="O3283" s="9" t="s">
        <v>8272</v>
      </c>
      <c r="P3283" s="18">
        <f t="shared" si="256"/>
        <v>1.22</v>
      </c>
      <c r="Q3283" s="5">
        <f t="shared" si="260"/>
        <v>129.36000000000001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8271</v>
      </c>
      <c r="O3284" s="9" t="s">
        <v>8272</v>
      </c>
      <c r="P3284" s="18">
        <f t="shared" si="256"/>
        <v>1.03</v>
      </c>
      <c r="Q3284" s="5">
        <f t="shared" si="260"/>
        <v>134.26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8271</v>
      </c>
      <c r="O3285" s="9" t="s">
        <v>8272</v>
      </c>
      <c r="P3285" s="18">
        <f t="shared" si="256"/>
        <v>1.05</v>
      </c>
      <c r="Q3285" s="5">
        <f t="shared" si="260"/>
        <v>17.829999999999998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8271</v>
      </c>
      <c r="O3286" s="9" t="s">
        <v>8272</v>
      </c>
      <c r="P3286" s="18">
        <f t="shared" si="256"/>
        <v>1.02</v>
      </c>
      <c r="Q3286" s="5">
        <f t="shared" si="260"/>
        <v>203.2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8271</v>
      </c>
      <c r="O3287" s="9" t="s">
        <v>8272</v>
      </c>
      <c r="P3287" s="18">
        <f t="shared" si="256"/>
        <v>1.1200000000000001</v>
      </c>
      <c r="Q3287" s="5">
        <f t="shared" si="260"/>
        <v>69.19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8271</v>
      </c>
      <c r="O3288" s="9" t="s">
        <v>8272</v>
      </c>
      <c r="P3288" s="18">
        <f t="shared" si="256"/>
        <v>1.02</v>
      </c>
      <c r="Q3288" s="5">
        <f t="shared" si="260"/>
        <v>125.12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8271</v>
      </c>
      <c r="O3289" s="9" t="s">
        <v>8272</v>
      </c>
      <c r="P3289" s="18">
        <f t="shared" si="256"/>
        <v>1</v>
      </c>
      <c r="Q3289" s="5">
        <f t="shared" si="260"/>
        <v>73.53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8271</v>
      </c>
      <c r="O3290" s="9" t="s">
        <v>8272</v>
      </c>
      <c r="P3290" s="18">
        <f t="shared" si="256"/>
        <v>1</v>
      </c>
      <c r="Q3290" s="5">
        <f t="shared" si="260"/>
        <v>48.44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8271</v>
      </c>
      <c r="O3291" s="9" t="s">
        <v>8272</v>
      </c>
      <c r="P3291" s="18">
        <f t="shared" si="256"/>
        <v>1.33</v>
      </c>
      <c r="Q3291" s="5">
        <f t="shared" si="260"/>
        <v>26.61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8271</v>
      </c>
      <c r="O3292" s="9" t="s">
        <v>8272</v>
      </c>
      <c r="P3292" s="18">
        <f t="shared" si="256"/>
        <v>1.21</v>
      </c>
      <c r="Q3292" s="5">
        <f t="shared" si="260"/>
        <v>33.67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8271</v>
      </c>
      <c r="O3293" s="9" t="s">
        <v>8272</v>
      </c>
      <c r="P3293" s="18">
        <f t="shared" si="256"/>
        <v>1.1399999999999999</v>
      </c>
      <c r="Q3293" s="5">
        <f t="shared" si="260"/>
        <v>40.71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8271</v>
      </c>
      <c r="O3294" s="9" t="s">
        <v>8272</v>
      </c>
      <c r="P3294" s="18">
        <f t="shared" si="256"/>
        <v>2.86</v>
      </c>
      <c r="Q3294" s="5">
        <f t="shared" si="260"/>
        <v>19.27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8271</v>
      </c>
      <c r="O3295" s="9" t="s">
        <v>8272</v>
      </c>
      <c r="P3295" s="18">
        <f t="shared" si="256"/>
        <v>1.7</v>
      </c>
      <c r="Q3295" s="5">
        <f t="shared" si="260"/>
        <v>84.29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8271</v>
      </c>
      <c r="O3296" s="9" t="s">
        <v>8272</v>
      </c>
      <c r="P3296" s="18">
        <f t="shared" si="256"/>
        <v>1.18</v>
      </c>
      <c r="Q3296" s="5">
        <f t="shared" si="260"/>
        <v>29.58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8271</v>
      </c>
      <c r="O3297" s="9" t="s">
        <v>8272</v>
      </c>
      <c r="P3297" s="18">
        <f t="shared" si="256"/>
        <v>1.03</v>
      </c>
      <c r="Q3297" s="5">
        <f t="shared" si="260"/>
        <v>26.67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8271</v>
      </c>
      <c r="O3298" s="9" t="s">
        <v>8272</v>
      </c>
      <c r="P3298" s="18">
        <f t="shared" si="256"/>
        <v>1.44</v>
      </c>
      <c r="Q3298" s="5">
        <f t="shared" si="260"/>
        <v>45.98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8271</v>
      </c>
      <c r="O3299" s="9" t="s">
        <v>8272</v>
      </c>
      <c r="P3299" s="18">
        <f t="shared" si="256"/>
        <v>1</v>
      </c>
      <c r="Q3299" s="5">
        <f t="shared" si="260"/>
        <v>125.09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8271</v>
      </c>
      <c r="O3300" s="9" t="s">
        <v>8272</v>
      </c>
      <c r="P3300" s="18">
        <f t="shared" si="256"/>
        <v>1.02</v>
      </c>
      <c r="Q3300" s="5">
        <f t="shared" si="260"/>
        <v>141.29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8271</v>
      </c>
      <c r="O3301" s="9" t="s">
        <v>8272</v>
      </c>
      <c r="P3301" s="18">
        <f t="shared" si="256"/>
        <v>1.1599999999999999</v>
      </c>
      <c r="Q3301" s="5">
        <f t="shared" si="260"/>
        <v>55.33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8271</v>
      </c>
      <c r="O3302" s="9" t="s">
        <v>8272</v>
      </c>
      <c r="P3302" s="18">
        <f t="shared" si="256"/>
        <v>1.36</v>
      </c>
      <c r="Q3302" s="5">
        <f t="shared" si="260"/>
        <v>46.42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8271</v>
      </c>
      <c r="O3303" s="9" t="s">
        <v>8272</v>
      </c>
      <c r="P3303" s="18">
        <f t="shared" si="256"/>
        <v>1.33</v>
      </c>
      <c r="Q3303" s="5">
        <f t="shared" si="260"/>
        <v>57.2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8271</v>
      </c>
      <c r="O3304" s="9" t="s">
        <v>8272</v>
      </c>
      <c r="P3304" s="18">
        <f t="shared" si="256"/>
        <v>1.03</v>
      </c>
      <c r="Q3304" s="5">
        <f t="shared" si="260"/>
        <v>173.7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8271</v>
      </c>
      <c r="O3305" s="9" t="s">
        <v>8272</v>
      </c>
      <c r="P3305" s="18">
        <f t="shared" si="256"/>
        <v>1.1599999999999999</v>
      </c>
      <c r="Q3305" s="5">
        <f t="shared" si="260"/>
        <v>59.6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8271</v>
      </c>
      <c r="O3306" s="9" t="s">
        <v>8272</v>
      </c>
      <c r="P3306" s="18">
        <f t="shared" si="256"/>
        <v>1.05</v>
      </c>
      <c r="Q3306" s="5">
        <f t="shared" si="260"/>
        <v>89.59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8271</v>
      </c>
      <c r="O3307" s="9" t="s">
        <v>8272</v>
      </c>
      <c r="P3307" s="18">
        <f t="shared" si="256"/>
        <v>1.02</v>
      </c>
      <c r="Q3307" s="5">
        <f t="shared" si="260"/>
        <v>204.05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8271</v>
      </c>
      <c r="O3308" s="9" t="s">
        <v>8272</v>
      </c>
      <c r="P3308" s="18">
        <f t="shared" si="256"/>
        <v>1.75</v>
      </c>
      <c r="Q3308" s="5">
        <f t="shared" si="260"/>
        <v>48.7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8271</v>
      </c>
      <c r="O3309" s="9" t="s">
        <v>8272</v>
      </c>
      <c r="P3309" s="18">
        <f t="shared" si="256"/>
        <v>1.07</v>
      </c>
      <c r="Q3309" s="5">
        <f t="shared" si="260"/>
        <v>53.34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8271</v>
      </c>
      <c r="O3310" s="9" t="s">
        <v>8272</v>
      </c>
      <c r="P3310" s="18">
        <f t="shared" si="256"/>
        <v>1.22</v>
      </c>
      <c r="Q3310" s="5">
        <f t="shared" si="260"/>
        <v>75.09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8271</v>
      </c>
      <c r="O3311" s="9" t="s">
        <v>8272</v>
      </c>
      <c r="P3311" s="18">
        <f t="shared" si="256"/>
        <v>1.59</v>
      </c>
      <c r="Q3311" s="5">
        <f t="shared" si="260"/>
        <v>18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8271</v>
      </c>
      <c r="O3312" s="9" t="s">
        <v>8272</v>
      </c>
      <c r="P3312" s="18">
        <f t="shared" si="256"/>
        <v>1</v>
      </c>
      <c r="Q3312" s="5">
        <f t="shared" si="260"/>
        <v>209.84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8271</v>
      </c>
      <c r="O3313" s="9" t="s">
        <v>8272</v>
      </c>
      <c r="P3313" s="18">
        <f t="shared" si="256"/>
        <v>1.1000000000000001</v>
      </c>
      <c r="Q3313" s="5">
        <f t="shared" si="260"/>
        <v>61.02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8271</v>
      </c>
      <c r="O3314" s="9" t="s">
        <v>8272</v>
      </c>
      <c r="P3314" s="18">
        <f t="shared" si="256"/>
        <v>1</v>
      </c>
      <c r="Q3314" s="5">
        <f t="shared" si="260"/>
        <v>61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8271</v>
      </c>
      <c r="O3315" s="9" t="s">
        <v>8272</v>
      </c>
      <c r="P3315" s="18">
        <f t="shared" si="256"/>
        <v>1.1599999999999999</v>
      </c>
      <c r="Q3315" s="5">
        <f t="shared" si="260"/>
        <v>80.03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8271</v>
      </c>
      <c r="O3316" s="9" t="s">
        <v>8272</v>
      </c>
      <c r="P3316" s="18">
        <f t="shared" si="256"/>
        <v>2.11</v>
      </c>
      <c r="Q3316" s="5">
        <f t="shared" si="260"/>
        <v>29.07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8271</v>
      </c>
      <c r="O3317" s="9" t="s">
        <v>8272</v>
      </c>
      <c r="P3317" s="18">
        <f t="shared" si="256"/>
        <v>1.1000000000000001</v>
      </c>
      <c r="Q3317" s="5">
        <f t="shared" si="260"/>
        <v>49.44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8271</v>
      </c>
      <c r="O3318" s="9" t="s">
        <v>8272</v>
      </c>
      <c r="P3318" s="18">
        <f t="shared" si="256"/>
        <v>1</v>
      </c>
      <c r="Q3318" s="5">
        <f t="shared" si="260"/>
        <v>93.98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8271</v>
      </c>
      <c r="O3319" s="9" t="s">
        <v>8272</v>
      </c>
      <c r="P3319" s="18">
        <f t="shared" si="256"/>
        <v>1.06</v>
      </c>
      <c r="Q3319" s="5">
        <f t="shared" si="260"/>
        <v>61.94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8271</v>
      </c>
      <c r="O3320" s="9" t="s">
        <v>8272</v>
      </c>
      <c r="P3320" s="18">
        <f t="shared" si="256"/>
        <v>1.26</v>
      </c>
      <c r="Q3320" s="5">
        <f t="shared" si="260"/>
        <v>78.5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8271</v>
      </c>
      <c r="O3321" s="9" t="s">
        <v>8272</v>
      </c>
      <c r="P3321" s="18">
        <f t="shared" si="256"/>
        <v>1.08</v>
      </c>
      <c r="Q3321" s="5">
        <f t="shared" si="260"/>
        <v>33.75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8271</v>
      </c>
      <c r="O3322" s="9" t="s">
        <v>8272</v>
      </c>
      <c r="P3322" s="18">
        <f t="shared" si="256"/>
        <v>1.01</v>
      </c>
      <c r="Q3322" s="5">
        <f t="shared" si="260"/>
        <v>66.45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8271</v>
      </c>
      <c r="O3323" s="9" t="s">
        <v>8272</v>
      </c>
      <c r="P3323" s="18">
        <f t="shared" si="256"/>
        <v>1.07</v>
      </c>
      <c r="Q3323" s="5">
        <f t="shared" si="260"/>
        <v>35.799999999999997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8271</v>
      </c>
      <c r="O3324" s="9" t="s">
        <v>8272</v>
      </c>
      <c r="P3324" s="18">
        <f t="shared" si="256"/>
        <v>1.02</v>
      </c>
      <c r="Q3324" s="5">
        <f t="shared" si="260"/>
        <v>145.65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8271</v>
      </c>
      <c r="O3325" s="9" t="s">
        <v>8272</v>
      </c>
      <c r="P3325" s="18">
        <f t="shared" si="256"/>
        <v>1.26</v>
      </c>
      <c r="Q3325" s="5">
        <f t="shared" si="260"/>
        <v>25.69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8271</v>
      </c>
      <c r="O3326" s="9" t="s">
        <v>8272</v>
      </c>
      <c r="P3326" s="18">
        <f t="shared" si="256"/>
        <v>1.02</v>
      </c>
      <c r="Q3326" s="5">
        <f t="shared" si="260"/>
        <v>152.5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8271</v>
      </c>
      <c r="O3327" s="9" t="s">
        <v>8272</v>
      </c>
      <c r="P3327" s="18">
        <f t="shared" si="256"/>
        <v>1.1299999999999999</v>
      </c>
      <c r="Q3327" s="5">
        <f t="shared" si="260"/>
        <v>30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8271</v>
      </c>
      <c r="O3328" s="9" t="s">
        <v>8272</v>
      </c>
      <c r="P3328" s="18">
        <f t="shared" si="256"/>
        <v>1.01</v>
      </c>
      <c r="Q3328" s="5">
        <f t="shared" si="260"/>
        <v>142.28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8271</v>
      </c>
      <c r="O3329" s="9" t="s">
        <v>8272</v>
      </c>
      <c r="P3329" s="18">
        <f t="shared" si="256"/>
        <v>1.01</v>
      </c>
      <c r="Q3329" s="5">
        <f t="shared" si="260"/>
        <v>24.55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8271</v>
      </c>
      <c r="O3330" s="9" t="s">
        <v>8272</v>
      </c>
      <c r="P3330" s="18">
        <f t="shared" si="256"/>
        <v>1.46</v>
      </c>
      <c r="Q3330" s="5">
        <f t="shared" si="260"/>
        <v>292.77999999999997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8271</v>
      </c>
      <c r="O3331" s="9" t="s">
        <v>8272</v>
      </c>
      <c r="P3331" s="18">
        <f t="shared" ref="P3331:P3394" si="261">IFERROR(ROUND(E3331/D3331,2),0)</f>
        <v>1.17</v>
      </c>
      <c r="Q3331" s="5">
        <f t="shared" si="260"/>
        <v>44.92</v>
      </c>
      <c r="R3331" s="14">
        <f t="shared" ref="R3331:R3394" si="262">(J3331/60/60/24)+DATE(1970,1,1)</f>
        <v>41837.323009259257</v>
      </c>
      <c r="S3331" s="14">
        <f t="shared" ref="S3331:S3394" si="263">(I3331/60/60/24)+DATE(1970,1,1)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8271</v>
      </c>
      <c r="O3332" s="9" t="s">
        <v>8272</v>
      </c>
      <c r="P3332" s="18">
        <f t="shared" si="261"/>
        <v>1.06</v>
      </c>
      <c r="Q3332" s="5">
        <f t="shared" si="260"/>
        <v>23.1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8271</v>
      </c>
      <c r="O3333" s="9" t="s">
        <v>8272</v>
      </c>
      <c r="P3333" s="18">
        <f t="shared" si="261"/>
        <v>1.05</v>
      </c>
      <c r="Q3333" s="5">
        <f t="shared" si="260"/>
        <v>80.400000000000006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8271</v>
      </c>
      <c r="O3334" s="9" t="s">
        <v>8272</v>
      </c>
      <c r="P3334" s="18">
        <f t="shared" si="261"/>
        <v>1</v>
      </c>
      <c r="Q3334" s="5">
        <f t="shared" si="260"/>
        <v>72.290000000000006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8271</v>
      </c>
      <c r="O3335" s="9" t="s">
        <v>8272</v>
      </c>
      <c r="P3335" s="18">
        <f t="shared" si="261"/>
        <v>1.05</v>
      </c>
      <c r="Q3335" s="5">
        <f t="shared" si="260"/>
        <v>32.97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8271</v>
      </c>
      <c r="O3336" s="9" t="s">
        <v>8272</v>
      </c>
      <c r="P3336" s="18">
        <f t="shared" si="261"/>
        <v>1.39</v>
      </c>
      <c r="Q3336" s="5">
        <f t="shared" si="260"/>
        <v>116.65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8271</v>
      </c>
      <c r="O3337" s="9" t="s">
        <v>8272</v>
      </c>
      <c r="P3337" s="18">
        <f t="shared" si="261"/>
        <v>1</v>
      </c>
      <c r="Q3337" s="5">
        <f t="shared" si="260"/>
        <v>79.62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8271</v>
      </c>
      <c r="O3338" s="9" t="s">
        <v>8272</v>
      </c>
      <c r="P3338" s="18">
        <f t="shared" si="261"/>
        <v>1</v>
      </c>
      <c r="Q3338" s="5">
        <f t="shared" si="260"/>
        <v>27.78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8271</v>
      </c>
      <c r="O3339" s="9" t="s">
        <v>8272</v>
      </c>
      <c r="P3339" s="18">
        <f t="shared" si="261"/>
        <v>1.1000000000000001</v>
      </c>
      <c r="Q3339" s="5">
        <f t="shared" si="260"/>
        <v>81.03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8271</v>
      </c>
      <c r="O3340" s="9" t="s">
        <v>8272</v>
      </c>
      <c r="P3340" s="18">
        <f t="shared" si="261"/>
        <v>1.02</v>
      </c>
      <c r="Q3340" s="5">
        <f t="shared" si="260"/>
        <v>136.85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8271</v>
      </c>
      <c r="O3341" s="9" t="s">
        <v>8272</v>
      </c>
      <c r="P3341" s="18">
        <f t="shared" si="261"/>
        <v>1.04</v>
      </c>
      <c r="Q3341" s="5">
        <f t="shared" si="260"/>
        <v>177.62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8271</v>
      </c>
      <c r="O3342" s="9" t="s">
        <v>8272</v>
      </c>
      <c r="P3342" s="18">
        <f t="shared" si="261"/>
        <v>1.38</v>
      </c>
      <c r="Q3342" s="5">
        <f t="shared" si="260"/>
        <v>109.08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8271</v>
      </c>
      <c r="O3343" s="9" t="s">
        <v>8272</v>
      </c>
      <c r="P3343" s="18">
        <f t="shared" si="261"/>
        <v>1</v>
      </c>
      <c r="Q3343" s="5">
        <f t="shared" ref="Q3343:Q3406" si="265">IFERROR(ROUND(E3343/L3343,2),0)</f>
        <v>119.64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8271</v>
      </c>
      <c r="O3344" s="9" t="s">
        <v>8272</v>
      </c>
      <c r="P3344" s="18">
        <f t="shared" si="261"/>
        <v>1.02</v>
      </c>
      <c r="Q3344" s="5">
        <f t="shared" si="265"/>
        <v>78.209999999999994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8271</v>
      </c>
      <c r="O3345" s="9" t="s">
        <v>8272</v>
      </c>
      <c r="P3345" s="18">
        <f t="shared" si="261"/>
        <v>1.71</v>
      </c>
      <c r="Q3345" s="5">
        <f t="shared" si="265"/>
        <v>52.17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8271</v>
      </c>
      <c r="O3346" s="9" t="s">
        <v>8272</v>
      </c>
      <c r="P3346" s="18">
        <f t="shared" si="261"/>
        <v>1.01</v>
      </c>
      <c r="Q3346" s="5">
        <f t="shared" si="265"/>
        <v>114.13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8271</v>
      </c>
      <c r="O3347" s="9" t="s">
        <v>8272</v>
      </c>
      <c r="P3347" s="18">
        <f t="shared" si="261"/>
        <v>1.3</v>
      </c>
      <c r="Q3347" s="5">
        <f t="shared" si="265"/>
        <v>50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8271</v>
      </c>
      <c r="O3348" s="9" t="s">
        <v>8272</v>
      </c>
      <c r="P3348" s="18">
        <f t="shared" si="261"/>
        <v>1.1000000000000001</v>
      </c>
      <c r="Q3348" s="5">
        <f t="shared" si="265"/>
        <v>91.67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8271</v>
      </c>
      <c r="O3349" s="9" t="s">
        <v>8272</v>
      </c>
      <c r="P3349" s="18">
        <f t="shared" si="261"/>
        <v>1.19</v>
      </c>
      <c r="Q3349" s="5">
        <f t="shared" si="265"/>
        <v>108.59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8271</v>
      </c>
      <c r="O3350" s="9" t="s">
        <v>8272</v>
      </c>
      <c r="P3350" s="18">
        <f t="shared" si="261"/>
        <v>1</v>
      </c>
      <c r="Q3350" s="5">
        <f t="shared" si="265"/>
        <v>69.819999999999993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8271</v>
      </c>
      <c r="O3351" s="9" t="s">
        <v>8272</v>
      </c>
      <c r="P3351" s="18">
        <f t="shared" si="261"/>
        <v>1.53</v>
      </c>
      <c r="Q3351" s="5">
        <f t="shared" si="265"/>
        <v>109.57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8271</v>
      </c>
      <c r="O3352" s="9" t="s">
        <v>8272</v>
      </c>
      <c r="P3352" s="18">
        <f t="shared" si="261"/>
        <v>1.04</v>
      </c>
      <c r="Q3352" s="5">
        <f t="shared" si="265"/>
        <v>71.67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8271</v>
      </c>
      <c r="O3353" s="9" t="s">
        <v>8272</v>
      </c>
      <c r="P3353" s="18">
        <f t="shared" si="261"/>
        <v>1.01</v>
      </c>
      <c r="Q3353" s="5">
        <f t="shared" si="265"/>
        <v>93.61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8271</v>
      </c>
      <c r="O3354" s="9" t="s">
        <v>8272</v>
      </c>
      <c r="P3354" s="18">
        <f t="shared" si="261"/>
        <v>1.08</v>
      </c>
      <c r="Q3354" s="5">
        <f t="shared" si="265"/>
        <v>76.8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8271</v>
      </c>
      <c r="O3355" s="9" t="s">
        <v>8272</v>
      </c>
      <c r="P3355" s="18">
        <f t="shared" si="261"/>
        <v>3.15</v>
      </c>
      <c r="Q3355" s="5">
        <f t="shared" si="265"/>
        <v>35.799999999999997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8271</v>
      </c>
      <c r="O3356" s="9" t="s">
        <v>8272</v>
      </c>
      <c r="P3356" s="18">
        <f t="shared" si="261"/>
        <v>1.02</v>
      </c>
      <c r="Q3356" s="5">
        <f t="shared" si="265"/>
        <v>55.6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8271</v>
      </c>
      <c r="O3357" s="9" t="s">
        <v>8272</v>
      </c>
      <c r="P3357" s="18">
        <f t="shared" si="261"/>
        <v>1.26</v>
      </c>
      <c r="Q3357" s="5">
        <f t="shared" si="265"/>
        <v>147.33000000000001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8271</v>
      </c>
      <c r="O3358" s="9" t="s">
        <v>8272</v>
      </c>
      <c r="P3358" s="18">
        <f t="shared" si="261"/>
        <v>1.01</v>
      </c>
      <c r="Q3358" s="5">
        <f t="shared" si="265"/>
        <v>56.33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8271</v>
      </c>
      <c r="O3359" s="9" t="s">
        <v>8272</v>
      </c>
      <c r="P3359" s="18">
        <f t="shared" si="261"/>
        <v>1.01</v>
      </c>
      <c r="Q3359" s="5">
        <f t="shared" si="265"/>
        <v>96.19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8271</v>
      </c>
      <c r="O3360" s="9" t="s">
        <v>8272</v>
      </c>
      <c r="P3360" s="18">
        <f t="shared" si="261"/>
        <v>1.03</v>
      </c>
      <c r="Q3360" s="5">
        <f t="shared" si="265"/>
        <v>63.57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8271</v>
      </c>
      <c r="O3361" s="9" t="s">
        <v>8272</v>
      </c>
      <c r="P3361" s="18">
        <f t="shared" si="261"/>
        <v>1.06</v>
      </c>
      <c r="Q3361" s="5">
        <f t="shared" si="265"/>
        <v>184.78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8271</v>
      </c>
      <c r="O3362" s="9" t="s">
        <v>8272</v>
      </c>
      <c r="P3362" s="18">
        <f t="shared" si="261"/>
        <v>1.01</v>
      </c>
      <c r="Q3362" s="5">
        <f t="shared" si="265"/>
        <v>126.72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8271</v>
      </c>
      <c r="O3363" s="9" t="s">
        <v>8272</v>
      </c>
      <c r="P3363" s="18">
        <f t="shared" si="261"/>
        <v>1.1299999999999999</v>
      </c>
      <c r="Q3363" s="5">
        <f t="shared" si="265"/>
        <v>83.43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8271</v>
      </c>
      <c r="O3364" s="9" t="s">
        <v>8272</v>
      </c>
      <c r="P3364" s="18">
        <f t="shared" si="261"/>
        <v>2.1800000000000002</v>
      </c>
      <c r="Q3364" s="5">
        <f t="shared" si="265"/>
        <v>54.5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8271</v>
      </c>
      <c r="O3365" s="9" t="s">
        <v>8272</v>
      </c>
      <c r="P3365" s="18">
        <f t="shared" si="261"/>
        <v>1.01</v>
      </c>
      <c r="Q3365" s="5">
        <f t="shared" si="265"/>
        <v>302.31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8271</v>
      </c>
      <c r="O3366" s="9" t="s">
        <v>8272</v>
      </c>
      <c r="P3366" s="18">
        <f t="shared" si="261"/>
        <v>1.06</v>
      </c>
      <c r="Q3366" s="5">
        <f t="shared" si="265"/>
        <v>44.14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8271</v>
      </c>
      <c r="O3367" s="9" t="s">
        <v>8272</v>
      </c>
      <c r="P3367" s="18">
        <f t="shared" si="261"/>
        <v>1.04</v>
      </c>
      <c r="Q3367" s="5">
        <f t="shared" si="265"/>
        <v>866.67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8271</v>
      </c>
      <c r="O3368" s="9" t="s">
        <v>8272</v>
      </c>
      <c r="P3368" s="18">
        <f t="shared" si="261"/>
        <v>2.21</v>
      </c>
      <c r="Q3368" s="5">
        <f t="shared" si="265"/>
        <v>61.39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8271</v>
      </c>
      <c r="O3369" s="9" t="s">
        <v>8272</v>
      </c>
      <c r="P3369" s="18">
        <f t="shared" si="261"/>
        <v>1.19</v>
      </c>
      <c r="Q3369" s="5">
        <f t="shared" si="265"/>
        <v>29.67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8271</v>
      </c>
      <c r="O3370" s="9" t="s">
        <v>8272</v>
      </c>
      <c r="P3370" s="18">
        <f t="shared" si="261"/>
        <v>1.05</v>
      </c>
      <c r="Q3370" s="5">
        <f t="shared" si="265"/>
        <v>45.48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8271</v>
      </c>
      <c r="O3371" s="9" t="s">
        <v>8272</v>
      </c>
      <c r="P3371" s="18">
        <f t="shared" si="261"/>
        <v>1.04</v>
      </c>
      <c r="Q3371" s="5">
        <f t="shared" si="265"/>
        <v>96.2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8271</v>
      </c>
      <c r="O3372" s="9" t="s">
        <v>8272</v>
      </c>
      <c r="P3372" s="18">
        <f t="shared" si="261"/>
        <v>1.18</v>
      </c>
      <c r="Q3372" s="5">
        <f t="shared" si="265"/>
        <v>67.92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8271</v>
      </c>
      <c r="O3373" s="9" t="s">
        <v>8272</v>
      </c>
      <c r="P3373" s="18">
        <f t="shared" si="261"/>
        <v>1.39</v>
      </c>
      <c r="Q3373" s="5">
        <f t="shared" si="265"/>
        <v>30.78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8271</v>
      </c>
      <c r="O3374" s="9" t="s">
        <v>8272</v>
      </c>
      <c r="P3374" s="18">
        <f t="shared" si="261"/>
        <v>1.04</v>
      </c>
      <c r="Q3374" s="5">
        <f t="shared" si="265"/>
        <v>38.33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8271</v>
      </c>
      <c r="O3375" s="9" t="s">
        <v>8272</v>
      </c>
      <c r="P3375" s="18">
        <f t="shared" si="261"/>
        <v>1</v>
      </c>
      <c r="Q3375" s="5">
        <f t="shared" si="265"/>
        <v>66.83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8271</v>
      </c>
      <c r="O3376" s="9" t="s">
        <v>8272</v>
      </c>
      <c r="P3376" s="18">
        <f t="shared" si="261"/>
        <v>1.07</v>
      </c>
      <c r="Q3376" s="5">
        <f t="shared" si="265"/>
        <v>71.73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8271</v>
      </c>
      <c r="O3377" s="9" t="s">
        <v>8272</v>
      </c>
      <c r="P3377" s="18">
        <f t="shared" si="261"/>
        <v>1</v>
      </c>
      <c r="Q3377" s="5">
        <f t="shared" si="265"/>
        <v>176.47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8271</v>
      </c>
      <c r="O3378" s="9" t="s">
        <v>8272</v>
      </c>
      <c r="P3378" s="18">
        <f t="shared" si="261"/>
        <v>1</v>
      </c>
      <c r="Q3378" s="5">
        <f t="shared" si="265"/>
        <v>421.11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8271</v>
      </c>
      <c r="O3379" s="9" t="s">
        <v>8272</v>
      </c>
      <c r="P3379" s="18">
        <f t="shared" si="261"/>
        <v>1.01</v>
      </c>
      <c r="Q3379" s="5">
        <f t="shared" si="265"/>
        <v>104.99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8271</v>
      </c>
      <c r="O3380" s="9" t="s">
        <v>8272</v>
      </c>
      <c r="P3380" s="18">
        <f t="shared" si="261"/>
        <v>1.08</v>
      </c>
      <c r="Q3380" s="5">
        <f t="shared" si="265"/>
        <v>28.19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8271</v>
      </c>
      <c r="O3381" s="9" t="s">
        <v>8272</v>
      </c>
      <c r="P3381" s="18">
        <f t="shared" si="261"/>
        <v>1.04</v>
      </c>
      <c r="Q3381" s="5">
        <f t="shared" si="265"/>
        <v>54.55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8271</v>
      </c>
      <c r="O3382" s="9" t="s">
        <v>8272</v>
      </c>
      <c r="P3382" s="18">
        <f t="shared" si="261"/>
        <v>1.04</v>
      </c>
      <c r="Q3382" s="5">
        <f t="shared" si="265"/>
        <v>111.89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8271</v>
      </c>
      <c r="O3383" s="9" t="s">
        <v>8272</v>
      </c>
      <c r="P3383" s="18">
        <f t="shared" si="261"/>
        <v>1.02</v>
      </c>
      <c r="Q3383" s="5">
        <f t="shared" si="265"/>
        <v>85.21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8271</v>
      </c>
      <c r="O3384" s="9" t="s">
        <v>8272</v>
      </c>
      <c r="P3384" s="18">
        <f t="shared" si="261"/>
        <v>1.01</v>
      </c>
      <c r="Q3384" s="5">
        <f t="shared" si="265"/>
        <v>76.650000000000006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8271</v>
      </c>
      <c r="O3385" s="9" t="s">
        <v>8272</v>
      </c>
      <c r="P3385" s="18">
        <f t="shared" si="261"/>
        <v>1.1200000000000001</v>
      </c>
      <c r="Q3385" s="5">
        <f t="shared" si="265"/>
        <v>65.17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8271</v>
      </c>
      <c r="O3386" s="9" t="s">
        <v>8272</v>
      </c>
      <c r="P3386" s="18">
        <f t="shared" si="261"/>
        <v>1</v>
      </c>
      <c r="Q3386" s="5">
        <f t="shared" si="265"/>
        <v>93.76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8271</v>
      </c>
      <c r="O3387" s="9" t="s">
        <v>8272</v>
      </c>
      <c r="P3387" s="18">
        <f t="shared" si="261"/>
        <v>1</v>
      </c>
      <c r="Q3387" s="5">
        <f t="shared" si="265"/>
        <v>133.33000000000001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8271</v>
      </c>
      <c r="O3388" s="9" t="s">
        <v>8272</v>
      </c>
      <c r="P3388" s="18">
        <f t="shared" si="261"/>
        <v>1.05</v>
      </c>
      <c r="Q3388" s="5">
        <f t="shared" si="265"/>
        <v>51.22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8271</v>
      </c>
      <c r="O3389" s="9" t="s">
        <v>8272</v>
      </c>
      <c r="P3389" s="18">
        <f t="shared" si="261"/>
        <v>1.17</v>
      </c>
      <c r="Q3389" s="5">
        <f t="shared" si="265"/>
        <v>100.17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8271</v>
      </c>
      <c r="O3390" s="9" t="s">
        <v>8272</v>
      </c>
      <c r="P3390" s="18">
        <f t="shared" si="261"/>
        <v>1.04</v>
      </c>
      <c r="Q3390" s="5">
        <f t="shared" si="265"/>
        <v>34.6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8271</v>
      </c>
      <c r="O3391" s="9" t="s">
        <v>8272</v>
      </c>
      <c r="P3391" s="18">
        <f t="shared" si="261"/>
        <v>1.1499999999999999</v>
      </c>
      <c r="Q3391" s="5">
        <f t="shared" si="265"/>
        <v>184.68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8271</v>
      </c>
      <c r="O3392" s="9" t="s">
        <v>8272</v>
      </c>
      <c r="P3392" s="18">
        <f t="shared" si="261"/>
        <v>1.02</v>
      </c>
      <c r="Q3392" s="5">
        <f t="shared" si="265"/>
        <v>69.819999999999993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8271</v>
      </c>
      <c r="O3393" s="9" t="s">
        <v>8272</v>
      </c>
      <c r="P3393" s="18">
        <f t="shared" si="261"/>
        <v>2.23</v>
      </c>
      <c r="Q3393" s="5">
        <f t="shared" si="265"/>
        <v>61.94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8271</v>
      </c>
      <c r="O3394" s="9" t="s">
        <v>8272</v>
      </c>
      <c r="P3394" s="18">
        <f t="shared" si="261"/>
        <v>1</v>
      </c>
      <c r="Q3394" s="5">
        <f t="shared" si="265"/>
        <v>41.67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8271</v>
      </c>
      <c r="O3395" s="9" t="s">
        <v>8272</v>
      </c>
      <c r="P3395" s="18">
        <f t="shared" ref="P3395:P3458" si="266">IFERROR(ROUND(E3395/D3395,2),0)</f>
        <v>1.06</v>
      </c>
      <c r="Q3395" s="5">
        <f t="shared" si="265"/>
        <v>36.07</v>
      </c>
      <c r="R3395" s="14">
        <f t="shared" ref="R3395:R3458" si="267">(J3395/60/60/24)+DATE(1970,1,1)</f>
        <v>41923.921643518523</v>
      </c>
      <c r="S3395" s="14">
        <f t="shared" ref="S3395:S3458" si="268">(I3395/60/60/24)+DATE(1970,1,1)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8271</v>
      </c>
      <c r="O3396" s="9" t="s">
        <v>8272</v>
      </c>
      <c r="P3396" s="18">
        <f t="shared" si="266"/>
        <v>1.42</v>
      </c>
      <c r="Q3396" s="5">
        <f t="shared" si="265"/>
        <v>29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8271</v>
      </c>
      <c r="O3397" s="9" t="s">
        <v>8272</v>
      </c>
      <c r="P3397" s="18">
        <f t="shared" si="266"/>
        <v>1.84</v>
      </c>
      <c r="Q3397" s="5">
        <f t="shared" si="265"/>
        <v>24.21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8271</v>
      </c>
      <c r="O3398" s="9" t="s">
        <v>8272</v>
      </c>
      <c r="P3398" s="18">
        <f t="shared" si="266"/>
        <v>1.04</v>
      </c>
      <c r="Q3398" s="5">
        <f t="shared" si="265"/>
        <v>55.89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8271</v>
      </c>
      <c r="O3399" s="9" t="s">
        <v>8272</v>
      </c>
      <c r="P3399" s="18">
        <f t="shared" si="266"/>
        <v>1.1200000000000001</v>
      </c>
      <c r="Q3399" s="5">
        <f t="shared" si="265"/>
        <v>11.67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8271</v>
      </c>
      <c r="O3400" s="9" t="s">
        <v>8272</v>
      </c>
      <c r="P3400" s="18">
        <f t="shared" si="266"/>
        <v>1.1100000000000001</v>
      </c>
      <c r="Q3400" s="5">
        <f t="shared" si="265"/>
        <v>68.349999999999994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8271</v>
      </c>
      <c r="O3401" s="9" t="s">
        <v>8272</v>
      </c>
      <c r="P3401" s="18">
        <f t="shared" si="266"/>
        <v>1.04</v>
      </c>
      <c r="Q3401" s="5">
        <f t="shared" si="265"/>
        <v>27.07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8271</v>
      </c>
      <c r="O3402" s="9" t="s">
        <v>8272</v>
      </c>
      <c r="P3402" s="18">
        <f t="shared" si="266"/>
        <v>1</v>
      </c>
      <c r="Q3402" s="5">
        <f t="shared" si="265"/>
        <v>118.13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8271</v>
      </c>
      <c r="O3403" s="9" t="s">
        <v>8272</v>
      </c>
      <c r="P3403" s="18">
        <f t="shared" si="266"/>
        <v>1.02</v>
      </c>
      <c r="Q3403" s="5">
        <f t="shared" si="265"/>
        <v>44.76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8271</v>
      </c>
      <c r="O3404" s="9" t="s">
        <v>8272</v>
      </c>
      <c r="P3404" s="18">
        <f t="shared" si="266"/>
        <v>1.1000000000000001</v>
      </c>
      <c r="Q3404" s="5">
        <f t="shared" si="265"/>
        <v>99.79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8271</v>
      </c>
      <c r="O3405" s="9" t="s">
        <v>8272</v>
      </c>
      <c r="P3405" s="18">
        <f t="shared" si="266"/>
        <v>1</v>
      </c>
      <c r="Q3405" s="5">
        <f t="shared" si="265"/>
        <v>117.65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8271</v>
      </c>
      <c r="O3406" s="9" t="s">
        <v>8272</v>
      </c>
      <c r="P3406" s="18">
        <f t="shared" si="266"/>
        <v>1.22</v>
      </c>
      <c r="Q3406" s="5">
        <f t="shared" si="265"/>
        <v>203.33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8271</v>
      </c>
      <c r="O3407" s="9" t="s">
        <v>8272</v>
      </c>
      <c r="P3407" s="18">
        <f t="shared" si="266"/>
        <v>1.38</v>
      </c>
      <c r="Q3407" s="5">
        <f t="shared" ref="Q3407:Q3470" si="270">IFERROR(ROUND(E3407/L3407,2),0)</f>
        <v>28.32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8271</v>
      </c>
      <c r="O3408" s="9" t="s">
        <v>8272</v>
      </c>
      <c r="P3408" s="18">
        <f t="shared" si="266"/>
        <v>1</v>
      </c>
      <c r="Q3408" s="5">
        <f t="shared" si="270"/>
        <v>110.23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8271</v>
      </c>
      <c r="O3409" s="9" t="s">
        <v>8272</v>
      </c>
      <c r="P3409" s="18">
        <f t="shared" si="266"/>
        <v>1.07</v>
      </c>
      <c r="Q3409" s="5">
        <f t="shared" si="270"/>
        <v>31.97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8271</v>
      </c>
      <c r="O3410" s="9" t="s">
        <v>8272</v>
      </c>
      <c r="P3410" s="18">
        <f t="shared" si="266"/>
        <v>2.11</v>
      </c>
      <c r="Q3410" s="5">
        <f t="shared" si="270"/>
        <v>58.61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8271</v>
      </c>
      <c r="O3411" s="9" t="s">
        <v>8272</v>
      </c>
      <c r="P3411" s="18">
        <f t="shared" si="266"/>
        <v>1.24</v>
      </c>
      <c r="Q3411" s="5">
        <f t="shared" si="270"/>
        <v>29.43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8271</v>
      </c>
      <c r="O3412" s="9" t="s">
        <v>8272</v>
      </c>
      <c r="P3412" s="18">
        <f t="shared" si="266"/>
        <v>1.0900000000000001</v>
      </c>
      <c r="Q3412" s="5">
        <f t="shared" si="270"/>
        <v>81.38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8271</v>
      </c>
      <c r="O3413" s="9" t="s">
        <v>8272</v>
      </c>
      <c r="P3413" s="18">
        <f t="shared" si="266"/>
        <v>1.04</v>
      </c>
      <c r="Q3413" s="5">
        <f t="shared" si="270"/>
        <v>199.17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8271</v>
      </c>
      <c r="O3414" s="9" t="s">
        <v>8272</v>
      </c>
      <c r="P3414" s="18">
        <f t="shared" si="266"/>
        <v>1</v>
      </c>
      <c r="Q3414" s="5">
        <f t="shared" si="270"/>
        <v>115.38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8271</v>
      </c>
      <c r="O3415" s="9" t="s">
        <v>8272</v>
      </c>
      <c r="P3415" s="18">
        <f t="shared" si="266"/>
        <v>1.3</v>
      </c>
      <c r="Q3415" s="5">
        <f t="shared" si="270"/>
        <v>46.43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8271</v>
      </c>
      <c r="O3416" s="9" t="s">
        <v>8272</v>
      </c>
      <c r="P3416" s="18">
        <f t="shared" si="266"/>
        <v>1.04</v>
      </c>
      <c r="Q3416" s="5">
        <f t="shared" si="270"/>
        <v>70.569999999999993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8271</v>
      </c>
      <c r="O3417" s="9" t="s">
        <v>8272</v>
      </c>
      <c r="P3417" s="18">
        <f t="shared" si="266"/>
        <v>1</v>
      </c>
      <c r="Q3417" s="5">
        <f t="shared" si="270"/>
        <v>22.22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8271</v>
      </c>
      <c r="O3418" s="9" t="s">
        <v>8272</v>
      </c>
      <c r="P3418" s="18">
        <f t="shared" si="266"/>
        <v>1.2</v>
      </c>
      <c r="Q3418" s="5">
        <f t="shared" si="270"/>
        <v>159.47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8271</v>
      </c>
      <c r="O3419" s="9" t="s">
        <v>8272</v>
      </c>
      <c r="P3419" s="18">
        <f t="shared" si="266"/>
        <v>1</v>
      </c>
      <c r="Q3419" s="5">
        <f t="shared" si="270"/>
        <v>37.78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8271</v>
      </c>
      <c r="O3420" s="9" t="s">
        <v>8272</v>
      </c>
      <c r="P3420" s="18">
        <f t="shared" si="266"/>
        <v>1.01</v>
      </c>
      <c r="Q3420" s="5">
        <f t="shared" si="270"/>
        <v>72.05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8271</v>
      </c>
      <c r="O3421" s="9" t="s">
        <v>8272</v>
      </c>
      <c r="P3421" s="18">
        <f t="shared" si="266"/>
        <v>1.07</v>
      </c>
      <c r="Q3421" s="5">
        <f t="shared" si="270"/>
        <v>63.7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8271</v>
      </c>
      <c r="O3422" s="9" t="s">
        <v>8272</v>
      </c>
      <c r="P3422" s="18">
        <f t="shared" si="266"/>
        <v>1.38</v>
      </c>
      <c r="Q3422" s="5">
        <f t="shared" si="270"/>
        <v>28.41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8271</v>
      </c>
      <c r="O3423" s="9" t="s">
        <v>8272</v>
      </c>
      <c r="P3423" s="18">
        <f t="shared" si="266"/>
        <v>1.01</v>
      </c>
      <c r="Q3423" s="5">
        <f t="shared" si="270"/>
        <v>103.21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8271</v>
      </c>
      <c r="O3424" s="9" t="s">
        <v>8272</v>
      </c>
      <c r="P3424" s="18">
        <f t="shared" si="266"/>
        <v>1.0900000000000001</v>
      </c>
      <c r="Q3424" s="5">
        <f t="shared" si="270"/>
        <v>71.150000000000006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8271</v>
      </c>
      <c r="O3425" s="9" t="s">
        <v>8272</v>
      </c>
      <c r="P3425" s="18">
        <f t="shared" si="266"/>
        <v>1.4</v>
      </c>
      <c r="Q3425" s="5">
        <f t="shared" si="270"/>
        <v>35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8271</v>
      </c>
      <c r="O3426" s="9" t="s">
        <v>8272</v>
      </c>
      <c r="P3426" s="18">
        <f t="shared" si="266"/>
        <v>1.04</v>
      </c>
      <c r="Q3426" s="5">
        <f t="shared" si="270"/>
        <v>81.78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8271</v>
      </c>
      <c r="O3427" s="9" t="s">
        <v>8272</v>
      </c>
      <c r="P3427" s="18">
        <f t="shared" si="266"/>
        <v>1.03</v>
      </c>
      <c r="Q3427" s="5">
        <f t="shared" si="270"/>
        <v>297.02999999999997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8271</v>
      </c>
      <c r="O3428" s="9" t="s">
        <v>8272</v>
      </c>
      <c r="P3428" s="18">
        <f t="shared" si="266"/>
        <v>1.08</v>
      </c>
      <c r="Q3428" s="5">
        <f t="shared" si="270"/>
        <v>46.61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8271</v>
      </c>
      <c r="O3429" s="9" t="s">
        <v>8272</v>
      </c>
      <c r="P3429" s="18">
        <f t="shared" si="266"/>
        <v>1</v>
      </c>
      <c r="Q3429" s="5">
        <f t="shared" si="270"/>
        <v>51.72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8271</v>
      </c>
      <c r="O3430" s="9" t="s">
        <v>8272</v>
      </c>
      <c r="P3430" s="18">
        <f t="shared" si="266"/>
        <v>1.03</v>
      </c>
      <c r="Q3430" s="5">
        <f t="shared" si="270"/>
        <v>40.29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8271</v>
      </c>
      <c r="O3431" s="9" t="s">
        <v>8272</v>
      </c>
      <c r="P3431" s="18">
        <f t="shared" si="266"/>
        <v>1.3</v>
      </c>
      <c r="Q3431" s="5">
        <f t="shared" si="270"/>
        <v>16.25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8271</v>
      </c>
      <c r="O3432" s="9" t="s">
        <v>8272</v>
      </c>
      <c r="P3432" s="18">
        <f t="shared" si="266"/>
        <v>1.0900000000000001</v>
      </c>
      <c r="Q3432" s="5">
        <f t="shared" si="270"/>
        <v>30.15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8271</v>
      </c>
      <c r="O3433" s="9" t="s">
        <v>8272</v>
      </c>
      <c r="P3433" s="18">
        <f t="shared" si="266"/>
        <v>1</v>
      </c>
      <c r="Q3433" s="5">
        <f t="shared" si="270"/>
        <v>95.24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8271</v>
      </c>
      <c r="O3434" s="9" t="s">
        <v>8272</v>
      </c>
      <c r="P3434" s="18">
        <f t="shared" si="266"/>
        <v>1.1000000000000001</v>
      </c>
      <c r="Q3434" s="5">
        <f t="shared" si="270"/>
        <v>52.21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8271</v>
      </c>
      <c r="O3435" s="9" t="s">
        <v>8272</v>
      </c>
      <c r="P3435" s="18">
        <f t="shared" si="266"/>
        <v>1</v>
      </c>
      <c r="Q3435" s="5">
        <f t="shared" si="270"/>
        <v>134.15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8271</v>
      </c>
      <c r="O3436" s="9" t="s">
        <v>8272</v>
      </c>
      <c r="P3436" s="18">
        <f t="shared" si="266"/>
        <v>1.06</v>
      </c>
      <c r="Q3436" s="5">
        <f t="shared" si="270"/>
        <v>62.83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8271</v>
      </c>
      <c r="O3437" s="9" t="s">
        <v>8272</v>
      </c>
      <c r="P3437" s="18">
        <f t="shared" si="266"/>
        <v>1.1200000000000001</v>
      </c>
      <c r="Q3437" s="5">
        <f t="shared" si="270"/>
        <v>58.95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8271</v>
      </c>
      <c r="O3438" s="9" t="s">
        <v>8272</v>
      </c>
      <c r="P3438" s="18">
        <f t="shared" si="266"/>
        <v>1.06</v>
      </c>
      <c r="Q3438" s="5">
        <f t="shared" si="270"/>
        <v>143.11000000000001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8271</v>
      </c>
      <c r="O3439" s="9" t="s">
        <v>8272</v>
      </c>
      <c r="P3439" s="18">
        <f t="shared" si="266"/>
        <v>1.01</v>
      </c>
      <c r="Q3439" s="5">
        <f t="shared" si="270"/>
        <v>84.17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8271</v>
      </c>
      <c r="O3440" s="9" t="s">
        <v>8272</v>
      </c>
      <c r="P3440" s="18">
        <f t="shared" si="266"/>
        <v>1.04</v>
      </c>
      <c r="Q3440" s="5">
        <f t="shared" si="270"/>
        <v>186.07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8271</v>
      </c>
      <c r="O3441" s="9" t="s">
        <v>8272</v>
      </c>
      <c r="P3441" s="18">
        <f t="shared" si="266"/>
        <v>1.35</v>
      </c>
      <c r="Q3441" s="5">
        <f t="shared" si="270"/>
        <v>89.79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8271</v>
      </c>
      <c r="O3442" s="9" t="s">
        <v>8272</v>
      </c>
      <c r="P3442" s="18">
        <f t="shared" si="266"/>
        <v>1.05</v>
      </c>
      <c r="Q3442" s="5">
        <f t="shared" si="270"/>
        <v>64.16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8271</v>
      </c>
      <c r="O3443" s="9" t="s">
        <v>8272</v>
      </c>
      <c r="P3443" s="18">
        <f t="shared" si="266"/>
        <v>1.03</v>
      </c>
      <c r="Q3443" s="5">
        <f t="shared" si="270"/>
        <v>59.65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8271</v>
      </c>
      <c r="O3444" s="9" t="s">
        <v>8272</v>
      </c>
      <c r="P3444" s="18">
        <f t="shared" si="266"/>
        <v>1</v>
      </c>
      <c r="Q3444" s="5">
        <f t="shared" si="270"/>
        <v>31.25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8271</v>
      </c>
      <c r="O3445" s="9" t="s">
        <v>8272</v>
      </c>
      <c r="P3445" s="18">
        <f t="shared" si="266"/>
        <v>1.86</v>
      </c>
      <c r="Q3445" s="5">
        <f t="shared" si="270"/>
        <v>41.22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8271</v>
      </c>
      <c r="O3446" s="9" t="s">
        <v>8272</v>
      </c>
      <c r="P3446" s="18">
        <f t="shared" si="266"/>
        <v>2.89</v>
      </c>
      <c r="Q3446" s="5">
        <f t="shared" si="270"/>
        <v>43.35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8271</v>
      </c>
      <c r="O3447" s="9" t="s">
        <v>8272</v>
      </c>
      <c r="P3447" s="18">
        <f t="shared" si="266"/>
        <v>1</v>
      </c>
      <c r="Q3447" s="5">
        <f t="shared" si="270"/>
        <v>64.52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8271</v>
      </c>
      <c r="O3448" s="9" t="s">
        <v>8272</v>
      </c>
      <c r="P3448" s="18">
        <f t="shared" si="266"/>
        <v>1.08</v>
      </c>
      <c r="Q3448" s="5">
        <f t="shared" si="270"/>
        <v>43.28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8271</v>
      </c>
      <c r="O3449" s="9" t="s">
        <v>8272</v>
      </c>
      <c r="P3449" s="18">
        <f t="shared" si="266"/>
        <v>1.08</v>
      </c>
      <c r="Q3449" s="5">
        <f t="shared" si="270"/>
        <v>77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8271</v>
      </c>
      <c r="O3450" s="9" t="s">
        <v>8272</v>
      </c>
      <c r="P3450" s="18">
        <f t="shared" si="266"/>
        <v>1.1000000000000001</v>
      </c>
      <c r="Q3450" s="5">
        <f t="shared" si="270"/>
        <v>51.22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8271</v>
      </c>
      <c r="O3451" s="9" t="s">
        <v>8272</v>
      </c>
      <c r="P3451" s="18">
        <f t="shared" si="266"/>
        <v>1.71</v>
      </c>
      <c r="Q3451" s="5">
        <f t="shared" si="270"/>
        <v>68.25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8271</v>
      </c>
      <c r="O3452" s="9" t="s">
        <v>8272</v>
      </c>
      <c r="P3452" s="18">
        <f t="shared" si="266"/>
        <v>1.52</v>
      </c>
      <c r="Q3452" s="5">
        <f t="shared" si="270"/>
        <v>19.489999999999998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8271</v>
      </c>
      <c r="O3453" s="9" t="s">
        <v>8272</v>
      </c>
      <c r="P3453" s="18">
        <f t="shared" si="266"/>
        <v>1.01</v>
      </c>
      <c r="Q3453" s="5">
        <f t="shared" si="270"/>
        <v>41.13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8271</v>
      </c>
      <c r="O3454" s="9" t="s">
        <v>8272</v>
      </c>
      <c r="P3454" s="18">
        <f t="shared" si="266"/>
        <v>1.53</v>
      </c>
      <c r="Q3454" s="5">
        <f t="shared" si="270"/>
        <v>41.41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8271</v>
      </c>
      <c r="O3455" s="9" t="s">
        <v>8272</v>
      </c>
      <c r="P3455" s="18">
        <f t="shared" si="266"/>
        <v>1.28</v>
      </c>
      <c r="Q3455" s="5">
        <f t="shared" si="270"/>
        <v>27.5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8271</v>
      </c>
      <c r="O3456" s="9" t="s">
        <v>8272</v>
      </c>
      <c r="P3456" s="18">
        <f t="shared" si="266"/>
        <v>1.01</v>
      </c>
      <c r="Q3456" s="5">
        <f t="shared" si="270"/>
        <v>33.57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8271</v>
      </c>
      <c r="O3457" s="9" t="s">
        <v>8272</v>
      </c>
      <c r="P3457" s="18">
        <f t="shared" si="266"/>
        <v>1.01</v>
      </c>
      <c r="Q3457" s="5">
        <f t="shared" si="270"/>
        <v>145.87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8271</v>
      </c>
      <c r="O3458" s="9" t="s">
        <v>8272</v>
      </c>
      <c r="P3458" s="18">
        <f t="shared" si="266"/>
        <v>1.91</v>
      </c>
      <c r="Q3458" s="5">
        <f t="shared" si="270"/>
        <v>358.69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8271</v>
      </c>
      <c r="O3459" s="9" t="s">
        <v>8272</v>
      </c>
      <c r="P3459" s="18">
        <f t="shared" ref="P3459:P3522" si="271">IFERROR(ROUND(E3459/D3459,2),0)</f>
        <v>1.4</v>
      </c>
      <c r="Q3459" s="5">
        <f t="shared" si="270"/>
        <v>50.98</v>
      </c>
      <c r="R3459" s="14">
        <f t="shared" ref="R3459:R3522" si="272">(J3459/60/60/24)+DATE(1970,1,1)</f>
        <v>42016.706678240742</v>
      </c>
      <c r="S3459" s="14">
        <f t="shared" ref="S3459:S3522" si="273">(I3459/60/60/24)+DATE(1970,1,1)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8271</v>
      </c>
      <c r="O3460" s="9" t="s">
        <v>8272</v>
      </c>
      <c r="P3460" s="18">
        <f t="shared" si="271"/>
        <v>1.24</v>
      </c>
      <c r="Q3460" s="5">
        <f t="shared" si="270"/>
        <v>45.04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8271</v>
      </c>
      <c r="O3461" s="9" t="s">
        <v>8272</v>
      </c>
      <c r="P3461" s="18">
        <f t="shared" si="271"/>
        <v>1.26</v>
      </c>
      <c r="Q3461" s="5">
        <f t="shared" si="270"/>
        <v>17.53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8271</v>
      </c>
      <c r="O3462" s="9" t="s">
        <v>8272</v>
      </c>
      <c r="P3462" s="18">
        <f t="shared" si="271"/>
        <v>1.9</v>
      </c>
      <c r="Q3462" s="5">
        <f t="shared" si="270"/>
        <v>50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8271</v>
      </c>
      <c r="O3463" s="9" t="s">
        <v>8272</v>
      </c>
      <c r="P3463" s="18">
        <f t="shared" si="271"/>
        <v>1.39</v>
      </c>
      <c r="Q3463" s="5">
        <f t="shared" si="270"/>
        <v>57.92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8271</v>
      </c>
      <c r="O3464" s="9" t="s">
        <v>8272</v>
      </c>
      <c r="P3464" s="18">
        <f t="shared" si="271"/>
        <v>2.02</v>
      </c>
      <c r="Q3464" s="5">
        <f t="shared" si="270"/>
        <v>29.71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8271</v>
      </c>
      <c r="O3465" s="9" t="s">
        <v>8272</v>
      </c>
      <c r="P3465" s="18">
        <f t="shared" si="271"/>
        <v>1.03</v>
      </c>
      <c r="Q3465" s="5">
        <f t="shared" si="270"/>
        <v>90.68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8271</v>
      </c>
      <c r="O3466" s="9" t="s">
        <v>8272</v>
      </c>
      <c r="P3466" s="18">
        <f t="shared" si="271"/>
        <v>1.02</v>
      </c>
      <c r="Q3466" s="5">
        <f t="shared" si="270"/>
        <v>55.01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8271</v>
      </c>
      <c r="O3467" s="9" t="s">
        <v>8272</v>
      </c>
      <c r="P3467" s="18">
        <f t="shared" si="271"/>
        <v>1.03</v>
      </c>
      <c r="Q3467" s="5">
        <f t="shared" si="270"/>
        <v>57.22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8271</v>
      </c>
      <c r="O3468" s="9" t="s">
        <v>8272</v>
      </c>
      <c r="P3468" s="18">
        <f t="shared" si="271"/>
        <v>1.27</v>
      </c>
      <c r="Q3468" s="5">
        <f t="shared" si="270"/>
        <v>72.95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8271</v>
      </c>
      <c r="O3469" s="9" t="s">
        <v>8272</v>
      </c>
      <c r="P3469" s="18">
        <f t="shared" si="271"/>
        <v>1.01</v>
      </c>
      <c r="Q3469" s="5">
        <f t="shared" si="270"/>
        <v>64.47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8271</v>
      </c>
      <c r="O3470" s="9" t="s">
        <v>8272</v>
      </c>
      <c r="P3470" s="18">
        <f t="shared" si="271"/>
        <v>1.22</v>
      </c>
      <c r="Q3470" s="5">
        <f t="shared" si="270"/>
        <v>716.35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8271</v>
      </c>
      <c r="O3471" s="9" t="s">
        <v>8272</v>
      </c>
      <c r="P3471" s="18">
        <f t="shared" si="271"/>
        <v>1.1299999999999999</v>
      </c>
      <c r="Q3471" s="5">
        <f t="shared" ref="Q3471:Q3534" si="275">IFERROR(ROUND(E3471/L3471,2),0)</f>
        <v>50.4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8271</v>
      </c>
      <c r="O3472" s="9" t="s">
        <v>8272</v>
      </c>
      <c r="P3472" s="18">
        <f t="shared" si="271"/>
        <v>1.5</v>
      </c>
      <c r="Q3472" s="5">
        <f t="shared" si="275"/>
        <v>41.67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8271</v>
      </c>
      <c r="O3473" s="9" t="s">
        <v>8272</v>
      </c>
      <c r="P3473" s="18">
        <f t="shared" si="271"/>
        <v>2.15</v>
      </c>
      <c r="Q3473" s="5">
        <f t="shared" si="275"/>
        <v>35.770000000000003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8271</v>
      </c>
      <c r="O3474" s="9" t="s">
        <v>8272</v>
      </c>
      <c r="P3474" s="18">
        <f t="shared" si="271"/>
        <v>1.02</v>
      </c>
      <c r="Q3474" s="5">
        <f t="shared" si="275"/>
        <v>88.74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8271</v>
      </c>
      <c r="O3475" s="9" t="s">
        <v>8272</v>
      </c>
      <c r="P3475" s="18">
        <f t="shared" si="271"/>
        <v>1</v>
      </c>
      <c r="Q3475" s="5">
        <f t="shared" si="275"/>
        <v>148.47999999999999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8271</v>
      </c>
      <c r="O3476" s="9" t="s">
        <v>8272</v>
      </c>
      <c r="P3476" s="18">
        <f t="shared" si="271"/>
        <v>1.01</v>
      </c>
      <c r="Q3476" s="5">
        <f t="shared" si="275"/>
        <v>51.79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8271</v>
      </c>
      <c r="O3477" s="9" t="s">
        <v>8272</v>
      </c>
      <c r="P3477" s="18">
        <f t="shared" si="271"/>
        <v>1.1299999999999999</v>
      </c>
      <c r="Q3477" s="5">
        <f t="shared" si="275"/>
        <v>20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8271</v>
      </c>
      <c r="O3478" s="9" t="s">
        <v>8272</v>
      </c>
      <c r="P3478" s="18">
        <f t="shared" si="271"/>
        <v>1.04</v>
      </c>
      <c r="Q3478" s="5">
        <f t="shared" si="275"/>
        <v>52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8271</v>
      </c>
      <c r="O3479" s="9" t="s">
        <v>8272</v>
      </c>
      <c r="P3479" s="18">
        <f t="shared" si="271"/>
        <v>1.1499999999999999</v>
      </c>
      <c r="Q3479" s="5">
        <f t="shared" si="275"/>
        <v>53.23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8271</v>
      </c>
      <c r="O3480" s="9" t="s">
        <v>8272</v>
      </c>
      <c r="P3480" s="18">
        <f t="shared" si="271"/>
        <v>1.1299999999999999</v>
      </c>
      <c r="Q3480" s="5">
        <f t="shared" si="275"/>
        <v>39.6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8271</v>
      </c>
      <c r="O3481" s="9" t="s">
        <v>8272</v>
      </c>
      <c r="P3481" s="18">
        <f t="shared" si="271"/>
        <v>1.28</v>
      </c>
      <c r="Q3481" s="5">
        <f t="shared" si="275"/>
        <v>34.25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8271</v>
      </c>
      <c r="O3482" s="9" t="s">
        <v>8272</v>
      </c>
      <c r="P3482" s="18">
        <f t="shared" si="271"/>
        <v>1.43</v>
      </c>
      <c r="Q3482" s="5">
        <f t="shared" si="275"/>
        <v>164.62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8271</v>
      </c>
      <c r="O3483" s="9" t="s">
        <v>8272</v>
      </c>
      <c r="P3483" s="18">
        <f t="shared" si="271"/>
        <v>1.19</v>
      </c>
      <c r="Q3483" s="5">
        <f t="shared" si="275"/>
        <v>125.05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8271</v>
      </c>
      <c r="O3484" s="9" t="s">
        <v>8272</v>
      </c>
      <c r="P3484" s="18">
        <f t="shared" si="271"/>
        <v>1.38</v>
      </c>
      <c r="Q3484" s="5">
        <f t="shared" si="275"/>
        <v>51.88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8271</v>
      </c>
      <c r="O3485" s="9" t="s">
        <v>8272</v>
      </c>
      <c r="P3485" s="18">
        <f t="shared" si="271"/>
        <v>1.6</v>
      </c>
      <c r="Q3485" s="5">
        <f t="shared" si="275"/>
        <v>40.29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8271</v>
      </c>
      <c r="O3486" s="9" t="s">
        <v>8272</v>
      </c>
      <c r="P3486" s="18">
        <f t="shared" si="271"/>
        <v>1.1399999999999999</v>
      </c>
      <c r="Q3486" s="5">
        <f t="shared" si="275"/>
        <v>64.91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8271</v>
      </c>
      <c r="O3487" s="9" t="s">
        <v>8272</v>
      </c>
      <c r="P3487" s="18">
        <f t="shared" si="271"/>
        <v>1.01</v>
      </c>
      <c r="Q3487" s="5">
        <f t="shared" si="275"/>
        <v>55.33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8271</v>
      </c>
      <c r="O3488" s="9" t="s">
        <v>8272</v>
      </c>
      <c r="P3488" s="18">
        <f t="shared" si="271"/>
        <v>1.55</v>
      </c>
      <c r="Q3488" s="5">
        <f t="shared" si="275"/>
        <v>83.14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8271</v>
      </c>
      <c r="O3489" s="9" t="s">
        <v>8272</v>
      </c>
      <c r="P3489" s="18">
        <f t="shared" si="271"/>
        <v>1.28</v>
      </c>
      <c r="Q3489" s="5">
        <f t="shared" si="275"/>
        <v>38.71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8271</v>
      </c>
      <c r="O3490" s="9" t="s">
        <v>8272</v>
      </c>
      <c r="P3490" s="18">
        <f t="shared" si="271"/>
        <v>1.21</v>
      </c>
      <c r="Q3490" s="5">
        <f t="shared" si="275"/>
        <v>125.38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8271</v>
      </c>
      <c r="O3491" s="9" t="s">
        <v>8272</v>
      </c>
      <c r="P3491" s="18">
        <f t="shared" si="271"/>
        <v>1.1299999999999999</v>
      </c>
      <c r="Q3491" s="5">
        <f t="shared" si="275"/>
        <v>78.260000000000005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8271</v>
      </c>
      <c r="O3492" s="9" t="s">
        <v>8272</v>
      </c>
      <c r="P3492" s="18">
        <f t="shared" si="271"/>
        <v>1.28</v>
      </c>
      <c r="Q3492" s="5">
        <f t="shared" si="275"/>
        <v>47.22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8271</v>
      </c>
      <c r="O3493" s="9" t="s">
        <v>8272</v>
      </c>
      <c r="P3493" s="18">
        <f t="shared" si="271"/>
        <v>1.58</v>
      </c>
      <c r="Q3493" s="5">
        <f t="shared" si="275"/>
        <v>79.099999999999994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8271</v>
      </c>
      <c r="O3494" s="9" t="s">
        <v>8272</v>
      </c>
      <c r="P3494" s="18">
        <f t="shared" si="271"/>
        <v>1.05</v>
      </c>
      <c r="Q3494" s="5">
        <f t="shared" si="275"/>
        <v>114.29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8271</v>
      </c>
      <c r="O3495" s="9" t="s">
        <v>8272</v>
      </c>
      <c r="P3495" s="18">
        <f t="shared" si="271"/>
        <v>1</v>
      </c>
      <c r="Q3495" s="5">
        <f t="shared" si="275"/>
        <v>51.72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8271</v>
      </c>
      <c r="O3496" s="9" t="s">
        <v>8272</v>
      </c>
      <c r="P3496" s="18">
        <f t="shared" si="271"/>
        <v>1</v>
      </c>
      <c r="Q3496" s="5">
        <f t="shared" si="275"/>
        <v>30.77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8271</v>
      </c>
      <c r="O3497" s="9" t="s">
        <v>8272</v>
      </c>
      <c r="P3497" s="18">
        <f t="shared" si="271"/>
        <v>1.07</v>
      </c>
      <c r="Q3497" s="5">
        <f t="shared" si="275"/>
        <v>74.209999999999994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8271</v>
      </c>
      <c r="O3498" s="9" t="s">
        <v>8272</v>
      </c>
      <c r="P3498" s="18">
        <f t="shared" si="271"/>
        <v>1.24</v>
      </c>
      <c r="Q3498" s="5">
        <f t="shared" si="275"/>
        <v>47.85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8271</v>
      </c>
      <c r="O3499" s="9" t="s">
        <v>8272</v>
      </c>
      <c r="P3499" s="18">
        <f t="shared" si="271"/>
        <v>1.0900000000000001</v>
      </c>
      <c r="Q3499" s="5">
        <f t="shared" si="275"/>
        <v>34.409999999999997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8271</v>
      </c>
      <c r="O3500" s="9" t="s">
        <v>8272</v>
      </c>
      <c r="P3500" s="18">
        <f t="shared" si="271"/>
        <v>1.02</v>
      </c>
      <c r="Q3500" s="5">
        <f t="shared" si="275"/>
        <v>40.24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8271</v>
      </c>
      <c r="O3501" s="9" t="s">
        <v>8272</v>
      </c>
      <c r="P3501" s="18">
        <f t="shared" si="271"/>
        <v>1.06</v>
      </c>
      <c r="Q3501" s="5">
        <f t="shared" si="275"/>
        <v>60.29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8271</v>
      </c>
      <c r="O3502" s="9" t="s">
        <v>8272</v>
      </c>
      <c r="P3502" s="18">
        <f t="shared" si="271"/>
        <v>1.06</v>
      </c>
      <c r="Q3502" s="5">
        <f t="shared" si="275"/>
        <v>25.31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8271</v>
      </c>
      <c r="O3503" s="9" t="s">
        <v>8272</v>
      </c>
      <c r="P3503" s="18">
        <f t="shared" si="271"/>
        <v>1.01</v>
      </c>
      <c r="Q3503" s="5">
        <f t="shared" si="275"/>
        <v>35.950000000000003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8271</v>
      </c>
      <c r="O3504" s="9" t="s">
        <v>8272</v>
      </c>
      <c r="P3504" s="18">
        <f t="shared" si="271"/>
        <v>1.05</v>
      </c>
      <c r="Q3504" s="5">
        <f t="shared" si="275"/>
        <v>136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8271</v>
      </c>
      <c r="O3505" s="9" t="s">
        <v>8272</v>
      </c>
      <c r="P3505" s="18">
        <f t="shared" si="271"/>
        <v>1.08</v>
      </c>
      <c r="Q3505" s="5">
        <f t="shared" si="275"/>
        <v>70.760000000000005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8271</v>
      </c>
      <c r="O3506" s="9" t="s">
        <v>8272</v>
      </c>
      <c r="P3506" s="18">
        <f t="shared" si="271"/>
        <v>1</v>
      </c>
      <c r="Q3506" s="5">
        <f t="shared" si="275"/>
        <v>125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8271</v>
      </c>
      <c r="O3507" s="9" t="s">
        <v>8272</v>
      </c>
      <c r="P3507" s="18">
        <f t="shared" si="271"/>
        <v>1.04</v>
      </c>
      <c r="Q3507" s="5">
        <f t="shared" si="275"/>
        <v>66.510000000000005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8271</v>
      </c>
      <c r="O3508" s="9" t="s">
        <v>8272</v>
      </c>
      <c r="P3508" s="18">
        <f t="shared" si="271"/>
        <v>1.02</v>
      </c>
      <c r="Q3508" s="5">
        <f t="shared" si="275"/>
        <v>105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8271</v>
      </c>
      <c r="O3509" s="9" t="s">
        <v>8272</v>
      </c>
      <c r="P3509" s="18">
        <f t="shared" si="271"/>
        <v>1.04</v>
      </c>
      <c r="Q3509" s="5">
        <f t="shared" si="275"/>
        <v>145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8271</v>
      </c>
      <c r="O3510" s="9" t="s">
        <v>8272</v>
      </c>
      <c r="P3510" s="18">
        <f t="shared" si="271"/>
        <v>1.8</v>
      </c>
      <c r="Q3510" s="5">
        <f t="shared" si="275"/>
        <v>12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8271</v>
      </c>
      <c r="O3511" s="9" t="s">
        <v>8272</v>
      </c>
      <c r="P3511" s="18">
        <f t="shared" si="271"/>
        <v>1.06</v>
      </c>
      <c r="Q3511" s="5">
        <f t="shared" si="275"/>
        <v>96.67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8271</v>
      </c>
      <c r="O3512" s="9" t="s">
        <v>8272</v>
      </c>
      <c r="P3512" s="18">
        <f t="shared" si="271"/>
        <v>1.01</v>
      </c>
      <c r="Q3512" s="5">
        <f t="shared" si="275"/>
        <v>60.33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8271</v>
      </c>
      <c r="O3513" s="9" t="s">
        <v>8272</v>
      </c>
      <c r="P3513" s="18">
        <f t="shared" si="271"/>
        <v>1.01</v>
      </c>
      <c r="Q3513" s="5">
        <f t="shared" si="275"/>
        <v>79.89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8271</v>
      </c>
      <c r="O3514" s="9" t="s">
        <v>8272</v>
      </c>
      <c r="P3514" s="18">
        <f t="shared" si="271"/>
        <v>1</v>
      </c>
      <c r="Q3514" s="5">
        <f t="shared" si="275"/>
        <v>58.82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8271</v>
      </c>
      <c r="O3515" s="9" t="s">
        <v>8272</v>
      </c>
      <c r="P3515" s="18">
        <f t="shared" si="271"/>
        <v>1.18</v>
      </c>
      <c r="Q3515" s="5">
        <f t="shared" si="275"/>
        <v>75.34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8271</v>
      </c>
      <c r="O3516" s="9" t="s">
        <v>8272</v>
      </c>
      <c r="P3516" s="18">
        <f t="shared" si="271"/>
        <v>1.1000000000000001</v>
      </c>
      <c r="Q3516" s="5">
        <f t="shared" si="275"/>
        <v>55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8271</v>
      </c>
      <c r="O3517" s="9" t="s">
        <v>8272</v>
      </c>
      <c r="P3517" s="18">
        <f t="shared" si="271"/>
        <v>1.03</v>
      </c>
      <c r="Q3517" s="5">
        <f t="shared" si="275"/>
        <v>66.959999999999994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8271</v>
      </c>
      <c r="O3518" s="9" t="s">
        <v>8272</v>
      </c>
      <c r="P3518" s="18">
        <f t="shared" si="271"/>
        <v>1</v>
      </c>
      <c r="Q3518" s="5">
        <f t="shared" si="275"/>
        <v>227.27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8271</v>
      </c>
      <c r="O3519" s="9" t="s">
        <v>8272</v>
      </c>
      <c r="P3519" s="18">
        <f t="shared" si="271"/>
        <v>1</v>
      </c>
      <c r="Q3519" s="5">
        <f t="shared" si="275"/>
        <v>307.69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8271</v>
      </c>
      <c r="O3520" s="9" t="s">
        <v>8272</v>
      </c>
      <c r="P3520" s="18">
        <f t="shared" si="271"/>
        <v>1.1000000000000001</v>
      </c>
      <c r="Q3520" s="5">
        <f t="shared" si="275"/>
        <v>50.02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8271</v>
      </c>
      <c r="O3521" s="9" t="s">
        <v>8272</v>
      </c>
      <c r="P3521" s="18">
        <f t="shared" si="271"/>
        <v>1.01</v>
      </c>
      <c r="Q3521" s="5">
        <f t="shared" si="275"/>
        <v>72.39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8271</v>
      </c>
      <c r="O3522" s="9" t="s">
        <v>8272</v>
      </c>
      <c r="P3522" s="18">
        <f t="shared" si="271"/>
        <v>1.01</v>
      </c>
      <c r="Q3522" s="5">
        <f t="shared" si="275"/>
        <v>95.95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8271</v>
      </c>
      <c r="O3523" s="9" t="s">
        <v>8272</v>
      </c>
      <c r="P3523" s="18">
        <f t="shared" ref="P3523:P3586" si="276">IFERROR(ROUND(E3523/D3523,2),0)</f>
        <v>1.69</v>
      </c>
      <c r="Q3523" s="5">
        <f t="shared" si="275"/>
        <v>45.62</v>
      </c>
      <c r="R3523" s="14">
        <f t="shared" ref="R3523:R3586" si="277">(J3523/60/60/24)+DATE(1970,1,1)</f>
        <v>41881.361342592594</v>
      </c>
      <c r="S3523" s="14">
        <f t="shared" ref="S3523:S3586" si="278">(I3523/60/60/24)+DATE(1970,1,1)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8271</v>
      </c>
      <c r="O3524" s="9" t="s">
        <v>8272</v>
      </c>
      <c r="P3524" s="18">
        <f t="shared" si="276"/>
        <v>1</v>
      </c>
      <c r="Q3524" s="5">
        <f t="shared" si="275"/>
        <v>41.03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8271</v>
      </c>
      <c r="O3525" s="9" t="s">
        <v>8272</v>
      </c>
      <c r="P3525" s="18">
        <f t="shared" si="276"/>
        <v>1.1399999999999999</v>
      </c>
      <c r="Q3525" s="5">
        <f t="shared" si="275"/>
        <v>56.83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8271</v>
      </c>
      <c r="O3526" s="9" t="s">
        <v>8272</v>
      </c>
      <c r="P3526" s="18">
        <f t="shared" si="276"/>
        <v>1.02</v>
      </c>
      <c r="Q3526" s="5">
        <f t="shared" si="275"/>
        <v>137.24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8271</v>
      </c>
      <c r="O3527" s="9" t="s">
        <v>8272</v>
      </c>
      <c r="P3527" s="18">
        <f t="shared" si="276"/>
        <v>1.06</v>
      </c>
      <c r="Q3527" s="5">
        <f t="shared" si="275"/>
        <v>75.709999999999994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8271</v>
      </c>
      <c r="O3528" s="9" t="s">
        <v>8272</v>
      </c>
      <c r="P3528" s="18">
        <f t="shared" si="276"/>
        <v>1.02</v>
      </c>
      <c r="Q3528" s="5">
        <f t="shared" si="275"/>
        <v>99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8271</v>
      </c>
      <c r="O3529" s="9" t="s">
        <v>8272</v>
      </c>
      <c r="P3529" s="18">
        <f t="shared" si="276"/>
        <v>1.17</v>
      </c>
      <c r="Q3529" s="5">
        <f t="shared" si="275"/>
        <v>81.569999999999993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8271</v>
      </c>
      <c r="O3530" s="9" t="s">
        <v>8272</v>
      </c>
      <c r="P3530" s="18">
        <f t="shared" si="276"/>
        <v>1.01</v>
      </c>
      <c r="Q3530" s="5">
        <f t="shared" si="275"/>
        <v>45.11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8271</v>
      </c>
      <c r="O3531" s="9" t="s">
        <v>8272</v>
      </c>
      <c r="P3531" s="18">
        <f t="shared" si="276"/>
        <v>1.32</v>
      </c>
      <c r="Q3531" s="5">
        <f t="shared" si="275"/>
        <v>36.67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8271</v>
      </c>
      <c r="O3532" s="9" t="s">
        <v>8272</v>
      </c>
      <c r="P3532" s="18">
        <f t="shared" si="276"/>
        <v>1</v>
      </c>
      <c r="Q3532" s="5">
        <f t="shared" si="275"/>
        <v>125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8271</v>
      </c>
      <c r="O3533" s="9" t="s">
        <v>8272</v>
      </c>
      <c r="P3533" s="18">
        <f t="shared" si="276"/>
        <v>1.28</v>
      </c>
      <c r="Q3533" s="5">
        <f t="shared" si="275"/>
        <v>49.23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8271</v>
      </c>
      <c r="O3534" s="9" t="s">
        <v>8272</v>
      </c>
      <c r="P3534" s="18">
        <f t="shared" si="276"/>
        <v>1.19</v>
      </c>
      <c r="Q3534" s="5">
        <f t="shared" si="275"/>
        <v>42.3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8271</v>
      </c>
      <c r="O3535" s="9" t="s">
        <v>8272</v>
      </c>
      <c r="P3535" s="18">
        <f t="shared" si="276"/>
        <v>1.26</v>
      </c>
      <c r="Q3535" s="5">
        <f t="shared" ref="Q3535:Q3598" si="280">IFERROR(ROUND(E3535/L3535,2),0)</f>
        <v>78.88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8271</v>
      </c>
      <c r="O3536" s="9" t="s">
        <v>8272</v>
      </c>
      <c r="P3536" s="18">
        <f t="shared" si="276"/>
        <v>1.56</v>
      </c>
      <c r="Q3536" s="5">
        <f t="shared" si="280"/>
        <v>38.28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8271</v>
      </c>
      <c r="O3537" s="9" t="s">
        <v>8272</v>
      </c>
      <c r="P3537" s="18">
        <f t="shared" si="276"/>
        <v>1.03</v>
      </c>
      <c r="Q3537" s="5">
        <f t="shared" si="280"/>
        <v>44.85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8271</v>
      </c>
      <c r="O3538" s="9" t="s">
        <v>8272</v>
      </c>
      <c r="P3538" s="18">
        <f t="shared" si="276"/>
        <v>1.53</v>
      </c>
      <c r="Q3538" s="5">
        <f t="shared" si="280"/>
        <v>13.53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8271</v>
      </c>
      <c r="O3539" s="9" t="s">
        <v>8272</v>
      </c>
      <c r="P3539" s="18">
        <f t="shared" si="276"/>
        <v>1.8</v>
      </c>
      <c r="Q3539" s="5">
        <f t="shared" si="280"/>
        <v>43.5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8271</v>
      </c>
      <c r="O3540" s="9" t="s">
        <v>8272</v>
      </c>
      <c r="P3540" s="18">
        <f t="shared" si="276"/>
        <v>1.28</v>
      </c>
      <c r="Q3540" s="5">
        <f t="shared" si="280"/>
        <v>30.95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8271</v>
      </c>
      <c r="O3541" s="9" t="s">
        <v>8272</v>
      </c>
      <c r="P3541" s="18">
        <f t="shared" si="276"/>
        <v>1.2</v>
      </c>
      <c r="Q3541" s="5">
        <f t="shared" si="280"/>
        <v>55.23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8271</v>
      </c>
      <c r="O3542" s="9" t="s">
        <v>8272</v>
      </c>
      <c r="P3542" s="18">
        <f t="shared" si="276"/>
        <v>1.23</v>
      </c>
      <c r="Q3542" s="5">
        <f t="shared" si="280"/>
        <v>46.13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8271</v>
      </c>
      <c r="O3543" s="9" t="s">
        <v>8272</v>
      </c>
      <c r="P3543" s="18">
        <f t="shared" si="276"/>
        <v>1.05</v>
      </c>
      <c r="Q3543" s="5">
        <f t="shared" si="280"/>
        <v>39.380000000000003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8271</v>
      </c>
      <c r="O3544" s="9" t="s">
        <v>8272</v>
      </c>
      <c r="P3544" s="18">
        <f t="shared" si="276"/>
        <v>1.02</v>
      </c>
      <c r="Q3544" s="5">
        <f t="shared" si="280"/>
        <v>66.150000000000006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8271</v>
      </c>
      <c r="O3545" s="9" t="s">
        <v>8272</v>
      </c>
      <c r="P3545" s="18">
        <f t="shared" si="276"/>
        <v>1.05</v>
      </c>
      <c r="Q3545" s="5">
        <f t="shared" si="280"/>
        <v>54.14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8271</v>
      </c>
      <c r="O3546" s="9" t="s">
        <v>8272</v>
      </c>
      <c r="P3546" s="18">
        <f t="shared" si="276"/>
        <v>1</v>
      </c>
      <c r="Q3546" s="5">
        <f t="shared" si="280"/>
        <v>104.17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8271</v>
      </c>
      <c r="O3547" s="9" t="s">
        <v>8272</v>
      </c>
      <c r="P3547" s="18">
        <f t="shared" si="276"/>
        <v>1</v>
      </c>
      <c r="Q3547" s="5">
        <f t="shared" si="280"/>
        <v>31.38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8271</v>
      </c>
      <c r="O3548" s="9" t="s">
        <v>8272</v>
      </c>
      <c r="P3548" s="18">
        <f t="shared" si="276"/>
        <v>1.02</v>
      </c>
      <c r="Q3548" s="5">
        <f t="shared" si="280"/>
        <v>59.21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8271</v>
      </c>
      <c r="O3549" s="9" t="s">
        <v>8272</v>
      </c>
      <c r="P3549" s="18">
        <f t="shared" si="276"/>
        <v>1.1399999999999999</v>
      </c>
      <c r="Q3549" s="5">
        <f t="shared" si="280"/>
        <v>119.18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8271</v>
      </c>
      <c r="O3550" s="9" t="s">
        <v>8272</v>
      </c>
      <c r="P3550" s="18">
        <f t="shared" si="276"/>
        <v>1.02</v>
      </c>
      <c r="Q3550" s="5">
        <f t="shared" si="280"/>
        <v>164.62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8271</v>
      </c>
      <c r="O3551" s="9" t="s">
        <v>8272</v>
      </c>
      <c r="P3551" s="18">
        <f t="shared" si="276"/>
        <v>1.02</v>
      </c>
      <c r="Q3551" s="5">
        <f t="shared" si="280"/>
        <v>24.29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8271</v>
      </c>
      <c r="O3552" s="9" t="s">
        <v>8272</v>
      </c>
      <c r="P3552" s="18">
        <f t="shared" si="276"/>
        <v>1.05</v>
      </c>
      <c r="Q3552" s="5">
        <f t="shared" si="280"/>
        <v>40.94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8271</v>
      </c>
      <c r="O3553" s="9" t="s">
        <v>8272</v>
      </c>
      <c r="P3553" s="18">
        <f t="shared" si="276"/>
        <v>1.02</v>
      </c>
      <c r="Q3553" s="5">
        <f t="shared" si="280"/>
        <v>61.1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8271</v>
      </c>
      <c r="O3554" s="9" t="s">
        <v>8272</v>
      </c>
      <c r="P3554" s="18">
        <f t="shared" si="276"/>
        <v>1</v>
      </c>
      <c r="Q3554" s="5">
        <f t="shared" si="280"/>
        <v>38.65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8271</v>
      </c>
      <c r="O3555" s="9" t="s">
        <v>8272</v>
      </c>
      <c r="P3555" s="18">
        <f t="shared" si="276"/>
        <v>1.06</v>
      </c>
      <c r="Q3555" s="5">
        <f t="shared" si="280"/>
        <v>56.2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8271</v>
      </c>
      <c r="O3556" s="9" t="s">
        <v>8272</v>
      </c>
      <c r="P3556" s="18">
        <f t="shared" si="276"/>
        <v>1.1299999999999999</v>
      </c>
      <c r="Q3556" s="5">
        <f t="shared" si="280"/>
        <v>107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8271</v>
      </c>
      <c r="O3557" s="9" t="s">
        <v>8272</v>
      </c>
      <c r="P3557" s="18">
        <f t="shared" si="276"/>
        <v>1</v>
      </c>
      <c r="Q3557" s="5">
        <f t="shared" si="280"/>
        <v>171.43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8271</v>
      </c>
      <c r="O3558" s="9" t="s">
        <v>8272</v>
      </c>
      <c r="P3558" s="18">
        <f t="shared" si="276"/>
        <v>1</v>
      </c>
      <c r="Q3558" s="5">
        <f t="shared" si="280"/>
        <v>110.5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8271</v>
      </c>
      <c r="O3559" s="9" t="s">
        <v>8272</v>
      </c>
      <c r="P3559" s="18">
        <f t="shared" si="276"/>
        <v>1</v>
      </c>
      <c r="Q3559" s="5">
        <f t="shared" si="280"/>
        <v>179.28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8271</v>
      </c>
      <c r="O3560" s="9" t="s">
        <v>8272</v>
      </c>
      <c r="P3560" s="18">
        <f t="shared" si="276"/>
        <v>1.44</v>
      </c>
      <c r="Q3560" s="5">
        <f t="shared" si="280"/>
        <v>22.91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8271</v>
      </c>
      <c r="O3561" s="9" t="s">
        <v>8272</v>
      </c>
      <c r="P3561" s="18">
        <f t="shared" si="276"/>
        <v>1.04</v>
      </c>
      <c r="Q3561" s="5">
        <f t="shared" si="280"/>
        <v>43.13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8271</v>
      </c>
      <c r="O3562" s="9" t="s">
        <v>8272</v>
      </c>
      <c r="P3562" s="18">
        <f t="shared" si="276"/>
        <v>1.08</v>
      </c>
      <c r="Q3562" s="5">
        <f t="shared" si="280"/>
        <v>46.89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8271</v>
      </c>
      <c r="O3563" s="9" t="s">
        <v>8272</v>
      </c>
      <c r="P3563" s="18">
        <f t="shared" si="276"/>
        <v>1.02</v>
      </c>
      <c r="Q3563" s="5">
        <f t="shared" si="280"/>
        <v>47.41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8271</v>
      </c>
      <c r="O3564" s="9" t="s">
        <v>8272</v>
      </c>
      <c r="P3564" s="18">
        <f t="shared" si="276"/>
        <v>1.49</v>
      </c>
      <c r="Q3564" s="5">
        <f t="shared" si="280"/>
        <v>15.13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8271</v>
      </c>
      <c r="O3565" s="9" t="s">
        <v>8272</v>
      </c>
      <c r="P3565" s="18">
        <f t="shared" si="276"/>
        <v>1.05</v>
      </c>
      <c r="Q3565" s="5">
        <f t="shared" si="280"/>
        <v>21.1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8271</v>
      </c>
      <c r="O3566" s="9" t="s">
        <v>8272</v>
      </c>
      <c r="P3566" s="18">
        <f t="shared" si="276"/>
        <v>1.01</v>
      </c>
      <c r="Q3566" s="5">
        <f t="shared" si="280"/>
        <v>59.12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8271</v>
      </c>
      <c r="O3567" s="9" t="s">
        <v>8272</v>
      </c>
      <c r="P3567" s="18">
        <f t="shared" si="276"/>
        <v>1.31</v>
      </c>
      <c r="Q3567" s="5">
        <f t="shared" si="280"/>
        <v>97.92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8271</v>
      </c>
      <c r="O3568" s="9" t="s">
        <v>8272</v>
      </c>
      <c r="P3568" s="18">
        <f t="shared" si="276"/>
        <v>1.05</v>
      </c>
      <c r="Q3568" s="5">
        <f t="shared" si="280"/>
        <v>55.13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8271</v>
      </c>
      <c r="O3569" s="9" t="s">
        <v>8272</v>
      </c>
      <c r="P3569" s="18">
        <f t="shared" si="276"/>
        <v>1.0900000000000001</v>
      </c>
      <c r="Q3569" s="5">
        <f t="shared" si="280"/>
        <v>26.54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8271</v>
      </c>
      <c r="O3570" s="9" t="s">
        <v>8272</v>
      </c>
      <c r="P3570" s="18">
        <f t="shared" si="276"/>
        <v>1.1100000000000001</v>
      </c>
      <c r="Q3570" s="5">
        <f t="shared" si="280"/>
        <v>58.42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8271</v>
      </c>
      <c r="O3571" s="9" t="s">
        <v>8272</v>
      </c>
      <c r="P3571" s="18">
        <f t="shared" si="276"/>
        <v>1</v>
      </c>
      <c r="Q3571" s="5">
        <f t="shared" si="280"/>
        <v>122.54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8271</v>
      </c>
      <c r="O3572" s="9" t="s">
        <v>8272</v>
      </c>
      <c r="P3572" s="18">
        <f t="shared" si="276"/>
        <v>1.1399999999999999</v>
      </c>
      <c r="Q3572" s="5">
        <f t="shared" si="280"/>
        <v>87.96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8271</v>
      </c>
      <c r="O3573" s="9" t="s">
        <v>8272</v>
      </c>
      <c r="P3573" s="18">
        <f t="shared" si="276"/>
        <v>1.22</v>
      </c>
      <c r="Q3573" s="5">
        <f t="shared" si="280"/>
        <v>73.239999999999995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8271</v>
      </c>
      <c r="O3574" s="9" t="s">
        <v>8272</v>
      </c>
      <c r="P3574" s="18">
        <f t="shared" si="276"/>
        <v>1</v>
      </c>
      <c r="Q3574" s="5">
        <f t="shared" si="280"/>
        <v>55.56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8271</v>
      </c>
      <c r="O3575" s="9" t="s">
        <v>8272</v>
      </c>
      <c r="P3575" s="18">
        <f t="shared" si="276"/>
        <v>1.03</v>
      </c>
      <c r="Q3575" s="5">
        <f t="shared" si="280"/>
        <v>39.54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8271</v>
      </c>
      <c r="O3576" s="9" t="s">
        <v>8272</v>
      </c>
      <c r="P3576" s="18">
        <f t="shared" si="276"/>
        <v>1.06</v>
      </c>
      <c r="Q3576" s="5">
        <f t="shared" si="280"/>
        <v>136.78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8271</v>
      </c>
      <c r="O3577" s="9" t="s">
        <v>8272</v>
      </c>
      <c r="P3577" s="18">
        <f t="shared" si="276"/>
        <v>1.01</v>
      </c>
      <c r="Q3577" s="5">
        <f t="shared" si="280"/>
        <v>99.34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8271</v>
      </c>
      <c r="O3578" s="9" t="s">
        <v>8272</v>
      </c>
      <c r="P3578" s="18">
        <f t="shared" si="276"/>
        <v>1</v>
      </c>
      <c r="Q3578" s="5">
        <f t="shared" si="280"/>
        <v>20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8271</v>
      </c>
      <c r="O3579" s="9" t="s">
        <v>8272</v>
      </c>
      <c r="P3579" s="18">
        <f t="shared" si="276"/>
        <v>1.3</v>
      </c>
      <c r="Q3579" s="5">
        <f t="shared" si="280"/>
        <v>28.89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8271</v>
      </c>
      <c r="O3580" s="9" t="s">
        <v>8272</v>
      </c>
      <c r="P3580" s="18">
        <f t="shared" si="276"/>
        <v>1</v>
      </c>
      <c r="Q3580" s="5">
        <f t="shared" si="280"/>
        <v>40.549999999999997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8271</v>
      </c>
      <c r="O3581" s="9" t="s">
        <v>8272</v>
      </c>
      <c r="P3581" s="18">
        <f t="shared" si="276"/>
        <v>1</v>
      </c>
      <c r="Q3581" s="5">
        <f t="shared" si="280"/>
        <v>35.71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8271</v>
      </c>
      <c r="O3582" s="9" t="s">
        <v>8272</v>
      </c>
      <c r="P3582" s="18">
        <f t="shared" si="276"/>
        <v>1.1399999999999999</v>
      </c>
      <c r="Q3582" s="5">
        <f t="shared" si="280"/>
        <v>37.96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8271</v>
      </c>
      <c r="O3583" s="9" t="s">
        <v>8272</v>
      </c>
      <c r="P3583" s="18">
        <f t="shared" si="276"/>
        <v>1</v>
      </c>
      <c r="Q3583" s="5">
        <f t="shared" si="280"/>
        <v>33.33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8271</v>
      </c>
      <c r="O3584" s="9" t="s">
        <v>8272</v>
      </c>
      <c r="P3584" s="18">
        <f t="shared" si="276"/>
        <v>2.87</v>
      </c>
      <c r="Q3584" s="5">
        <f t="shared" si="280"/>
        <v>58.57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8271</v>
      </c>
      <c r="O3585" s="9" t="s">
        <v>8272</v>
      </c>
      <c r="P3585" s="18">
        <f t="shared" si="276"/>
        <v>1.0900000000000001</v>
      </c>
      <c r="Q3585" s="5">
        <f t="shared" si="280"/>
        <v>135.63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8271</v>
      </c>
      <c r="O3586" s="9" t="s">
        <v>8272</v>
      </c>
      <c r="P3586" s="18">
        <f t="shared" si="276"/>
        <v>1.1599999999999999</v>
      </c>
      <c r="Q3586" s="5">
        <f t="shared" si="280"/>
        <v>30.94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8271</v>
      </c>
      <c r="O3587" s="9" t="s">
        <v>8272</v>
      </c>
      <c r="P3587" s="18">
        <f t="shared" ref="P3587:P3650" si="281">IFERROR(ROUND(E3587/D3587,2),0)</f>
        <v>1.19</v>
      </c>
      <c r="Q3587" s="5">
        <f t="shared" si="280"/>
        <v>176.09</v>
      </c>
      <c r="R3587" s="14">
        <f t="shared" ref="R3587:R3650" si="282">(J3587/60/60/24)+DATE(1970,1,1)</f>
        <v>41964.716319444444</v>
      </c>
      <c r="S3587" s="14">
        <f t="shared" ref="S3587:S3650" si="283">(I3587/60/60/24)+DATE(1970,1,1)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8271</v>
      </c>
      <c r="O3588" s="9" t="s">
        <v>8272</v>
      </c>
      <c r="P3588" s="18">
        <f t="shared" si="281"/>
        <v>1.0900000000000001</v>
      </c>
      <c r="Q3588" s="5">
        <f t="shared" si="280"/>
        <v>151.97999999999999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8271</v>
      </c>
      <c r="O3589" s="9" t="s">
        <v>8272</v>
      </c>
      <c r="P3589" s="18">
        <f t="shared" si="281"/>
        <v>1.27</v>
      </c>
      <c r="Q3589" s="5">
        <f t="shared" si="280"/>
        <v>22.61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8271</v>
      </c>
      <c r="O3590" s="9" t="s">
        <v>8272</v>
      </c>
      <c r="P3590" s="18">
        <f t="shared" si="281"/>
        <v>1.01</v>
      </c>
      <c r="Q3590" s="5">
        <f t="shared" si="280"/>
        <v>18.27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8271</v>
      </c>
      <c r="O3591" s="9" t="s">
        <v>8272</v>
      </c>
      <c r="P3591" s="18">
        <f t="shared" si="281"/>
        <v>1.28</v>
      </c>
      <c r="Q3591" s="5">
        <f t="shared" si="280"/>
        <v>82.26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8271</v>
      </c>
      <c r="O3592" s="9" t="s">
        <v>8272</v>
      </c>
      <c r="P3592" s="18">
        <f t="shared" si="281"/>
        <v>1</v>
      </c>
      <c r="Q3592" s="5">
        <f t="shared" si="280"/>
        <v>68.53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8271</v>
      </c>
      <c r="O3593" s="9" t="s">
        <v>8272</v>
      </c>
      <c r="P3593" s="18">
        <f t="shared" si="281"/>
        <v>1.75</v>
      </c>
      <c r="Q3593" s="5">
        <f t="shared" si="280"/>
        <v>68.06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8271</v>
      </c>
      <c r="O3594" s="9" t="s">
        <v>8272</v>
      </c>
      <c r="P3594" s="18">
        <f t="shared" si="281"/>
        <v>1.27</v>
      </c>
      <c r="Q3594" s="5">
        <f t="shared" si="280"/>
        <v>72.709999999999994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8271</v>
      </c>
      <c r="O3595" s="9" t="s">
        <v>8272</v>
      </c>
      <c r="P3595" s="18">
        <f t="shared" si="281"/>
        <v>1.1100000000000001</v>
      </c>
      <c r="Q3595" s="5">
        <f t="shared" si="280"/>
        <v>77.19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8271</v>
      </c>
      <c r="O3596" s="9" t="s">
        <v>8272</v>
      </c>
      <c r="P3596" s="18">
        <f t="shared" si="281"/>
        <v>1.26</v>
      </c>
      <c r="Q3596" s="5">
        <f t="shared" si="280"/>
        <v>55.97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8271</v>
      </c>
      <c r="O3597" s="9" t="s">
        <v>8272</v>
      </c>
      <c r="P3597" s="18">
        <f t="shared" si="281"/>
        <v>1.19</v>
      </c>
      <c r="Q3597" s="5">
        <f t="shared" si="280"/>
        <v>49.69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8271</v>
      </c>
      <c r="O3598" s="9" t="s">
        <v>8272</v>
      </c>
      <c r="P3598" s="18">
        <f t="shared" si="281"/>
        <v>1.08</v>
      </c>
      <c r="Q3598" s="5">
        <f t="shared" si="280"/>
        <v>79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8271</v>
      </c>
      <c r="O3599" s="9" t="s">
        <v>8272</v>
      </c>
      <c r="P3599" s="18">
        <f t="shared" si="281"/>
        <v>1.03</v>
      </c>
      <c r="Q3599" s="5">
        <f t="shared" ref="Q3599:Q3662" si="285">IFERROR(ROUND(E3599/L3599,2),0)</f>
        <v>77.73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8271</v>
      </c>
      <c r="O3600" s="9" t="s">
        <v>8272</v>
      </c>
      <c r="P3600" s="18">
        <f t="shared" si="281"/>
        <v>1.1000000000000001</v>
      </c>
      <c r="Q3600" s="5">
        <f t="shared" si="285"/>
        <v>40.78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8271</v>
      </c>
      <c r="O3601" s="9" t="s">
        <v>8272</v>
      </c>
      <c r="P3601" s="18">
        <f t="shared" si="281"/>
        <v>2.02</v>
      </c>
      <c r="Q3601" s="5">
        <f t="shared" si="285"/>
        <v>59.41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8271</v>
      </c>
      <c r="O3602" s="9" t="s">
        <v>8272</v>
      </c>
      <c r="P3602" s="18">
        <f t="shared" si="281"/>
        <v>1.3</v>
      </c>
      <c r="Q3602" s="5">
        <f t="shared" si="285"/>
        <v>3.25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8271</v>
      </c>
      <c r="O3603" s="9" t="s">
        <v>8272</v>
      </c>
      <c r="P3603" s="18">
        <f t="shared" si="281"/>
        <v>1.04</v>
      </c>
      <c r="Q3603" s="5">
        <f t="shared" si="285"/>
        <v>39.380000000000003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8271</v>
      </c>
      <c r="O3604" s="9" t="s">
        <v>8272</v>
      </c>
      <c r="P3604" s="18">
        <f t="shared" si="281"/>
        <v>1</v>
      </c>
      <c r="Q3604" s="5">
        <f t="shared" si="285"/>
        <v>81.67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8271</v>
      </c>
      <c r="O3605" s="9" t="s">
        <v>8272</v>
      </c>
      <c r="P3605" s="18">
        <f t="shared" si="281"/>
        <v>1.71</v>
      </c>
      <c r="Q3605" s="5">
        <f t="shared" si="285"/>
        <v>44.91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8271</v>
      </c>
      <c r="O3606" s="9" t="s">
        <v>8272</v>
      </c>
      <c r="P3606" s="18">
        <f t="shared" si="281"/>
        <v>1.1299999999999999</v>
      </c>
      <c r="Q3606" s="5">
        <f t="shared" si="285"/>
        <v>49.06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8271</v>
      </c>
      <c r="O3607" s="9" t="s">
        <v>8272</v>
      </c>
      <c r="P3607" s="18">
        <f t="shared" si="281"/>
        <v>1.84</v>
      </c>
      <c r="Q3607" s="5">
        <f t="shared" si="285"/>
        <v>30.67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8271</v>
      </c>
      <c r="O3608" s="9" t="s">
        <v>8272</v>
      </c>
      <c r="P3608" s="18">
        <f t="shared" si="281"/>
        <v>1.3</v>
      </c>
      <c r="Q3608" s="5">
        <f t="shared" si="285"/>
        <v>61.06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8271</v>
      </c>
      <c r="O3609" s="9" t="s">
        <v>8272</v>
      </c>
      <c r="P3609" s="18">
        <f t="shared" si="281"/>
        <v>1.05</v>
      </c>
      <c r="Q3609" s="5">
        <f t="shared" si="285"/>
        <v>29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8271</v>
      </c>
      <c r="O3610" s="9" t="s">
        <v>8272</v>
      </c>
      <c r="P3610" s="18">
        <f t="shared" si="281"/>
        <v>1</v>
      </c>
      <c r="Q3610" s="5">
        <f t="shared" si="285"/>
        <v>29.63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8271</v>
      </c>
      <c r="O3611" s="9" t="s">
        <v>8272</v>
      </c>
      <c r="P3611" s="18">
        <f t="shared" si="281"/>
        <v>1.53</v>
      </c>
      <c r="Q3611" s="5">
        <f t="shared" si="285"/>
        <v>143.1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8271</v>
      </c>
      <c r="O3612" s="9" t="s">
        <v>8272</v>
      </c>
      <c r="P3612" s="18">
        <f t="shared" si="281"/>
        <v>1.62</v>
      </c>
      <c r="Q3612" s="5">
        <f t="shared" si="285"/>
        <v>52.35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8271</v>
      </c>
      <c r="O3613" s="9" t="s">
        <v>8272</v>
      </c>
      <c r="P3613" s="18">
        <f t="shared" si="281"/>
        <v>1.36</v>
      </c>
      <c r="Q3613" s="5">
        <f t="shared" si="285"/>
        <v>66.67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8271</v>
      </c>
      <c r="O3614" s="9" t="s">
        <v>8272</v>
      </c>
      <c r="P3614" s="18">
        <f t="shared" si="281"/>
        <v>1.44</v>
      </c>
      <c r="Q3614" s="5">
        <f t="shared" si="285"/>
        <v>126.67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8271</v>
      </c>
      <c r="O3615" s="9" t="s">
        <v>8272</v>
      </c>
      <c r="P3615" s="18">
        <f t="shared" si="281"/>
        <v>1</v>
      </c>
      <c r="Q3615" s="5">
        <f t="shared" si="285"/>
        <v>62.5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8271</v>
      </c>
      <c r="O3616" s="9" t="s">
        <v>8272</v>
      </c>
      <c r="P3616" s="18">
        <f t="shared" si="281"/>
        <v>1.01</v>
      </c>
      <c r="Q3616" s="5">
        <f t="shared" si="285"/>
        <v>35.49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8271</v>
      </c>
      <c r="O3617" s="9" t="s">
        <v>8272</v>
      </c>
      <c r="P3617" s="18">
        <f t="shared" si="281"/>
        <v>1.07</v>
      </c>
      <c r="Q3617" s="5">
        <f t="shared" si="285"/>
        <v>37.08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8271</v>
      </c>
      <c r="O3618" s="9" t="s">
        <v>8272</v>
      </c>
      <c r="P3618" s="18">
        <f t="shared" si="281"/>
        <v>1.25</v>
      </c>
      <c r="Q3618" s="5">
        <f t="shared" si="285"/>
        <v>69.33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8271</v>
      </c>
      <c r="O3619" s="9" t="s">
        <v>8272</v>
      </c>
      <c r="P3619" s="18">
        <f t="shared" si="281"/>
        <v>1.19</v>
      </c>
      <c r="Q3619" s="5">
        <f t="shared" si="285"/>
        <v>17.25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8271</v>
      </c>
      <c r="O3620" s="9" t="s">
        <v>8272</v>
      </c>
      <c r="P3620" s="18">
        <f t="shared" si="281"/>
        <v>1.01</v>
      </c>
      <c r="Q3620" s="5">
        <f t="shared" si="285"/>
        <v>36.07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8271</v>
      </c>
      <c r="O3621" s="9" t="s">
        <v>8272</v>
      </c>
      <c r="P3621" s="18">
        <f t="shared" si="281"/>
        <v>1.1299999999999999</v>
      </c>
      <c r="Q3621" s="5">
        <f t="shared" si="285"/>
        <v>66.47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8271</v>
      </c>
      <c r="O3622" s="9" t="s">
        <v>8272</v>
      </c>
      <c r="P3622" s="18">
        <f t="shared" si="281"/>
        <v>1.05</v>
      </c>
      <c r="Q3622" s="5">
        <f t="shared" si="285"/>
        <v>56.07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8271</v>
      </c>
      <c r="O3623" s="9" t="s">
        <v>8272</v>
      </c>
      <c r="P3623" s="18">
        <f t="shared" si="281"/>
        <v>1.1000000000000001</v>
      </c>
      <c r="Q3623" s="5">
        <f t="shared" si="285"/>
        <v>47.03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8271</v>
      </c>
      <c r="O3624" s="9" t="s">
        <v>8272</v>
      </c>
      <c r="P3624" s="18">
        <f t="shared" si="281"/>
        <v>1</v>
      </c>
      <c r="Q3624" s="5">
        <f t="shared" si="285"/>
        <v>47.67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8271</v>
      </c>
      <c r="O3625" s="9" t="s">
        <v>8272</v>
      </c>
      <c r="P3625" s="18">
        <f t="shared" si="281"/>
        <v>1.2</v>
      </c>
      <c r="Q3625" s="5">
        <f t="shared" si="285"/>
        <v>88.24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8271</v>
      </c>
      <c r="O3626" s="9" t="s">
        <v>8272</v>
      </c>
      <c r="P3626" s="18">
        <f t="shared" si="281"/>
        <v>1.05</v>
      </c>
      <c r="Q3626" s="5">
        <f t="shared" si="285"/>
        <v>80.72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8271</v>
      </c>
      <c r="O3627" s="9" t="s">
        <v>8272</v>
      </c>
      <c r="P3627" s="18">
        <f t="shared" si="281"/>
        <v>1.03</v>
      </c>
      <c r="Q3627" s="5">
        <f t="shared" si="285"/>
        <v>39.49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8271</v>
      </c>
      <c r="O3628" s="9" t="s">
        <v>8272</v>
      </c>
      <c r="P3628" s="18">
        <f t="shared" si="281"/>
        <v>1.02</v>
      </c>
      <c r="Q3628" s="5">
        <f t="shared" si="285"/>
        <v>84.85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8271</v>
      </c>
      <c r="O3629" s="9" t="s">
        <v>8272</v>
      </c>
      <c r="P3629" s="18">
        <f t="shared" si="281"/>
        <v>1</v>
      </c>
      <c r="Q3629" s="5">
        <f t="shared" si="285"/>
        <v>68.97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8271</v>
      </c>
      <c r="O3630" s="9" t="s">
        <v>8313</v>
      </c>
      <c r="P3630" s="18">
        <f t="shared" si="281"/>
        <v>0</v>
      </c>
      <c r="Q3630" s="5">
        <f t="shared" si="285"/>
        <v>0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8271</v>
      </c>
      <c r="O3631" s="9" t="s">
        <v>8313</v>
      </c>
      <c r="P3631" s="18">
        <f t="shared" si="281"/>
        <v>0</v>
      </c>
      <c r="Q3631" s="5">
        <f t="shared" si="285"/>
        <v>1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8271</v>
      </c>
      <c r="O3632" s="9" t="s">
        <v>8313</v>
      </c>
      <c r="P3632" s="18">
        <f t="shared" si="281"/>
        <v>0</v>
      </c>
      <c r="Q3632" s="5">
        <f t="shared" si="285"/>
        <v>1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8271</v>
      </c>
      <c r="O3633" s="9" t="s">
        <v>8313</v>
      </c>
      <c r="P3633" s="18">
        <f t="shared" si="281"/>
        <v>0.51</v>
      </c>
      <c r="Q3633" s="5">
        <f t="shared" si="285"/>
        <v>147.88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8271</v>
      </c>
      <c r="O3634" s="9" t="s">
        <v>8313</v>
      </c>
      <c r="P3634" s="18">
        <f t="shared" si="281"/>
        <v>0.2</v>
      </c>
      <c r="Q3634" s="5">
        <f t="shared" si="285"/>
        <v>100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8271</v>
      </c>
      <c r="O3635" s="9" t="s">
        <v>8313</v>
      </c>
      <c r="P3635" s="18">
        <f t="shared" si="281"/>
        <v>0.35</v>
      </c>
      <c r="Q3635" s="5">
        <f t="shared" si="285"/>
        <v>56.84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8271</v>
      </c>
      <c r="O3636" s="9" t="s">
        <v>8313</v>
      </c>
      <c r="P3636" s="18">
        <f t="shared" si="281"/>
        <v>0.04</v>
      </c>
      <c r="Q3636" s="5">
        <f t="shared" si="285"/>
        <v>176.94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8271</v>
      </c>
      <c r="O3637" s="9" t="s">
        <v>8313</v>
      </c>
      <c r="P3637" s="18">
        <f t="shared" si="281"/>
        <v>0.36</v>
      </c>
      <c r="Q3637" s="5">
        <f t="shared" si="285"/>
        <v>127.6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8271</v>
      </c>
      <c r="O3638" s="9" t="s">
        <v>8313</v>
      </c>
      <c r="P3638" s="18">
        <f t="shared" si="281"/>
        <v>0</v>
      </c>
      <c r="Q3638" s="5">
        <f t="shared" si="285"/>
        <v>0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8271</v>
      </c>
      <c r="O3639" s="9" t="s">
        <v>8313</v>
      </c>
      <c r="P3639" s="18">
        <f t="shared" si="281"/>
        <v>0.31</v>
      </c>
      <c r="Q3639" s="5">
        <f t="shared" si="285"/>
        <v>66.14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8271</v>
      </c>
      <c r="O3640" s="9" t="s">
        <v>8313</v>
      </c>
      <c r="P3640" s="18">
        <f t="shared" si="281"/>
        <v>7.0000000000000007E-2</v>
      </c>
      <c r="Q3640" s="5">
        <f t="shared" si="285"/>
        <v>108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8271</v>
      </c>
      <c r="O3641" s="9" t="s">
        <v>8313</v>
      </c>
      <c r="P3641" s="18">
        <f t="shared" si="281"/>
        <v>0</v>
      </c>
      <c r="Q3641" s="5">
        <f t="shared" si="285"/>
        <v>1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8271</v>
      </c>
      <c r="O3642" s="9" t="s">
        <v>8313</v>
      </c>
      <c r="P3642" s="18">
        <f t="shared" si="281"/>
        <v>0.06</v>
      </c>
      <c r="Q3642" s="5">
        <f t="shared" si="285"/>
        <v>18.329999999999998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8271</v>
      </c>
      <c r="O3643" s="9" t="s">
        <v>8313</v>
      </c>
      <c r="P3643" s="18">
        <f t="shared" si="281"/>
        <v>0</v>
      </c>
      <c r="Q3643" s="5">
        <f t="shared" si="285"/>
        <v>0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8271</v>
      </c>
      <c r="O3644" s="9" t="s">
        <v>8313</v>
      </c>
      <c r="P3644" s="18">
        <f t="shared" si="281"/>
        <v>0.02</v>
      </c>
      <c r="Q3644" s="5">
        <f t="shared" si="285"/>
        <v>7.5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8271</v>
      </c>
      <c r="O3645" s="9" t="s">
        <v>8313</v>
      </c>
      <c r="P3645" s="18">
        <f t="shared" si="281"/>
        <v>0</v>
      </c>
      <c r="Q3645" s="5">
        <f t="shared" si="285"/>
        <v>0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8271</v>
      </c>
      <c r="O3646" s="9" t="s">
        <v>8313</v>
      </c>
      <c r="P3646" s="18">
        <f t="shared" si="281"/>
        <v>0.16</v>
      </c>
      <c r="Q3646" s="5">
        <f t="shared" si="285"/>
        <v>68.42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8271</v>
      </c>
      <c r="O3647" s="9" t="s">
        <v>8313</v>
      </c>
      <c r="P3647" s="18">
        <f t="shared" si="281"/>
        <v>0</v>
      </c>
      <c r="Q3647" s="5">
        <f t="shared" si="285"/>
        <v>1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8271</v>
      </c>
      <c r="O3648" s="9" t="s">
        <v>8313</v>
      </c>
      <c r="P3648" s="18">
        <f t="shared" si="281"/>
        <v>0.05</v>
      </c>
      <c r="Q3648" s="5">
        <f t="shared" si="285"/>
        <v>60.13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8271</v>
      </c>
      <c r="O3649" s="9" t="s">
        <v>8313</v>
      </c>
      <c r="P3649" s="18">
        <f t="shared" si="281"/>
        <v>0.06</v>
      </c>
      <c r="Q3649" s="5">
        <f t="shared" si="285"/>
        <v>15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8271</v>
      </c>
      <c r="O3650" s="9" t="s">
        <v>8272</v>
      </c>
      <c r="P3650" s="18">
        <f t="shared" si="281"/>
        <v>1</v>
      </c>
      <c r="Q3650" s="5">
        <f t="shared" si="285"/>
        <v>550.04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8271</v>
      </c>
      <c r="O3651" s="9" t="s">
        <v>8272</v>
      </c>
      <c r="P3651" s="18">
        <f t="shared" ref="P3651:P3714" si="286">IFERROR(ROUND(E3651/D3651,2),0)</f>
        <v>1.04</v>
      </c>
      <c r="Q3651" s="5">
        <f t="shared" si="285"/>
        <v>97.5</v>
      </c>
      <c r="R3651" s="14">
        <f t="shared" ref="R3651:R3714" si="287">(J3651/60/60/24)+DATE(1970,1,1)</f>
        <v>41780.712893518517</v>
      </c>
      <c r="S3651" s="14">
        <f t="shared" ref="S3651:S3714" si="288">(I3651/60/60/24)+DATE(1970,1,1)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8271</v>
      </c>
      <c r="O3652" s="9" t="s">
        <v>8272</v>
      </c>
      <c r="P3652" s="18">
        <f t="shared" si="286"/>
        <v>1</v>
      </c>
      <c r="Q3652" s="5">
        <f t="shared" si="285"/>
        <v>29.41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8271</v>
      </c>
      <c r="O3653" s="9" t="s">
        <v>8272</v>
      </c>
      <c r="P3653" s="18">
        <f t="shared" si="286"/>
        <v>1.04</v>
      </c>
      <c r="Q3653" s="5">
        <f t="shared" si="285"/>
        <v>57.78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8271</v>
      </c>
      <c r="O3654" s="9" t="s">
        <v>8272</v>
      </c>
      <c r="P3654" s="18">
        <f t="shared" si="286"/>
        <v>2.5099999999999998</v>
      </c>
      <c r="Q3654" s="5">
        <f t="shared" si="285"/>
        <v>44.24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8271</v>
      </c>
      <c r="O3655" s="9" t="s">
        <v>8272</v>
      </c>
      <c r="P3655" s="18">
        <f t="shared" si="286"/>
        <v>1.01</v>
      </c>
      <c r="Q3655" s="5">
        <f t="shared" si="285"/>
        <v>60.91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8271</v>
      </c>
      <c r="O3656" s="9" t="s">
        <v>8272</v>
      </c>
      <c r="P3656" s="18">
        <f t="shared" si="286"/>
        <v>1.74</v>
      </c>
      <c r="Q3656" s="5">
        <f t="shared" si="285"/>
        <v>68.84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8271</v>
      </c>
      <c r="O3657" s="9" t="s">
        <v>8272</v>
      </c>
      <c r="P3657" s="18">
        <f t="shared" si="286"/>
        <v>1.1599999999999999</v>
      </c>
      <c r="Q3657" s="5">
        <f t="shared" si="285"/>
        <v>73.58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8271</v>
      </c>
      <c r="O3658" s="9" t="s">
        <v>8272</v>
      </c>
      <c r="P3658" s="18">
        <f t="shared" si="286"/>
        <v>1.06</v>
      </c>
      <c r="Q3658" s="5">
        <f t="shared" si="285"/>
        <v>115.02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8271</v>
      </c>
      <c r="O3659" s="9" t="s">
        <v>8272</v>
      </c>
      <c r="P3659" s="18">
        <f t="shared" si="286"/>
        <v>1.1100000000000001</v>
      </c>
      <c r="Q3659" s="5">
        <f t="shared" si="285"/>
        <v>110.75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8271</v>
      </c>
      <c r="O3660" s="9" t="s">
        <v>8272</v>
      </c>
      <c r="P3660" s="18">
        <f t="shared" si="286"/>
        <v>1.01</v>
      </c>
      <c r="Q3660" s="5">
        <f t="shared" si="285"/>
        <v>75.5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8271</v>
      </c>
      <c r="O3661" s="9" t="s">
        <v>8272</v>
      </c>
      <c r="P3661" s="18">
        <f t="shared" si="286"/>
        <v>1.02</v>
      </c>
      <c r="Q3661" s="5">
        <f t="shared" si="285"/>
        <v>235.46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8271</v>
      </c>
      <c r="O3662" s="9" t="s">
        <v>8272</v>
      </c>
      <c r="P3662" s="18">
        <f t="shared" si="286"/>
        <v>1</v>
      </c>
      <c r="Q3662" s="5">
        <f t="shared" si="285"/>
        <v>11.36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8271</v>
      </c>
      <c r="O3663" s="9" t="s">
        <v>8272</v>
      </c>
      <c r="P3663" s="18">
        <f t="shared" si="286"/>
        <v>1.1100000000000001</v>
      </c>
      <c r="Q3663" s="5">
        <f t="shared" ref="Q3663:Q3726" si="290">IFERROR(ROUND(E3663/L3663,2),0)</f>
        <v>92.5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8271</v>
      </c>
      <c r="O3664" s="9" t="s">
        <v>8272</v>
      </c>
      <c r="P3664" s="18">
        <f t="shared" si="286"/>
        <v>1.01</v>
      </c>
      <c r="Q3664" s="5">
        <f t="shared" si="290"/>
        <v>202.85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8271</v>
      </c>
      <c r="O3665" s="9" t="s">
        <v>8272</v>
      </c>
      <c r="P3665" s="18">
        <f t="shared" si="286"/>
        <v>1.04</v>
      </c>
      <c r="Q3665" s="5">
        <f t="shared" si="290"/>
        <v>26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8271</v>
      </c>
      <c r="O3666" s="9" t="s">
        <v>8272</v>
      </c>
      <c r="P3666" s="18">
        <f t="shared" si="286"/>
        <v>1.0900000000000001</v>
      </c>
      <c r="Q3666" s="5">
        <f t="shared" si="290"/>
        <v>46.05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8271</v>
      </c>
      <c r="O3667" s="9" t="s">
        <v>8272</v>
      </c>
      <c r="P3667" s="18">
        <f t="shared" si="286"/>
        <v>1.1499999999999999</v>
      </c>
      <c r="Q3667" s="5">
        <f t="shared" si="290"/>
        <v>51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8271</v>
      </c>
      <c r="O3668" s="9" t="s">
        <v>8272</v>
      </c>
      <c r="P3668" s="18">
        <f t="shared" si="286"/>
        <v>1</v>
      </c>
      <c r="Q3668" s="5">
        <f t="shared" si="290"/>
        <v>31.58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8271</v>
      </c>
      <c r="O3669" s="9" t="s">
        <v>8272</v>
      </c>
      <c r="P3669" s="18">
        <f t="shared" si="286"/>
        <v>1.03</v>
      </c>
      <c r="Q3669" s="5">
        <f t="shared" si="290"/>
        <v>53.36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8271</v>
      </c>
      <c r="O3670" s="9" t="s">
        <v>8272</v>
      </c>
      <c r="P3670" s="18">
        <f t="shared" si="286"/>
        <v>1.04</v>
      </c>
      <c r="Q3670" s="5">
        <f t="shared" si="290"/>
        <v>36.96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8271</v>
      </c>
      <c r="O3671" s="9" t="s">
        <v>8272</v>
      </c>
      <c r="P3671" s="18">
        <f t="shared" si="286"/>
        <v>1.38</v>
      </c>
      <c r="Q3671" s="5">
        <f t="shared" si="290"/>
        <v>81.290000000000006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8271</v>
      </c>
      <c r="O3672" s="9" t="s">
        <v>8272</v>
      </c>
      <c r="P3672" s="18">
        <f t="shared" si="286"/>
        <v>1.1000000000000001</v>
      </c>
      <c r="Q3672" s="5">
        <f t="shared" si="290"/>
        <v>20.079999999999998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8271</v>
      </c>
      <c r="O3673" s="9" t="s">
        <v>8272</v>
      </c>
      <c r="P3673" s="18">
        <f t="shared" si="286"/>
        <v>1.01</v>
      </c>
      <c r="Q3673" s="5">
        <f t="shared" si="290"/>
        <v>88.25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8271</v>
      </c>
      <c r="O3674" s="9" t="s">
        <v>8272</v>
      </c>
      <c r="P3674" s="18">
        <f t="shared" si="286"/>
        <v>1.02</v>
      </c>
      <c r="Q3674" s="5">
        <f t="shared" si="290"/>
        <v>53.44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8271</v>
      </c>
      <c r="O3675" s="9" t="s">
        <v>8272</v>
      </c>
      <c r="P3675" s="18">
        <f t="shared" si="286"/>
        <v>1.1399999999999999</v>
      </c>
      <c r="Q3675" s="5">
        <f t="shared" si="290"/>
        <v>39.869999999999997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8271</v>
      </c>
      <c r="O3676" s="9" t="s">
        <v>8272</v>
      </c>
      <c r="P3676" s="18">
        <f t="shared" si="286"/>
        <v>1</v>
      </c>
      <c r="Q3676" s="5">
        <f t="shared" si="290"/>
        <v>145.16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8271</v>
      </c>
      <c r="O3677" s="9" t="s">
        <v>8272</v>
      </c>
      <c r="P3677" s="18">
        <f t="shared" si="286"/>
        <v>1.4</v>
      </c>
      <c r="Q3677" s="5">
        <f t="shared" si="290"/>
        <v>23.33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8271</v>
      </c>
      <c r="O3678" s="9" t="s">
        <v>8272</v>
      </c>
      <c r="P3678" s="18">
        <f t="shared" si="286"/>
        <v>1.29</v>
      </c>
      <c r="Q3678" s="5">
        <f t="shared" si="290"/>
        <v>64.38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8271</v>
      </c>
      <c r="O3679" s="9" t="s">
        <v>8272</v>
      </c>
      <c r="P3679" s="18">
        <f t="shared" si="286"/>
        <v>1.03</v>
      </c>
      <c r="Q3679" s="5">
        <f t="shared" si="290"/>
        <v>62.05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8271</v>
      </c>
      <c r="O3680" s="9" t="s">
        <v>8272</v>
      </c>
      <c r="P3680" s="18">
        <f t="shared" si="286"/>
        <v>1.03</v>
      </c>
      <c r="Q3680" s="5">
        <f t="shared" si="290"/>
        <v>66.13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8271</v>
      </c>
      <c r="O3681" s="9" t="s">
        <v>8272</v>
      </c>
      <c r="P3681" s="18">
        <f t="shared" si="286"/>
        <v>1.1000000000000001</v>
      </c>
      <c r="Q3681" s="5">
        <f t="shared" si="290"/>
        <v>73.400000000000006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8271</v>
      </c>
      <c r="O3682" s="9" t="s">
        <v>8272</v>
      </c>
      <c r="P3682" s="18">
        <f t="shared" si="286"/>
        <v>1.1299999999999999</v>
      </c>
      <c r="Q3682" s="5">
        <f t="shared" si="290"/>
        <v>99.5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8271</v>
      </c>
      <c r="O3683" s="9" t="s">
        <v>8272</v>
      </c>
      <c r="P3683" s="18">
        <f t="shared" si="286"/>
        <v>1.1200000000000001</v>
      </c>
      <c r="Q3683" s="5">
        <f t="shared" si="290"/>
        <v>62.17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8271</v>
      </c>
      <c r="O3684" s="9" t="s">
        <v>8272</v>
      </c>
      <c r="P3684" s="18">
        <f t="shared" si="286"/>
        <v>1.39</v>
      </c>
      <c r="Q3684" s="5">
        <f t="shared" si="290"/>
        <v>62.33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8271</v>
      </c>
      <c r="O3685" s="9" t="s">
        <v>8272</v>
      </c>
      <c r="P3685" s="18">
        <f t="shared" si="286"/>
        <v>1.1100000000000001</v>
      </c>
      <c r="Q3685" s="5">
        <f t="shared" si="290"/>
        <v>58.79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8271</v>
      </c>
      <c r="O3686" s="9" t="s">
        <v>8272</v>
      </c>
      <c r="P3686" s="18">
        <f t="shared" si="286"/>
        <v>1.39</v>
      </c>
      <c r="Q3686" s="5">
        <f t="shared" si="290"/>
        <v>45.35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8271</v>
      </c>
      <c r="O3687" s="9" t="s">
        <v>8272</v>
      </c>
      <c r="P3687" s="18">
        <f t="shared" si="286"/>
        <v>1.06</v>
      </c>
      <c r="Q3687" s="5">
        <f t="shared" si="290"/>
        <v>41.94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8271</v>
      </c>
      <c r="O3688" s="9" t="s">
        <v>8272</v>
      </c>
      <c r="P3688" s="18">
        <f t="shared" si="286"/>
        <v>1.01</v>
      </c>
      <c r="Q3688" s="5">
        <f t="shared" si="290"/>
        <v>59.17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8271</v>
      </c>
      <c r="O3689" s="9" t="s">
        <v>8272</v>
      </c>
      <c r="P3689" s="18">
        <f t="shared" si="286"/>
        <v>1</v>
      </c>
      <c r="Q3689" s="5">
        <f t="shared" si="290"/>
        <v>200.49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8271</v>
      </c>
      <c r="O3690" s="9" t="s">
        <v>8272</v>
      </c>
      <c r="P3690" s="18">
        <f t="shared" si="286"/>
        <v>1.0900000000000001</v>
      </c>
      <c r="Q3690" s="5">
        <f t="shared" si="290"/>
        <v>83.97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8271</v>
      </c>
      <c r="O3691" s="9" t="s">
        <v>8272</v>
      </c>
      <c r="P3691" s="18">
        <f t="shared" si="286"/>
        <v>1.18</v>
      </c>
      <c r="Q3691" s="5">
        <f t="shared" si="290"/>
        <v>57.26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8271</v>
      </c>
      <c r="O3692" s="9" t="s">
        <v>8272</v>
      </c>
      <c r="P3692" s="18">
        <f t="shared" si="286"/>
        <v>1.2</v>
      </c>
      <c r="Q3692" s="5">
        <f t="shared" si="290"/>
        <v>58.06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8271</v>
      </c>
      <c r="O3693" s="9" t="s">
        <v>8272</v>
      </c>
      <c r="P3693" s="18">
        <f t="shared" si="286"/>
        <v>1.28</v>
      </c>
      <c r="Q3693" s="5">
        <f t="shared" si="290"/>
        <v>186.8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8271</v>
      </c>
      <c r="O3694" s="9" t="s">
        <v>8272</v>
      </c>
      <c r="P3694" s="18">
        <f t="shared" si="286"/>
        <v>1.26</v>
      </c>
      <c r="Q3694" s="5">
        <f t="shared" si="290"/>
        <v>74.12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8271</v>
      </c>
      <c r="O3695" s="9" t="s">
        <v>8272</v>
      </c>
      <c r="P3695" s="18">
        <f t="shared" si="286"/>
        <v>1.29</v>
      </c>
      <c r="Q3695" s="5">
        <f t="shared" si="290"/>
        <v>30.71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8271</v>
      </c>
      <c r="O3696" s="9" t="s">
        <v>8272</v>
      </c>
      <c r="P3696" s="18">
        <f t="shared" si="286"/>
        <v>1.07</v>
      </c>
      <c r="Q3696" s="5">
        <f t="shared" si="290"/>
        <v>62.67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8271</v>
      </c>
      <c r="O3697" s="9" t="s">
        <v>8272</v>
      </c>
      <c r="P3697" s="18">
        <f t="shared" si="286"/>
        <v>1</v>
      </c>
      <c r="Q3697" s="5">
        <f t="shared" si="290"/>
        <v>121.36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8271</v>
      </c>
      <c r="O3698" s="9" t="s">
        <v>8272</v>
      </c>
      <c r="P3698" s="18">
        <f t="shared" si="286"/>
        <v>1.55</v>
      </c>
      <c r="Q3698" s="5">
        <f t="shared" si="290"/>
        <v>39.74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8271</v>
      </c>
      <c r="O3699" s="9" t="s">
        <v>8272</v>
      </c>
      <c r="P3699" s="18">
        <f t="shared" si="286"/>
        <v>1.08</v>
      </c>
      <c r="Q3699" s="5">
        <f t="shared" si="290"/>
        <v>72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8271</v>
      </c>
      <c r="O3700" s="9" t="s">
        <v>8272</v>
      </c>
      <c r="P3700" s="18">
        <f t="shared" si="286"/>
        <v>1.1100000000000001</v>
      </c>
      <c r="Q3700" s="5">
        <f t="shared" si="290"/>
        <v>40.630000000000003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8271</v>
      </c>
      <c r="O3701" s="9" t="s">
        <v>8272</v>
      </c>
      <c r="P3701" s="18">
        <f t="shared" si="286"/>
        <v>1.01</v>
      </c>
      <c r="Q3701" s="5">
        <f t="shared" si="290"/>
        <v>63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8271</v>
      </c>
      <c r="O3702" s="9" t="s">
        <v>8272</v>
      </c>
      <c r="P3702" s="18">
        <f t="shared" si="286"/>
        <v>1.21</v>
      </c>
      <c r="Q3702" s="5">
        <f t="shared" si="290"/>
        <v>33.67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8271</v>
      </c>
      <c r="O3703" s="9" t="s">
        <v>8272</v>
      </c>
      <c r="P3703" s="18">
        <f t="shared" si="286"/>
        <v>1</v>
      </c>
      <c r="Q3703" s="5">
        <f t="shared" si="290"/>
        <v>38.590000000000003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8271</v>
      </c>
      <c r="O3704" s="9" t="s">
        <v>8272</v>
      </c>
      <c r="P3704" s="18">
        <f t="shared" si="286"/>
        <v>1.0900000000000001</v>
      </c>
      <c r="Q3704" s="5">
        <f t="shared" si="290"/>
        <v>155.94999999999999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8271</v>
      </c>
      <c r="O3705" s="9" t="s">
        <v>8272</v>
      </c>
      <c r="P3705" s="18">
        <f t="shared" si="286"/>
        <v>1.23</v>
      </c>
      <c r="Q3705" s="5">
        <f t="shared" si="290"/>
        <v>43.2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8271</v>
      </c>
      <c r="O3706" s="9" t="s">
        <v>8272</v>
      </c>
      <c r="P3706" s="18">
        <f t="shared" si="286"/>
        <v>1.36</v>
      </c>
      <c r="Q3706" s="5">
        <f t="shared" si="290"/>
        <v>15.15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8271</v>
      </c>
      <c r="O3707" s="9" t="s">
        <v>8272</v>
      </c>
      <c r="P3707" s="18">
        <f t="shared" si="286"/>
        <v>1.03</v>
      </c>
      <c r="Q3707" s="5">
        <f t="shared" si="290"/>
        <v>83.57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8271</v>
      </c>
      <c r="O3708" s="9" t="s">
        <v>8272</v>
      </c>
      <c r="P3708" s="18">
        <f t="shared" si="286"/>
        <v>1.21</v>
      </c>
      <c r="Q3708" s="5">
        <f t="shared" si="290"/>
        <v>140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8271</v>
      </c>
      <c r="O3709" s="9" t="s">
        <v>8272</v>
      </c>
      <c r="P3709" s="18">
        <f t="shared" si="286"/>
        <v>1.86</v>
      </c>
      <c r="Q3709" s="5">
        <f t="shared" si="290"/>
        <v>80.87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8271</v>
      </c>
      <c r="O3710" s="9" t="s">
        <v>8272</v>
      </c>
      <c r="P3710" s="18">
        <f t="shared" si="286"/>
        <v>3</v>
      </c>
      <c r="Q3710" s="5">
        <f t="shared" si="290"/>
        <v>53.85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8271</v>
      </c>
      <c r="O3711" s="9" t="s">
        <v>8272</v>
      </c>
      <c r="P3711" s="18">
        <f t="shared" si="286"/>
        <v>1.08</v>
      </c>
      <c r="Q3711" s="5">
        <f t="shared" si="290"/>
        <v>30.93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8271</v>
      </c>
      <c r="O3712" s="9" t="s">
        <v>8272</v>
      </c>
      <c r="P3712" s="18">
        <f t="shared" si="286"/>
        <v>1.41</v>
      </c>
      <c r="Q3712" s="5">
        <f t="shared" si="290"/>
        <v>67.959999999999994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8271</v>
      </c>
      <c r="O3713" s="9" t="s">
        <v>8272</v>
      </c>
      <c r="P3713" s="18">
        <f t="shared" si="286"/>
        <v>1.1399999999999999</v>
      </c>
      <c r="Q3713" s="5">
        <f t="shared" si="290"/>
        <v>27.14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8271</v>
      </c>
      <c r="O3714" s="9" t="s">
        <v>8272</v>
      </c>
      <c r="P3714" s="18">
        <f t="shared" si="286"/>
        <v>1.54</v>
      </c>
      <c r="Q3714" s="5">
        <f t="shared" si="290"/>
        <v>110.87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8271</v>
      </c>
      <c r="O3715" s="9" t="s">
        <v>8272</v>
      </c>
      <c r="P3715" s="18">
        <f t="shared" ref="P3715:P3778" si="291">IFERROR(ROUND(E3715/D3715,2),0)</f>
        <v>1.02</v>
      </c>
      <c r="Q3715" s="5">
        <f t="shared" si="290"/>
        <v>106.84</v>
      </c>
      <c r="R3715" s="14">
        <f t="shared" ref="R3715:R3778" si="292">(J3715/60/60/24)+DATE(1970,1,1)</f>
        <v>42505.738032407404</v>
      </c>
      <c r="S3715" s="14">
        <f t="shared" ref="S3715:S3778" si="293">(I3715/60/60/24)+DATE(1970,1,1)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8271</v>
      </c>
      <c r="O3716" s="9" t="s">
        <v>8272</v>
      </c>
      <c r="P3716" s="18">
        <f t="shared" si="291"/>
        <v>1.02</v>
      </c>
      <c r="Q3716" s="5">
        <f t="shared" si="290"/>
        <v>105.52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8271</v>
      </c>
      <c r="O3717" s="9" t="s">
        <v>8272</v>
      </c>
      <c r="P3717" s="18">
        <f t="shared" si="291"/>
        <v>1.03</v>
      </c>
      <c r="Q3717" s="5">
        <f t="shared" si="290"/>
        <v>132.96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8271</v>
      </c>
      <c r="O3718" s="9" t="s">
        <v>8272</v>
      </c>
      <c r="P3718" s="18">
        <f t="shared" si="291"/>
        <v>1.56</v>
      </c>
      <c r="Q3718" s="5">
        <f t="shared" si="290"/>
        <v>51.92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8271</v>
      </c>
      <c r="O3719" s="9" t="s">
        <v>8272</v>
      </c>
      <c r="P3719" s="18">
        <f t="shared" si="291"/>
        <v>1.01</v>
      </c>
      <c r="Q3719" s="5">
        <f t="shared" si="290"/>
        <v>310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8271</v>
      </c>
      <c r="O3720" s="9" t="s">
        <v>8272</v>
      </c>
      <c r="P3720" s="18">
        <f t="shared" si="291"/>
        <v>2.39</v>
      </c>
      <c r="Q3720" s="5">
        <f t="shared" si="290"/>
        <v>26.02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8271</v>
      </c>
      <c r="O3721" s="9" t="s">
        <v>8272</v>
      </c>
      <c r="P3721" s="18">
        <f t="shared" si="291"/>
        <v>2.1</v>
      </c>
      <c r="Q3721" s="5">
        <f t="shared" si="290"/>
        <v>105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8271</v>
      </c>
      <c r="O3722" s="9" t="s">
        <v>8272</v>
      </c>
      <c r="P3722" s="18">
        <f t="shared" si="291"/>
        <v>1.05</v>
      </c>
      <c r="Q3722" s="5">
        <f t="shared" si="290"/>
        <v>86.23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8271</v>
      </c>
      <c r="O3723" s="9" t="s">
        <v>8272</v>
      </c>
      <c r="P3723" s="18">
        <f t="shared" si="291"/>
        <v>1.01</v>
      </c>
      <c r="Q3723" s="5">
        <f t="shared" si="290"/>
        <v>114.55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8271</v>
      </c>
      <c r="O3724" s="9" t="s">
        <v>8272</v>
      </c>
      <c r="P3724" s="18">
        <f t="shared" si="291"/>
        <v>1.1100000000000001</v>
      </c>
      <c r="Q3724" s="5">
        <f t="shared" si="290"/>
        <v>47.66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8271</v>
      </c>
      <c r="O3725" s="9" t="s">
        <v>8272</v>
      </c>
      <c r="P3725" s="18">
        <f t="shared" si="291"/>
        <v>1.02</v>
      </c>
      <c r="Q3725" s="5">
        <f t="shared" si="290"/>
        <v>72.89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8271</v>
      </c>
      <c r="O3726" s="9" t="s">
        <v>8272</v>
      </c>
      <c r="P3726" s="18">
        <f t="shared" si="291"/>
        <v>1.03</v>
      </c>
      <c r="Q3726" s="5">
        <f t="shared" si="290"/>
        <v>49.55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8271</v>
      </c>
      <c r="O3727" s="9" t="s">
        <v>8272</v>
      </c>
      <c r="P3727" s="18">
        <f t="shared" si="291"/>
        <v>1.27</v>
      </c>
      <c r="Q3727" s="5">
        <f t="shared" ref="Q3727:Q3790" si="295">IFERROR(ROUND(E3727/L3727,2),0)</f>
        <v>25.4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8271</v>
      </c>
      <c r="O3728" s="9" t="s">
        <v>8272</v>
      </c>
      <c r="P3728" s="18">
        <f t="shared" si="291"/>
        <v>3.39</v>
      </c>
      <c r="Q3728" s="5">
        <f t="shared" si="295"/>
        <v>62.59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8271</v>
      </c>
      <c r="O3729" s="9" t="s">
        <v>8272</v>
      </c>
      <c r="P3729" s="18">
        <f t="shared" si="291"/>
        <v>1.01</v>
      </c>
      <c r="Q3729" s="5">
        <f t="shared" si="295"/>
        <v>61.06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8271</v>
      </c>
      <c r="O3730" s="9" t="s">
        <v>8272</v>
      </c>
      <c r="P3730" s="18">
        <f t="shared" si="291"/>
        <v>0.09</v>
      </c>
      <c r="Q3730" s="5">
        <f t="shared" si="295"/>
        <v>60.06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8271</v>
      </c>
      <c r="O3731" s="9" t="s">
        <v>8272</v>
      </c>
      <c r="P3731" s="18">
        <f t="shared" si="291"/>
        <v>7.0000000000000007E-2</v>
      </c>
      <c r="Q3731" s="5">
        <f t="shared" si="295"/>
        <v>72.400000000000006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8271</v>
      </c>
      <c r="O3732" s="9" t="s">
        <v>8272</v>
      </c>
      <c r="P3732" s="18">
        <f t="shared" si="291"/>
        <v>0.1</v>
      </c>
      <c r="Q3732" s="5">
        <f t="shared" si="295"/>
        <v>100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8271</v>
      </c>
      <c r="O3733" s="9" t="s">
        <v>8272</v>
      </c>
      <c r="P3733" s="18">
        <f t="shared" si="291"/>
        <v>0.11</v>
      </c>
      <c r="Q3733" s="5">
        <f t="shared" si="295"/>
        <v>51.67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8271</v>
      </c>
      <c r="O3734" s="9" t="s">
        <v>8272</v>
      </c>
      <c r="P3734" s="18">
        <f t="shared" si="291"/>
        <v>0.15</v>
      </c>
      <c r="Q3734" s="5">
        <f t="shared" si="295"/>
        <v>32.75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8271</v>
      </c>
      <c r="O3735" s="9" t="s">
        <v>8272</v>
      </c>
      <c r="P3735" s="18">
        <f t="shared" si="291"/>
        <v>0</v>
      </c>
      <c r="Q3735" s="5">
        <f t="shared" si="295"/>
        <v>0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8271</v>
      </c>
      <c r="O3736" s="9" t="s">
        <v>8272</v>
      </c>
      <c r="P3736" s="18">
        <f t="shared" si="291"/>
        <v>0.28000000000000003</v>
      </c>
      <c r="Q3736" s="5">
        <f t="shared" si="295"/>
        <v>61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8271</v>
      </c>
      <c r="O3737" s="9" t="s">
        <v>8272</v>
      </c>
      <c r="P3737" s="18">
        <f t="shared" si="291"/>
        <v>0.13</v>
      </c>
      <c r="Q3737" s="5">
        <f t="shared" si="295"/>
        <v>10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8271</v>
      </c>
      <c r="O3738" s="9" t="s">
        <v>8272</v>
      </c>
      <c r="P3738" s="18">
        <f t="shared" si="291"/>
        <v>0.01</v>
      </c>
      <c r="Q3738" s="5">
        <f t="shared" si="295"/>
        <v>10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8271</v>
      </c>
      <c r="O3739" s="9" t="s">
        <v>8272</v>
      </c>
      <c r="P3739" s="18">
        <f t="shared" si="291"/>
        <v>0.21</v>
      </c>
      <c r="Q3739" s="5">
        <f t="shared" si="295"/>
        <v>37.5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8271</v>
      </c>
      <c r="O3740" s="9" t="s">
        <v>8272</v>
      </c>
      <c r="P3740" s="18">
        <f t="shared" si="291"/>
        <v>0.18</v>
      </c>
      <c r="Q3740" s="5">
        <f t="shared" si="295"/>
        <v>45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8271</v>
      </c>
      <c r="O3741" s="9" t="s">
        <v>8272</v>
      </c>
      <c r="P3741" s="18">
        <f t="shared" si="291"/>
        <v>0.2</v>
      </c>
      <c r="Q3741" s="5">
        <f t="shared" si="295"/>
        <v>100.63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8271</v>
      </c>
      <c r="O3742" s="9" t="s">
        <v>8272</v>
      </c>
      <c r="P3742" s="18">
        <f t="shared" si="291"/>
        <v>0.18</v>
      </c>
      <c r="Q3742" s="5">
        <f t="shared" si="295"/>
        <v>25.57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8271</v>
      </c>
      <c r="O3743" s="9" t="s">
        <v>8272</v>
      </c>
      <c r="P3743" s="18">
        <f t="shared" si="291"/>
        <v>0</v>
      </c>
      <c r="Q3743" s="5">
        <f t="shared" si="295"/>
        <v>0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8271</v>
      </c>
      <c r="O3744" s="9" t="s">
        <v>8272</v>
      </c>
      <c r="P3744" s="18">
        <f t="shared" si="291"/>
        <v>0.02</v>
      </c>
      <c r="Q3744" s="5">
        <f t="shared" si="295"/>
        <v>25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8271</v>
      </c>
      <c r="O3745" s="9" t="s">
        <v>8272</v>
      </c>
      <c r="P3745" s="18">
        <f t="shared" si="291"/>
        <v>0</v>
      </c>
      <c r="Q3745" s="5">
        <f t="shared" si="295"/>
        <v>0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8271</v>
      </c>
      <c r="O3746" s="9" t="s">
        <v>8272</v>
      </c>
      <c r="P3746" s="18">
        <f t="shared" si="291"/>
        <v>0</v>
      </c>
      <c r="Q3746" s="5">
        <f t="shared" si="295"/>
        <v>0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8271</v>
      </c>
      <c r="O3747" s="9" t="s">
        <v>8272</v>
      </c>
      <c r="P3747" s="18">
        <f t="shared" si="291"/>
        <v>0.1</v>
      </c>
      <c r="Q3747" s="5">
        <f t="shared" si="295"/>
        <v>10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8271</v>
      </c>
      <c r="O3748" s="9" t="s">
        <v>8272</v>
      </c>
      <c r="P3748" s="18">
        <f t="shared" si="291"/>
        <v>0.02</v>
      </c>
      <c r="Q3748" s="5">
        <f t="shared" si="295"/>
        <v>202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8271</v>
      </c>
      <c r="O3749" s="9" t="s">
        <v>8272</v>
      </c>
      <c r="P3749" s="18">
        <f t="shared" si="291"/>
        <v>0.01</v>
      </c>
      <c r="Q3749" s="5">
        <f t="shared" si="295"/>
        <v>25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8271</v>
      </c>
      <c r="O3750" s="9" t="s">
        <v>8313</v>
      </c>
      <c r="P3750" s="18">
        <f t="shared" si="291"/>
        <v>1.04</v>
      </c>
      <c r="Q3750" s="5">
        <f t="shared" si="295"/>
        <v>99.54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8271</v>
      </c>
      <c r="O3751" s="9" t="s">
        <v>8313</v>
      </c>
      <c r="P3751" s="18">
        <f t="shared" si="291"/>
        <v>1.05</v>
      </c>
      <c r="Q3751" s="5">
        <f t="shared" si="295"/>
        <v>75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8271</v>
      </c>
      <c r="O3752" s="9" t="s">
        <v>8313</v>
      </c>
      <c r="P3752" s="18">
        <f t="shared" si="291"/>
        <v>1</v>
      </c>
      <c r="Q3752" s="5">
        <f t="shared" si="295"/>
        <v>215.25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8271</v>
      </c>
      <c r="O3753" s="9" t="s">
        <v>8313</v>
      </c>
      <c r="P3753" s="18">
        <f t="shared" si="291"/>
        <v>1.33</v>
      </c>
      <c r="Q3753" s="5">
        <f t="shared" si="295"/>
        <v>120.55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8271</v>
      </c>
      <c r="O3754" s="9" t="s">
        <v>8313</v>
      </c>
      <c r="P3754" s="18">
        <f t="shared" si="291"/>
        <v>1.1299999999999999</v>
      </c>
      <c r="Q3754" s="5">
        <f t="shared" si="295"/>
        <v>37.67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8271</v>
      </c>
      <c r="O3755" s="9" t="s">
        <v>8313</v>
      </c>
      <c r="P3755" s="18">
        <f t="shared" si="291"/>
        <v>1.03</v>
      </c>
      <c r="Q3755" s="5">
        <f t="shared" si="295"/>
        <v>172.23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8271</v>
      </c>
      <c r="O3756" s="9" t="s">
        <v>8313</v>
      </c>
      <c r="P3756" s="18">
        <f t="shared" si="291"/>
        <v>1.2</v>
      </c>
      <c r="Q3756" s="5">
        <f t="shared" si="295"/>
        <v>111.11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8271</v>
      </c>
      <c r="O3757" s="9" t="s">
        <v>8313</v>
      </c>
      <c r="P3757" s="18">
        <f t="shared" si="291"/>
        <v>1.3</v>
      </c>
      <c r="Q3757" s="5">
        <f t="shared" si="295"/>
        <v>25.46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8271</v>
      </c>
      <c r="O3758" s="9" t="s">
        <v>8313</v>
      </c>
      <c r="P3758" s="18">
        <f t="shared" si="291"/>
        <v>1.01</v>
      </c>
      <c r="Q3758" s="5">
        <f t="shared" si="295"/>
        <v>267.64999999999998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8271</v>
      </c>
      <c r="O3759" s="9" t="s">
        <v>8313</v>
      </c>
      <c r="P3759" s="18">
        <f t="shared" si="291"/>
        <v>1.0900000000000001</v>
      </c>
      <c r="Q3759" s="5">
        <f t="shared" si="295"/>
        <v>75.959999999999994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8271</v>
      </c>
      <c r="O3760" s="9" t="s">
        <v>8313</v>
      </c>
      <c r="P3760" s="18">
        <f t="shared" si="291"/>
        <v>1.02</v>
      </c>
      <c r="Q3760" s="5">
        <f t="shared" si="295"/>
        <v>59.04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8271</v>
      </c>
      <c r="O3761" s="9" t="s">
        <v>8313</v>
      </c>
      <c r="P3761" s="18">
        <f t="shared" si="291"/>
        <v>1.1000000000000001</v>
      </c>
      <c r="Q3761" s="5">
        <f t="shared" si="295"/>
        <v>50.11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8271</v>
      </c>
      <c r="O3762" s="9" t="s">
        <v>8313</v>
      </c>
      <c r="P3762" s="18">
        <f t="shared" si="291"/>
        <v>1.01</v>
      </c>
      <c r="Q3762" s="5">
        <f t="shared" si="295"/>
        <v>55.5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8271</v>
      </c>
      <c r="O3763" s="9" t="s">
        <v>8313</v>
      </c>
      <c r="P3763" s="18">
        <f t="shared" si="291"/>
        <v>1</v>
      </c>
      <c r="Q3763" s="5">
        <f t="shared" si="295"/>
        <v>166.67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8271</v>
      </c>
      <c r="O3764" s="9" t="s">
        <v>8313</v>
      </c>
      <c r="P3764" s="18">
        <f t="shared" si="291"/>
        <v>1.06</v>
      </c>
      <c r="Q3764" s="5">
        <f t="shared" si="295"/>
        <v>47.43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8271</v>
      </c>
      <c r="O3765" s="9" t="s">
        <v>8313</v>
      </c>
      <c r="P3765" s="18">
        <f t="shared" si="291"/>
        <v>1</v>
      </c>
      <c r="Q3765" s="5">
        <f t="shared" si="295"/>
        <v>64.94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8271</v>
      </c>
      <c r="O3766" s="9" t="s">
        <v>8313</v>
      </c>
      <c r="P3766" s="18">
        <f t="shared" si="291"/>
        <v>1</v>
      </c>
      <c r="Q3766" s="5">
        <f t="shared" si="295"/>
        <v>55.56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8271</v>
      </c>
      <c r="O3767" s="9" t="s">
        <v>8313</v>
      </c>
      <c r="P3767" s="18">
        <f t="shared" si="291"/>
        <v>1.1299999999999999</v>
      </c>
      <c r="Q3767" s="5">
        <f t="shared" si="295"/>
        <v>74.22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8271</v>
      </c>
      <c r="O3768" s="9" t="s">
        <v>8313</v>
      </c>
      <c r="P3768" s="18">
        <f t="shared" si="291"/>
        <v>1.03</v>
      </c>
      <c r="Q3768" s="5">
        <f t="shared" si="295"/>
        <v>106.93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8271</v>
      </c>
      <c r="O3769" s="9" t="s">
        <v>8313</v>
      </c>
      <c r="P3769" s="18">
        <f t="shared" si="291"/>
        <v>1.17</v>
      </c>
      <c r="Q3769" s="5">
        <f t="shared" si="295"/>
        <v>41.7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8271</v>
      </c>
      <c r="O3770" s="9" t="s">
        <v>8313</v>
      </c>
      <c r="P3770" s="18">
        <f t="shared" si="291"/>
        <v>1.08</v>
      </c>
      <c r="Q3770" s="5">
        <f t="shared" si="295"/>
        <v>74.239999999999995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8271</v>
      </c>
      <c r="O3771" s="9" t="s">
        <v>8313</v>
      </c>
      <c r="P3771" s="18">
        <f t="shared" si="291"/>
        <v>1</v>
      </c>
      <c r="Q3771" s="5">
        <f t="shared" si="295"/>
        <v>73.33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8271</v>
      </c>
      <c r="O3772" s="9" t="s">
        <v>8313</v>
      </c>
      <c r="P3772" s="18">
        <f t="shared" si="291"/>
        <v>1</v>
      </c>
      <c r="Q3772" s="5">
        <f t="shared" si="295"/>
        <v>100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8271</v>
      </c>
      <c r="O3773" s="9" t="s">
        <v>8313</v>
      </c>
      <c r="P3773" s="18">
        <f t="shared" si="291"/>
        <v>1.46</v>
      </c>
      <c r="Q3773" s="5">
        <f t="shared" si="295"/>
        <v>38.42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8271</v>
      </c>
      <c r="O3774" s="9" t="s">
        <v>8313</v>
      </c>
      <c r="P3774" s="18">
        <f t="shared" si="291"/>
        <v>1.1000000000000001</v>
      </c>
      <c r="Q3774" s="5">
        <f t="shared" si="295"/>
        <v>166.97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8271</v>
      </c>
      <c r="O3775" s="9" t="s">
        <v>8313</v>
      </c>
      <c r="P3775" s="18">
        <f t="shared" si="291"/>
        <v>1.08</v>
      </c>
      <c r="Q3775" s="5">
        <f t="shared" si="295"/>
        <v>94.91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8271</v>
      </c>
      <c r="O3776" s="9" t="s">
        <v>8313</v>
      </c>
      <c r="P3776" s="18">
        <f t="shared" si="291"/>
        <v>1</v>
      </c>
      <c r="Q3776" s="5">
        <f t="shared" si="295"/>
        <v>100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8271</v>
      </c>
      <c r="O3777" s="9" t="s">
        <v>8313</v>
      </c>
      <c r="P3777" s="18">
        <f t="shared" si="291"/>
        <v>1</v>
      </c>
      <c r="Q3777" s="5">
        <f t="shared" si="295"/>
        <v>143.21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8271</v>
      </c>
      <c r="O3778" s="9" t="s">
        <v>8313</v>
      </c>
      <c r="P3778" s="18">
        <f t="shared" si="291"/>
        <v>1.07</v>
      </c>
      <c r="Q3778" s="5">
        <f t="shared" si="295"/>
        <v>90.82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8271</v>
      </c>
      <c r="O3779" s="9" t="s">
        <v>8313</v>
      </c>
      <c r="P3779" s="18">
        <f t="shared" ref="P3779:P3842" si="296">IFERROR(ROUND(E3779/D3779,2),0)</f>
        <v>1.43</v>
      </c>
      <c r="Q3779" s="5">
        <f t="shared" si="295"/>
        <v>48.54</v>
      </c>
      <c r="R3779" s="14">
        <f t="shared" ref="R3779:R3842" si="297">(J3779/60/60/24)+DATE(1970,1,1)</f>
        <v>41887.111354166671</v>
      </c>
      <c r="S3779" s="14">
        <f t="shared" ref="S3779:S3842" si="298">(I3779/60/60/24)+DATE(1970,1,1)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8271</v>
      </c>
      <c r="O3780" s="9" t="s">
        <v>8313</v>
      </c>
      <c r="P3780" s="18">
        <f t="shared" si="296"/>
        <v>1.05</v>
      </c>
      <c r="Q3780" s="5">
        <f t="shared" si="295"/>
        <v>70.03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8271</v>
      </c>
      <c r="O3781" s="9" t="s">
        <v>8313</v>
      </c>
      <c r="P3781" s="18">
        <f t="shared" si="296"/>
        <v>1.04</v>
      </c>
      <c r="Q3781" s="5">
        <f t="shared" si="295"/>
        <v>135.63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8271</v>
      </c>
      <c r="O3782" s="9" t="s">
        <v>8313</v>
      </c>
      <c r="P3782" s="18">
        <f t="shared" si="296"/>
        <v>1.2</v>
      </c>
      <c r="Q3782" s="5">
        <f t="shared" si="295"/>
        <v>100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8271</v>
      </c>
      <c r="O3783" s="9" t="s">
        <v>8313</v>
      </c>
      <c r="P3783" s="18">
        <f t="shared" si="296"/>
        <v>1.1000000000000001</v>
      </c>
      <c r="Q3783" s="5">
        <f t="shared" si="295"/>
        <v>94.9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8271</v>
      </c>
      <c r="O3784" s="9" t="s">
        <v>8313</v>
      </c>
      <c r="P3784" s="18">
        <f t="shared" si="296"/>
        <v>1.02</v>
      </c>
      <c r="Q3784" s="5">
        <f t="shared" si="295"/>
        <v>75.37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8271</v>
      </c>
      <c r="O3785" s="9" t="s">
        <v>8313</v>
      </c>
      <c r="P3785" s="18">
        <f t="shared" si="296"/>
        <v>1.29</v>
      </c>
      <c r="Q3785" s="5">
        <f t="shared" si="295"/>
        <v>64.459999999999994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8271</v>
      </c>
      <c r="O3786" s="9" t="s">
        <v>8313</v>
      </c>
      <c r="P3786" s="18">
        <f t="shared" si="296"/>
        <v>1.1499999999999999</v>
      </c>
      <c r="Q3786" s="5">
        <f t="shared" si="295"/>
        <v>115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8271</v>
      </c>
      <c r="O3787" s="9" t="s">
        <v>8313</v>
      </c>
      <c r="P3787" s="18">
        <f t="shared" si="296"/>
        <v>1.51</v>
      </c>
      <c r="Q3787" s="5">
        <f t="shared" si="295"/>
        <v>100.5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8271</v>
      </c>
      <c r="O3788" s="9" t="s">
        <v>8313</v>
      </c>
      <c r="P3788" s="18">
        <f t="shared" si="296"/>
        <v>1.1100000000000001</v>
      </c>
      <c r="Q3788" s="5">
        <f t="shared" si="295"/>
        <v>93.77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8271</v>
      </c>
      <c r="O3789" s="9" t="s">
        <v>8313</v>
      </c>
      <c r="P3789" s="18">
        <f t="shared" si="296"/>
        <v>1</v>
      </c>
      <c r="Q3789" s="5">
        <f t="shared" si="295"/>
        <v>35.1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8271</v>
      </c>
      <c r="O3790" s="9" t="s">
        <v>8313</v>
      </c>
      <c r="P3790" s="18">
        <f t="shared" si="296"/>
        <v>0.01</v>
      </c>
      <c r="Q3790" s="5">
        <f t="shared" si="295"/>
        <v>500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8271</v>
      </c>
      <c r="O3791" s="9" t="s">
        <v>8313</v>
      </c>
      <c r="P3791" s="18">
        <f t="shared" si="296"/>
        <v>0.03</v>
      </c>
      <c r="Q3791" s="5">
        <f t="shared" ref="Q3791:Q3854" si="300">IFERROR(ROUND(E3791/L3791,2),0)</f>
        <v>29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8271</v>
      </c>
      <c r="O3792" s="9" t="s">
        <v>8313</v>
      </c>
      <c r="P3792" s="18">
        <f t="shared" si="296"/>
        <v>0</v>
      </c>
      <c r="Q3792" s="5">
        <f t="shared" si="300"/>
        <v>0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8271</v>
      </c>
      <c r="O3793" s="9" t="s">
        <v>8313</v>
      </c>
      <c r="P3793" s="18">
        <f t="shared" si="296"/>
        <v>0</v>
      </c>
      <c r="Q3793" s="5">
        <f t="shared" si="300"/>
        <v>0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8271</v>
      </c>
      <c r="O3794" s="9" t="s">
        <v>8313</v>
      </c>
      <c r="P3794" s="18">
        <f t="shared" si="296"/>
        <v>0</v>
      </c>
      <c r="Q3794" s="5">
        <f t="shared" si="300"/>
        <v>17.5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8271</v>
      </c>
      <c r="O3795" s="9" t="s">
        <v>8313</v>
      </c>
      <c r="P3795" s="18">
        <f t="shared" si="296"/>
        <v>0.6</v>
      </c>
      <c r="Q3795" s="5">
        <f t="shared" si="300"/>
        <v>174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8271</v>
      </c>
      <c r="O3796" s="9" t="s">
        <v>8313</v>
      </c>
      <c r="P3796" s="18">
        <f t="shared" si="296"/>
        <v>0.01</v>
      </c>
      <c r="Q3796" s="5">
        <f t="shared" si="300"/>
        <v>50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8271</v>
      </c>
      <c r="O3797" s="9" t="s">
        <v>8313</v>
      </c>
      <c r="P3797" s="18">
        <f t="shared" si="296"/>
        <v>0.02</v>
      </c>
      <c r="Q3797" s="5">
        <f t="shared" si="300"/>
        <v>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8271</v>
      </c>
      <c r="O3798" s="9" t="s">
        <v>8313</v>
      </c>
      <c r="P3798" s="18">
        <f t="shared" si="296"/>
        <v>0</v>
      </c>
      <c r="Q3798" s="5">
        <f t="shared" si="300"/>
        <v>1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8271</v>
      </c>
      <c r="O3799" s="9" t="s">
        <v>8313</v>
      </c>
      <c r="P3799" s="18">
        <f t="shared" si="296"/>
        <v>0.9</v>
      </c>
      <c r="Q3799" s="5">
        <f t="shared" si="300"/>
        <v>145.41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8271</v>
      </c>
      <c r="O3800" s="9" t="s">
        <v>8313</v>
      </c>
      <c r="P3800" s="18">
        <f t="shared" si="296"/>
        <v>0.01</v>
      </c>
      <c r="Q3800" s="5">
        <f t="shared" si="300"/>
        <v>205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8271</v>
      </c>
      <c r="O3801" s="9" t="s">
        <v>8313</v>
      </c>
      <c r="P3801" s="18">
        <f t="shared" si="296"/>
        <v>0.04</v>
      </c>
      <c r="Q3801" s="5">
        <f t="shared" si="300"/>
        <v>100.5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8271</v>
      </c>
      <c r="O3802" s="9" t="s">
        <v>8313</v>
      </c>
      <c r="P3802" s="18">
        <f t="shared" si="296"/>
        <v>0.04</v>
      </c>
      <c r="Q3802" s="5">
        <f t="shared" si="300"/>
        <v>55.06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8271</v>
      </c>
      <c r="O3803" s="9" t="s">
        <v>8313</v>
      </c>
      <c r="P3803" s="18">
        <f t="shared" si="296"/>
        <v>0.09</v>
      </c>
      <c r="Q3803" s="5">
        <f t="shared" si="300"/>
        <v>47.33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8271</v>
      </c>
      <c r="O3804" s="9" t="s">
        <v>8313</v>
      </c>
      <c r="P3804" s="18">
        <f t="shared" si="296"/>
        <v>0</v>
      </c>
      <c r="Q3804" s="5">
        <f t="shared" si="300"/>
        <v>0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8271</v>
      </c>
      <c r="O3805" s="9" t="s">
        <v>8313</v>
      </c>
      <c r="P3805" s="18">
        <f t="shared" si="296"/>
        <v>0.2</v>
      </c>
      <c r="Q3805" s="5">
        <f t="shared" si="300"/>
        <v>58.95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8271</v>
      </c>
      <c r="O3806" s="9" t="s">
        <v>8313</v>
      </c>
      <c r="P3806" s="18">
        <f t="shared" si="296"/>
        <v>0</v>
      </c>
      <c r="Q3806" s="5">
        <f t="shared" si="300"/>
        <v>0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8271</v>
      </c>
      <c r="O3807" s="9" t="s">
        <v>8313</v>
      </c>
      <c r="P3807" s="18">
        <f t="shared" si="296"/>
        <v>0</v>
      </c>
      <c r="Q3807" s="5">
        <f t="shared" si="300"/>
        <v>1.5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8271</v>
      </c>
      <c r="O3808" s="9" t="s">
        <v>8313</v>
      </c>
      <c r="P3808" s="18">
        <f t="shared" si="296"/>
        <v>0</v>
      </c>
      <c r="Q3808" s="5">
        <f t="shared" si="300"/>
        <v>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8271</v>
      </c>
      <c r="O3809" s="9" t="s">
        <v>8313</v>
      </c>
      <c r="P3809" s="18">
        <f t="shared" si="296"/>
        <v>0.3</v>
      </c>
      <c r="Q3809" s="5">
        <f t="shared" si="300"/>
        <v>50.56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8271</v>
      </c>
      <c r="O3810" s="9" t="s">
        <v>8272</v>
      </c>
      <c r="P3810" s="18">
        <f t="shared" si="296"/>
        <v>1</v>
      </c>
      <c r="Q3810" s="5">
        <f t="shared" si="300"/>
        <v>41.67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8271</v>
      </c>
      <c r="O3811" s="9" t="s">
        <v>8272</v>
      </c>
      <c r="P3811" s="18">
        <f t="shared" si="296"/>
        <v>1.01</v>
      </c>
      <c r="Q3811" s="5">
        <f t="shared" si="300"/>
        <v>53.29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8271</v>
      </c>
      <c r="O3812" s="9" t="s">
        <v>8272</v>
      </c>
      <c r="P3812" s="18">
        <f t="shared" si="296"/>
        <v>1.22</v>
      </c>
      <c r="Q3812" s="5">
        <f t="shared" si="300"/>
        <v>70.23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8271</v>
      </c>
      <c r="O3813" s="9" t="s">
        <v>8272</v>
      </c>
      <c r="P3813" s="18">
        <f t="shared" si="296"/>
        <v>3.3</v>
      </c>
      <c r="Q3813" s="5">
        <f t="shared" si="300"/>
        <v>43.42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8271</v>
      </c>
      <c r="O3814" s="9" t="s">
        <v>8272</v>
      </c>
      <c r="P3814" s="18">
        <f t="shared" si="296"/>
        <v>1.1000000000000001</v>
      </c>
      <c r="Q3814" s="5">
        <f t="shared" si="300"/>
        <v>199.18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8271</v>
      </c>
      <c r="O3815" s="9" t="s">
        <v>8272</v>
      </c>
      <c r="P3815" s="18">
        <f t="shared" si="296"/>
        <v>1.01</v>
      </c>
      <c r="Q3815" s="5">
        <f t="shared" si="300"/>
        <v>78.52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8271</v>
      </c>
      <c r="O3816" s="9" t="s">
        <v>8272</v>
      </c>
      <c r="P3816" s="18">
        <f t="shared" si="296"/>
        <v>1.4</v>
      </c>
      <c r="Q3816" s="5">
        <f t="shared" si="300"/>
        <v>61.82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8271</v>
      </c>
      <c r="O3817" s="9" t="s">
        <v>8272</v>
      </c>
      <c r="P3817" s="18">
        <f t="shared" si="296"/>
        <v>1</v>
      </c>
      <c r="Q3817" s="5">
        <f t="shared" si="300"/>
        <v>50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8271</v>
      </c>
      <c r="O3818" s="9" t="s">
        <v>8272</v>
      </c>
      <c r="P3818" s="18">
        <f t="shared" si="296"/>
        <v>1.19</v>
      </c>
      <c r="Q3818" s="5">
        <f t="shared" si="300"/>
        <v>48.34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8271</v>
      </c>
      <c r="O3819" s="9" t="s">
        <v>8272</v>
      </c>
      <c r="P3819" s="18">
        <f t="shared" si="296"/>
        <v>1.07</v>
      </c>
      <c r="Q3819" s="5">
        <f t="shared" si="300"/>
        <v>107.25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8271</v>
      </c>
      <c r="O3820" s="9" t="s">
        <v>8272</v>
      </c>
      <c r="P3820" s="18">
        <f t="shared" si="296"/>
        <v>2.2799999999999998</v>
      </c>
      <c r="Q3820" s="5">
        <f t="shared" si="300"/>
        <v>57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8271</v>
      </c>
      <c r="O3821" s="9" t="s">
        <v>8272</v>
      </c>
      <c r="P3821" s="18">
        <f t="shared" si="296"/>
        <v>1.06</v>
      </c>
      <c r="Q3821" s="5">
        <f t="shared" si="300"/>
        <v>40.92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8271</v>
      </c>
      <c r="O3822" s="9" t="s">
        <v>8272</v>
      </c>
      <c r="P3822" s="18">
        <f t="shared" si="296"/>
        <v>1.43</v>
      </c>
      <c r="Q3822" s="5">
        <f t="shared" si="300"/>
        <v>21.5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8271</v>
      </c>
      <c r="O3823" s="9" t="s">
        <v>8272</v>
      </c>
      <c r="P3823" s="18">
        <f t="shared" si="296"/>
        <v>1.05</v>
      </c>
      <c r="Q3823" s="5">
        <f t="shared" si="300"/>
        <v>79.540000000000006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8271</v>
      </c>
      <c r="O3824" s="9" t="s">
        <v>8272</v>
      </c>
      <c r="P3824" s="18">
        <f t="shared" si="296"/>
        <v>1.1000000000000001</v>
      </c>
      <c r="Q3824" s="5">
        <f t="shared" si="300"/>
        <v>72.38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8271</v>
      </c>
      <c r="O3825" s="9" t="s">
        <v>8272</v>
      </c>
      <c r="P3825" s="18">
        <f t="shared" si="296"/>
        <v>1.06</v>
      </c>
      <c r="Q3825" s="5">
        <f t="shared" si="300"/>
        <v>64.63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8271</v>
      </c>
      <c r="O3826" s="9" t="s">
        <v>8272</v>
      </c>
      <c r="P3826" s="18">
        <f t="shared" si="296"/>
        <v>1.08</v>
      </c>
      <c r="Q3826" s="5">
        <f t="shared" si="300"/>
        <v>38.57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8271</v>
      </c>
      <c r="O3827" s="9" t="s">
        <v>8272</v>
      </c>
      <c r="P3827" s="18">
        <f t="shared" si="296"/>
        <v>1.05</v>
      </c>
      <c r="Q3827" s="5">
        <f t="shared" si="300"/>
        <v>107.57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8271</v>
      </c>
      <c r="O3828" s="9" t="s">
        <v>8272</v>
      </c>
      <c r="P3828" s="18">
        <f t="shared" si="296"/>
        <v>1.19</v>
      </c>
      <c r="Q3828" s="5">
        <f t="shared" si="300"/>
        <v>27.5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8271</v>
      </c>
      <c r="O3829" s="9" t="s">
        <v>8272</v>
      </c>
      <c r="P3829" s="18">
        <f t="shared" si="296"/>
        <v>1.53</v>
      </c>
      <c r="Q3829" s="5">
        <f t="shared" si="300"/>
        <v>70.459999999999994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8271</v>
      </c>
      <c r="O3830" s="9" t="s">
        <v>8272</v>
      </c>
      <c r="P3830" s="18">
        <f t="shared" si="296"/>
        <v>1</v>
      </c>
      <c r="Q3830" s="5">
        <f t="shared" si="300"/>
        <v>178.57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8271</v>
      </c>
      <c r="O3831" s="9" t="s">
        <v>8272</v>
      </c>
      <c r="P3831" s="18">
        <f t="shared" si="296"/>
        <v>1</v>
      </c>
      <c r="Q3831" s="5">
        <f t="shared" si="300"/>
        <v>62.63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8271</v>
      </c>
      <c r="O3832" s="9" t="s">
        <v>8272</v>
      </c>
      <c r="P3832" s="18">
        <f t="shared" si="296"/>
        <v>2.25</v>
      </c>
      <c r="Q3832" s="5">
        <f t="shared" si="300"/>
        <v>75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8271</v>
      </c>
      <c r="O3833" s="9" t="s">
        <v>8272</v>
      </c>
      <c r="P3833" s="18">
        <f t="shared" si="296"/>
        <v>1.06</v>
      </c>
      <c r="Q3833" s="5">
        <f t="shared" si="300"/>
        <v>58.9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8271</v>
      </c>
      <c r="O3834" s="9" t="s">
        <v>8272</v>
      </c>
      <c r="P3834" s="18">
        <f t="shared" si="296"/>
        <v>1.05</v>
      </c>
      <c r="Q3834" s="5">
        <f t="shared" si="300"/>
        <v>139.56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8271</v>
      </c>
      <c r="O3835" s="9" t="s">
        <v>8272</v>
      </c>
      <c r="P3835" s="18">
        <f t="shared" si="296"/>
        <v>1.17</v>
      </c>
      <c r="Q3835" s="5">
        <f t="shared" si="300"/>
        <v>70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8271</v>
      </c>
      <c r="O3836" s="9" t="s">
        <v>8272</v>
      </c>
      <c r="P3836" s="18">
        <f t="shared" si="296"/>
        <v>1.0900000000000001</v>
      </c>
      <c r="Q3836" s="5">
        <f t="shared" si="300"/>
        <v>57.39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8271</v>
      </c>
      <c r="O3837" s="9" t="s">
        <v>8272</v>
      </c>
      <c r="P3837" s="18">
        <f t="shared" si="296"/>
        <v>1.6</v>
      </c>
      <c r="Q3837" s="5">
        <f t="shared" si="300"/>
        <v>40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8271</v>
      </c>
      <c r="O3838" s="9" t="s">
        <v>8272</v>
      </c>
      <c r="P3838" s="18">
        <f t="shared" si="296"/>
        <v>1.1299999999999999</v>
      </c>
      <c r="Q3838" s="5">
        <f t="shared" si="300"/>
        <v>64.290000000000006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8271</v>
      </c>
      <c r="O3839" s="9" t="s">
        <v>8272</v>
      </c>
      <c r="P3839" s="18">
        <f t="shared" si="296"/>
        <v>1.02</v>
      </c>
      <c r="Q3839" s="5">
        <f t="shared" si="300"/>
        <v>120.12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8271</v>
      </c>
      <c r="O3840" s="9" t="s">
        <v>8272</v>
      </c>
      <c r="P3840" s="18">
        <f t="shared" si="296"/>
        <v>1.01</v>
      </c>
      <c r="Q3840" s="5">
        <f t="shared" si="300"/>
        <v>1008.24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8271</v>
      </c>
      <c r="O3841" s="9" t="s">
        <v>8272</v>
      </c>
      <c r="P3841" s="18">
        <f t="shared" si="296"/>
        <v>1.01</v>
      </c>
      <c r="Q3841" s="5">
        <f t="shared" si="300"/>
        <v>63.28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8271</v>
      </c>
      <c r="O3842" s="9" t="s">
        <v>8272</v>
      </c>
      <c r="P3842" s="18">
        <f t="shared" si="296"/>
        <v>65</v>
      </c>
      <c r="Q3842" s="5">
        <f t="shared" si="300"/>
        <v>21.67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8271</v>
      </c>
      <c r="O3843" s="9" t="s">
        <v>8272</v>
      </c>
      <c r="P3843" s="18">
        <f t="shared" ref="P3843:P3906" si="301">IFERROR(ROUND(E3843/D3843,2),0)</f>
        <v>0.09</v>
      </c>
      <c r="Q3843" s="5">
        <f t="shared" si="300"/>
        <v>25.65</v>
      </c>
      <c r="R3843" s="14">
        <f t="shared" ref="R3843:R3906" si="302">(J3843/60/60/24)+DATE(1970,1,1)</f>
        <v>41780.785729166666</v>
      </c>
      <c r="S3843" s="14">
        <f t="shared" ref="S3843:S3906" si="303">(I3843/60/60/24)+DATE(1970,1,1)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8271</v>
      </c>
      <c r="O3844" s="9" t="s">
        <v>8272</v>
      </c>
      <c r="P3844" s="18">
        <f t="shared" si="301"/>
        <v>0.22</v>
      </c>
      <c r="Q3844" s="5">
        <f t="shared" si="300"/>
        <v>47.7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8271</v>
      </c>
      <c r="O3845" s="9" t="s">
        <v>8272</v>
      </c>
      <c r="P3845" s="18">
        <f t="shared" si="301"/>
        <v>0.21</v>
      </c>
      <c r="Q3845" s="5">
        <f t="shared" si="300"/>
        <v>56.05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8271</v>
      </c>
      <c r="O3846" s="9" t="s">
        <v>8272</v>
      </c>
      <c r="P3846" s="18">
        <f t="shared" si="301"/>
        <v>0.41</v>
      </c>
      <c r="Q3846" s="5">
        <f t="shared" si="300"/>
        <v>81.319999999999993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8271</v>
      </c>
      <c r="O3847" s="9" t="s">
        <v>8272</v>
      </c>
      <c r="P3847" s="18">
        <f t="shared" si="301"/>
        <v>0.02</v>
      </c>
      <c r="Q3847" s="5">
        <f t="shared" si="300"/>
        <v>70.17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8271</v>
      </c>
      <c r="O3848" s="9" t="s">
        <v>8272</v>
      </c>
      <c r="P3848" s="18">
        <f t="shared" si="301"/>
        <v>0.03</v>
      </c>
      <c r="Q3848" s="5">
        <f t="shared" si="300"/>
        <v>23.63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8271</v>
      </c>
      <c r="O3849" s="9" t="s">
        <v>8272</v>
      </c>
      <c r="P3849" s="18">
        <f t="shared" si="301"/>
        <v>0.16</v>
      </c>
      <c r="Q3849" s="5">
        <f t="shared" si="300"/>
        <v>188.56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8271</v>
      </c>
      <c r="O3850" s="9" t="s">
        <v>8272</v>
      </c>
      <c r="P3850" s="18">
        <f t="shared" si="301"/>
        <v>0.16</v>
      </c>
      <c r="Q3850" s="5">
        <f t="shared" si="300"/>
        <v>49.51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8271</v>
      </c>
      <c r="O3851" s="9" t="s">
        <v>8272</v>
      </c>
      <c r="P3851" s="18">
        <f t="shared" si="301"/>
        <v>7.0000000000000007E-2</v>
      </c>
      <c r="Q3851" s="5">
        <f t="shared" si="300"/>
        <v>75.459999999999994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8271</v>
      </c>
      <c r="O3852" s="9" t="s">
        <v>8272</v>
      </c>
      <c r="P3852" s="18">
        <f t="shared" si="301"/>
        <v>0.04</v>
      </c>
      <c r="Q3852" s="5">
        <f t="shared" si="300"/>
        <v>9.5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8271</v>
      </c>
      <c r="O3853" s="9" t="s">
        <v>8272</v>
      </c>
      <c r="P3853" s="18">
        <f t="shared" si="301"/>
        <v>0.34</v>
      </c>
      <c r="Q3853" s="5">
        <f t="shared" si="300"/>
        <v>35.5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8271</v>
      </c>
      <c r="O3854" s="9" t="s">
        <v>8272</v>
      </c>
      <c r="P3854" s="18">
        <f t="shared" si="301"/>
        <v>0</v>
      </c>
      <c r="Q3854" s="5">
        <f t="shared" si="300"/>
        <v>10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8271</v>
      </c>
      <c r="O3855" s="9" t="s">
        <v>8272</v>
      </c>
      <c r="P3855" s="18">
        <f t="shared" si="301"/>
        <v>0</v>
      </c>
      <c r="Q3855" s="5">
        <f t="shared" ref="Q3855:Q3918" si="305">IFERROR(ROUND(E3855/L3855,2),0)</f>
        <v>13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8271</v>
      </c>
      <c r="O3856" s="9" t="s">
        <v>8272</v>
      </c>
      <c r="P3856" s="18">
        <f t="shared" si="301"/>
        <v>0.16</v>
      </c>
      <c r="Q3856" s="5">
        <f t="shared" si="305"/>
        <v>89.4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8271</v>
      </c>
      <c r="O3857" s="9" t="s">
        <v>8272</v>
      </c>
      <c r="P3857" s="18">
        <f t="shared" si="301"/>
        <v>0.03</v>
      </c>
      <c r="Q3857" s="5">
        <f t="shared" si="305"/>
        <v>25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8271</v>
      </c>
      <c r="O3858" s="9" t="s">
        <v>8272</v>
      </c>
      <c r="P3858" s="18">
        <f t="shared" si="301"/>
        <v>0</v>
      </c>
      <c r="Q3858" s="5">
        <f t="shared" si="305"/>
        <v>1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8271</v>
      </c>
      <c r="O3859" s="9" t="s">
        <v>8272</v>
      </c>
      <c r="P3859" s="18">
        <f t="shared" si="301"/>
        <v>0.05</v>
      </c>
      <c r="Q3859" s="5">
        <f t="shared" si="305"/>
        <v>65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8271</v>
      </c>
      <c r="O3860" s="9" t="s">
        <v>8272</v>
      </c>
      <c r="P3860" s="18">
        <f t="shared" si="301"/>
        <v>0.02</v>
      </c>
      <c r="Q3860" s="5">
        <f t="shared" si="305"/>
        <v>10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8271</v>
      </c>
      <c r="O3861" s="9" t="s">
        <v>8272</v>
      </c>
      <c r="P3861" s="18">
        <f t="shared" si="301"/>
        <v>0</v>
      </c>
      <c r="Q3861" s="5">
        <f t="shared" si="305"/>
        <v>1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8271</v>
      </c>
      <c r="O3862" s="9" t="s">
        <v>8272</v>
      </c>
      <c r="P3862" s="18">
        <f t="shared" si="301"/>
        <v>0.18</v>
      </c>
      <c r="Q3862" s="5">
        <f t="shared" si="305"/>
        <v>81.540000000000006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8271</v>
      </c>
      <c r="O3863" s="9" t="s">
        <v>8272</v>
      </c>
      <c r="P3863" s="18">
        <f t="shared" si="301"/>
        <v>0.05</v>
      </c>
      <c r="Q3863" s="5">
        <f t="shared" si="305"/>
        <v>100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8271</v>
      </c>
      <c r="O3864" s="9" t="s">
        <v>8272</v>
      </c>
      <c r="P3864" s="18">
        <f t="shared" si="301"/>
        <v>0</v>
      </c>
      <c r="Q3864" s="5">
        <f t="shared" si="305"/>
        <v>1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8271</v>
      </c>
      <c r="O3865" s="9" t="s">
        <v>8272</v>
      </c>
      <c r="P3865" s="18">
        <f t="shared" si="301"/>
        <v>0</v>
      </c>
      <c r="Q3865" s="5">
        <f t="shared" si="305"/>
        <v>0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8271</v>
      </c>
      <c r="O3866" s="9" t="s">
        <v>8272</v>
      </c>
      <c r="P3866" s="18">
        <f t="shared" si="301"/>
        <v>0.01</v>
      </c>
      <c r="Q3866" s="5">
        <f t="shared" si="305"/>
        <v>20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8271</v>
      </c>
      <c r="O3867" s="9" t="s">
        <v>8272</v>
      </c>
      <c r="P3867" s="18">
        <f t="shared" si="301"/>
        <v>0.27</v>
      </c>
      <c r="Q3867" s="5">
        <f t="shared" si="305"/>
        <v>46.43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8271</v>
      </c>
      <c r="O3868" s="9" t="s">
        <v>8272</v>
      </c>
      <c r="P3868" s="18">
        <f t="shared" si="301"/>
        <v>0.01</v>
      </c>
      <c r="Q3868" s="5">
        <f t="shared" si="305"/>
        <v>5.5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8271</v>
      </c>
      <c r="O3869" s="9" t="s">
        <v>8272</v>
      </c>
      <c r="P3869" s="18">
        <f t="shared" si="301"/>
        <v>0.13</v>
      </c>
      <c r="Q3869" s="5">
        <f t="shared" si="305"/>
        <v>50.2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8271</v>
      </c>
      <c r="O3870" s="9" t="s">
        <v>8313</v>
      </c>
      <c r="P3870" s="18">
        <f t="shared" si="301"/>
        <v>0</v>
      </c>
      <c r="Q3870" s="5">
        <f t="shared" si="305"/>
        <v>10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8271</v>
      </c>
      <c r="O3871" s="9" t="s">
        <v>8313</v>
      </c>
      <c r="P3871" s="18">
        <f t="shared" si="301"/>
        <v>0.03</v>
      </c>
      <c r="Q3871" s="5">
        <f t="shared" si="305"/>
        <v>30.13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8271</v>
      </c>
      <c r="O3872" s="9" t="s">
        <v>8313</v>
      </c>
      <c r="P3872" s="18">
        <f t="shared" si="301"/>
        <v>0.15</v>
      </c>
      <c r="Q3872" s="5">
        <f t="shared" si="305"/>
        <v>150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8271</v>
      </c>
      <c r="O3873" s="9" t="s">
        <v>8313</v>
      </c>
      <c r="P3873" s="18">
        <f t="shared" si="301"/>
        <v>0.03</v>
      </c>
      <c r="Q3873" s="5">
        <f t="shared" si="305"/>
        <v>13.33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8271</v>
      </c>
      <c r="O3874" s="9" t="s">
        <v>8313</v>
      </c>
      <c r="P3874" s="18">
        <f t="shared" si="301"/>
        <v>0</v>
      </c>
      <c r="Q3874" s="5">
        <f t="shared" si="305"/>
        <v>0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8271</v>
      </c>
      <c r="O3875" s="9" t="s">
        <v>8313</v>
      </c>
      <c r="P3875" s="18">
        <f t="shared" si="301"/>
        <v>0</v>
      </c>
      <c r="Q3875" s="5">
        <f t="shared" si="305"/>
        <v>0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8271</v>
      </c>
      <c r="O3876" s="9" t="s">
        <v>8313</v>
      </c>
      <c r="P3876" s="18">
        <f t="shared" si="301"/>
        <v>0</v>
      </c>
      <c r="Q3876" s="5">
        <f t="shared" si="305"/>
        <v>0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8271</v>
      </c>
      <c r="O3877" s="9" t="s">
        <v>8313</v>
      </c>
      <c r="P3877" s="18">
        <f t="shared" si="301"/>
        <v>0</v>
      </c>
      <c r="Q3877" s="5">
        <f t="shared" si="305"/>
        <v>0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8271</v>
      </c>
      <c r="O3878" s="9" t="s">
        <v>8313</v>
      </c>
      <c r="P3878" s="18">
        <f t="shared" si="301"/>
        <v>0.53</v>
      </c>
      <c r="Q3878" s="5">
        <f t="shared" si="305"/>
        <v>44.76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8271</v>
      </c>
      <c r="O3879" s="9" t="s">
        <v>8313</v>
      </c>
      <c r="P3879" s="18">
        <f t="shared" si="301"/>
        <v>0.05</v>
      </c>
      <c r="Q3879" s="5">
        <f t="shared" si="305"/>
        <v>88.64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8271</v>
      </c>
      <c r="O3880" s="9" t="s">
        <v>8313</v>
      </c>
      <c r="P3880" s="18">
        <f t="shared" si="301"/>
        <v>0</v>
      </c>
      <c r="Q3880" s="5">
        <f t="shared" si="305"/>
        <v>10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8271</v>
      </c>
      <c r="O3881" s="9" t="s">
        <v>8313</v>
      </c>
      <c r="P3881" s="18">
        <f t="shared" si="301"/>
        <v>0</v>
      </c>
      <c r="Q3881" s="5">
        <f t="shared" si="305"/>
        <v>0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8271</v>
      </c>
      <c r="O3882" s="9" t="s">
        <v>8313</v>
      </c>
      <c r="P3882" s="18">
        <f t="shared" si="301"/>
        <v>0.13</v>
      </c>
      <c r="Q3882" s="5">
        <f t="shared" si="305"/>
        <v>57.65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8271</v>
      </c>
      <c r="O3883" s="9" t="s">
        <v>8313</v>
      </c>
      <c r="P3883" s="18">
        <f t="shared" si="301"/>
        <v>0.05</v>
      </c>
      <c r="Q3883" s="5">
        <f t="shared" si="305"/>
        <v>25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8271</v>
      </c>
      <c r="O3884" s="9" t="s">
        <v>8313</v>
      </c>
      <c r="P3884" s="18">
        <f t="shared" si="301"/>
        <v>0</v>
      </c>
      <c r="Q3884" s="5">
        <f t="shared" si="305"/>
        <v>0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8271</v>
      </c>
      <c r="O3885" s="9" t="s">
        <v>8313</v>
      </c>
      <c r="P3885" s="18">
        <f t="shared" si="301"/>
        <v>0</v>
      </c>
      <c r="Q3885" s="5">
        <f t="shared" si="305"/>
        <v>0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8271</v>
      </c>
      <c r="O3886" s="9" t="s">
        <v>8313</v>
      </c>
      <c r="P3886" s="18">
        <f t="shared" si="301"/>
        <v>0</v>
      </c>
      <c r="Q3886" s="5">
        <f t="shared" si="305"/>
        <v>0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8271</v>
      </c>
      <c r="O3887" s="9" t="s">
        <v>8313</v>
      </c>
      <c r="P3887" s="18">
        <f t="shared" si="301"/>
        <v>0</v>
      </c>
      <c r="Q3887" s="5">
        <f t="shared" si="305"/>
        <v>0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8271</v>
      </c>
      <c r="O3888" s="9" t="s">
        <v>8313</v>
      </c>
      <c r="P3888" s="18">
        <f t="shared" si="301"/>
        <v>0</v>
      </c>
      <c r="Q3888" s="5">
        <f t="shared" si="305"/>
        <v>0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8271</v>
      </c>
      <c r="O3889" s="9" t="s">
        <v>8313</v>
      </c>
      <c r="P3889" s="18">
        <f t="shared" si="301"/>
        <v>0.02</v>
      </c>
      <c r="Q3889" s="5">
        <f t="shared" si="305"/>
        <v>17.5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8271</v>
      </c>
      <c r="O3890" s="9" t="s">
        <v>8272</v>
      </c>
      <c r="P3890" s="18">
        <f t="shared" si="301"/>
        <v>0.27</v>
      </c>
      <c r="Q3890" s="5">
        <f t="shared" si="305"/>
        <v>38.71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8271</v>
      </c>
      <c r="O3891" s="9" t="s">
        <v>8272</v>
      </c>
      <c r="P3891" s="18">
        <f t="shared" si="301"/>
        <v>0.01</v>
      </c>
      <c r="Q3891" s="5">
        <f t="shared" si="305"/>
        <v>13.11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8271</v>
      </c>
      <c r="O3892" s="9" t="s">
        <v>8272</v>
      </c>
      <c r="P3892" s="18">
        <f t="shared" si="301"/>
        <v>0.17</v>
      </c>
      <c r="Q3892" s="5">
        <f t="shared" si="305"/>
        <v>315.5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8271</v>
      </c>
      <c r="O3893" s="9" t="s">
        <v>8272</v>
      </c>
      <c r="P3893" s="18">
        <f t="shared" si="301"/>
        <v>0.33</v>
      </c>
      <c r="Q3893" s="5">
        <f t="shared" si="305"/>
        <v>37.14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8271</v>
      </c>
      <c r="O3894" s="9" t="s">
        <v>8272</v>
      </c>
      <c r="P3894" s="18">
        <f t="shared" si="301"/>
        <v>0</v>
      </c>
      <c r="Q3894" s="5">
        <f t="shared" si="305"/>
        <v>0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8271</v>
      </c>
      <c r="O3895" s="9" t="s">
        <v>8272</v>
      </c>
      <c r="P3895" s="18">
        <f t="shared" si="301"/>
        <v>0.22</v>
      </c>
      <c r="Q3895" s="5">
        <f t="shared" si="305"/>
        <v>128.27000000000001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8271</v>
      </c>
      <c r="O3896" s="9" t="s">
        <v>8272</v>
      </c>
      <c r="P3896" s="18">
        <f t="shared" si="301"/>
        <v>0.03</v>
      </c>
      <c r="Q3896" s="5">
        <f t="shared" si="305"/>
        <v>47.27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8271</v>
      </c>
      <c r="O3897" s="9" t="s">
        <v>8272</v>
      </c>
      <c r="P3897" s="18">
        <f t="shared" si="301"/>
        <v>0.05</v>
      </c>
      <c r="Q3897" s="5">
        <f t="shared" si="305"/>
        <v>50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8271</v>
      </c>
      <c r="O3898" s="9" t="s">
        <v>8272</v>
      </c>
      <c r="P3898" s="18">
        <f t="shared" si="301"/>
        <v>0.11</v>
      </c>
      <c r="Q3898" s="5">
        <f t="shared" si="305"/>
        <v>42.5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8271</v>
      </c>
      <c r="O3899" s="9" t="s">
        <v>8272</v>
      </c>
      <c r="P3899" s="18">
        <f t="shared" si="301"/>
        <v>0.18</v>
      </c>
      <c r="Q3899" s="5">
        <f t="shared" si="305"/>
        <v>44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8271</v>
      </c>
      <c r="O3900" s="9" t="s">
        <v>8272</v>
      </c>
      <c r="P3900" s="18">
        <f t="shared" si="301"/>
        <v>0.33</v>
      </c>
      <c r="Q3900" s="5">
        <f t="shared" si="305"/>
        <v>50.88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8271</v>
      </c>
      <c r="O3901" s="9" t="s">
        <v>8272</v>
      </c>
      <c r="P3901" s="18">
        <f t="shared" si="301"/>
        <v>0.01</v>
      </c>
      <c r="Q3901" s="5">
        <f t="shared" si="305"/>
        <v>62.5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8271</v>
      </c>
      <c r="O3902" s="9" t="s">
        <v>8272</v>
      </c>
      <c r="P3902" s="18">
        <f t="shared" si="301"/>
        <v>0.05</v>
      </c>
      <c r="Q3902" s="5">
        <f t="shared" si="305"/>
        <v>27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8271</v>
      </c>
      <c r="O3903" s="9" t="s">
        <v>8272</v>
      </c>
      <c r="P3903" s="18">
        <f t="shared" si="301"/>
        <v>0.01</v>
      </c>
      <c r="Q3903" s="5">
        <f t="shared" si="305"/>
        <v>25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8271</v>
      </c>
      <c r="O3904" s="9" t="s">
        <v>8272</v>
      </c>
      <c r="P3904" s="18">
        <f t="shared" si="301"/>
        <v>0.49</v>
      </c>
      <c r="Q3904" s="5">
        <f t="shared" si="305"/>
        <v>47.26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8271</v>
      </c>
      <c r="O3905" s="9" t="s">
        <v>8272</v>
      </c>
      <c r="P3905" s="18">
        <f t="shared" si="301"/>
        <v>0</v>
      </c>
      <c r="Q3905" s="5">
        <f t="shared" si="305"/>
        <v>0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8271</v>
      </c>
      <c r="O3906" s="9" t="s">
        <v>8272</v>
      </c>
      <c r="P3906" s="18">
        <f t="shared" si="301"/>
        <v>0</v>
      </c>
      <c r="Q3906" s="5">
        <f t="shared" si="305"/>
        <v>1.5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8271</v>
      </c>
      <c r="O3907" s="9" t="s">
        <v>8272</v>
      </c>
      <c r="P3907" s="18">
        <f t="shared" ref="P3907:P3970" si="306">IFERROR(ROUND(E3907/D3907,2),0)</f>
        <v>0.12</v>
      </c>
      <c r="Q3907" s="5">
        <f t="shared" si="305"/>
        <v>24.71</v>
      </c>
      <c r="R3907" s="14">
        <f t="shared" ref="R3907:R3970" si="307">(J3907/60/60/24)+DATE(1970,1,1)</f>
        <v>42124.623877314814</v>
      </c>
      <c r="S3907" s="14">
        <f t="shared" ref="S3907:S3970" si="308">(I3907/60/60/24)+DATE(1970,1,1)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8271</v>
      </c>
      <c r="O3908" s="9" t="s">
        <v>8272</v>
      </c>
      <c r="P3908" s="18">
        <f t="shared" si="306"/>
        <v>0.67</v>
      </c>
      <c r="Q3908" s="5">
        <f t="shared" si="305"/>
        <v>63.13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8271</v>
      </c>
      <c r="O3909" s="9" t="s">
        <v>8272</v>
      </c>
      <c r="P3909" s="18">
        <f t="shared" si="306"/>
        <v>0.15</v>
      </c>
      <c r="Q3909" s="5">
        <f t="shared" si="305"/>
        <v>38.25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8271</v>
      </c>
      <c r="O3910" s="9" t="s">
        <v>8272</v>
      </c>
      <c r="P3910" s="18">
        <f t="shared" si="306"/>
        <v>0.09</v>
      </c>
      <c r="Q3910" s="5">
        <f t="shared" si="305"/>
        <v>16.25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8271</v>
      </c>
      <c r="O3911" s="9" t="s">
        <v>8272</v>
      </c>
      <c r="P3911" s="18">
        <f t="shared" si="306"/>
        <v>0</v>
      </c>
      <c r="Q3911" s="5">
        <f t="shared" si="305"/>
        <v>33.75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8271</v>
      </c>
      <c r="O3912" s="9" t="s">
        <v>8272</v>
      </c>
      <c r="P3912" s="18">
        <f t="shared" si="306"/>
        <v>0.03</v>
      </c>
      <c r="Q3912" s="5">
        <f t="shared" si="305"/>
        <v>61.67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8271</v>
      </c>
      <c r="O3913" s="9" t="s">
        <v>8272</v>
      </c>
      <c r="P3913" s="18">
        <f t="shared" si="306"/>
        <v>0.37</v>
      </c>
      <c r="Q3913" s="5">
        <f t="shared" si="305"/>
        <v>83.14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8271</v>
      </c>
      <c r="O3914" s="9" t="s">
        <v>8272</v>
      </c>
      <c r="P3914" s="18">
        <f t="shared" si="306"/>
        <v>0</v>
      </c>
      <c r="Q3914" s="5">
        <f t="shared" si="305"/>
        <v>1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8271</v>
      </c>
      <c r="O3915" s="9" t="s">
        <v>8272</v>
      </c>
      <c r="P3915" s="18">
        <f t="shared" si="306"/>
        <v>0.1</v>
      </c>
      <c r="Q3915" s="5">
        <f t="shared" si="305"/>
        <v>142.86000000000001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8271</v>
      </c>
      <c r="O3916" s="9" t="s">
        <v>8272</v>
      </c>
      <c r="P3916" s="18">
        <f t="shared" si="306"/>
        <v>0.36</v>
      </c>
      <c r="Q3916" s="5">
        <f t="shared" si="305"/>
        <v>33.67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8271</v>
      </c>
      <c r="O3917" s="9" t="s">
        <v>8272</v>
      </c>
      <c r="P3917" s="18">
        <f t="shared" si="306"/>
        <v>0</v>
      </c>
      <c r="Q3917" s="5">
        <f t="shared" si="305"/>
        <v>5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8271</v>
      </c>
      <c r="O3918" s="9" t="s">
        <v>8272</v>
      </c>
      <c r="P3918" s="18">
        <f t="shared" si="306"/>
        <v>0</v>
      </c>
      <c r="Q3918" s="5">
        <f t="shared" si="305"/>
        <v>0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8271</v>
      </c>
      <c r="O3919" s="9" t="s">
        <v>8272</v>
      </c>
      <c r="P3919" s="18">
        <f t="shared" si="306"/>
        <v>0</v>
      </c>
      <c r="Q3919" s="5">
        <f t="shared" ref="Q3919:Q3982" si="310">IFERROR(ROUND(E3919/L3919,2),0)</f>
        <v>10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8271</v>
      </c>
      <c r="O3920" s="9" t="s">
        <v>8272</v>
      </c>
      <c r="P3920" s="18">
        <f t="shared" si="306"/>
        <v>0</v>
      </c>
      <c r="Q3920" s="5">
        <f t="shared" si="310"/>
        <v>40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8271</v>
      </c>
      <c r="O3921" s="9" t="s">
        <v>8272</v>
      </c>
      <c r="P3921" s="18">
        <f t="shared" si="306"/>
        <v>0.02</v>
      </c>
      <c r="Q3921" s="5">
        <f t="shared" si="310"/>
        <v>30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8271</v>
      </c>
      <c r="O3922" s="9" t="s">
        <v>8272</v>
      </c>
      <c r="P3922" s="18">
        <f t="shared" si="306"/>
        <v>0.05</v>
      </c>
      <c r="Q3922" s="5">
        <f t="shared" si="310"/>
        <v>45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8271</v>
      </c>
      <c r="O3923" s="9" t="s">
        <v>8272</v>
      </c>
      <c r="P3923" s="18">
        <f t="shared" si="306"/>
        <v>0</v>
      </c>
      <c r="Q3923" s="5">
        <f t="shared" si="310"/>
        <v>0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8271</v>
      </c>
      <c r="O3924" s="9" t="s">
        <v>8272</v>
      </c>
      <c r="P3924" s="18">
        <f t="shared" si="306"/>
        <v>0.08</v>
      </c>
      <c r="Q3924" s="5">
        <f t="shared" si="310"/>
        <v>10.17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8271</v>
      </c>
      <c r="O3925" s="9" t="s">
        <v>8272</v>
      </c>
      <c r="P3925" s="18">
        <f t="shared" si="306"/>
        <v>0.12</v>
      </c>
      <c r="Q3925" s="5">
        <f t="shared" si="310"/>
        <v>81.41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8271</v>
      </c>
      <c r="O3926" s="9" t="s">
        <v>8272</v>
      </c>
      <c r="P3926" s="18">
        <f t="shared" si="306"/>
        <v>0.15</v>
      </c>
      <c r="Q3926" s="5">
        <f t="shared" si="310"/>
        <v>57.25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8271</v>
      </c>
      <c r="O3927" s="9" t="s">
        <v>8272</v>
      </c>
      <c r="P3927" s="18">
        <f t="shared" si="306"/>
        <v>0.1</v>
      </c>
      <c r="Q3927" s="5">
        <f t="shared" si="310"/>
        <v>5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8271</v>
      </c>
      <c r="O3928" s="9" t="s">
        <v>8272</v>
      </c>
      <c r="P3928" s="18">
        <f t="shared" si="306"/>
        <v>0</v>
      </c>
      <c r="Q3928" s="5">
        <f t="shared" si="310"/>
        <v>15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8271</v>
      </c>
      <c r="O3929" s="9" t="s">
        <v>8272</v>
      </c>
      <c r="P3929" s="18">
        <f t="shared" si="306"/>
        <v>0.01</v>
      </c>
      <c r="Q3929" s="5">
        <f t="shared" si="310"/>
        <v>12.5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8271</v>
      </c>
      <c r="O3930" s="9" t="s">
        <v>8272</v>
      </c>
      <c r="P3930" s="18">
        <f t="shared" si="306"/>
        <v>0.13</v>
      </c>
      <c r="Q3930" s="5">
        <f t="shared" si="310"/>
        <v>93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8271</v>
      </c>
      <c r="O3931" s="9" t="s">
        <v>8272</v>
      </c>
      <c r="P3931" s="18">
        <f t="shared" si="306"/>
        <v>0.02</v>
      </c>
      <c r="Q3931" s="5">
        <f t="shared" si="310"/>
        <v>32.36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8271</v>
      </c>
      <c r="O3932" s="9" t="s">
        <v>8272</v>
      </c>
      <c r="P3932" s="18">
        <f t="shared" si="306"/>
        <v>0</v>
      </c>
      <c r="Q3932" s="5">
        <f t="shared" si="310"/>
        <v>0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8271</v>
      </c>
      <c r="O3933" s="9" t="s">
        <v>8272</v>
      </c>
      <c r="P3933" s="18">
        <f t="shared" si="306"/>
        <v>0</v>
      </c>
      <c r="Q3933" s="5">
        <f t="shared" si="310"/>
        <v>0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8271</v>
      </c>
      <c r="O3934" s="9" t="s">
        <v>8272</v>
      </c>
      <c r="P3934" s="18">
        <f t="shared" si="306"/>
        <v>0</v>
      </c>
      <c r="Q3934" s="5">
        <f t="shared" si="310"/>
        <v>1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8271</v>
      </c>
      <c r="O3935" s="9" t="s">
        <v>8272</v>
      </c>
      <c r="P3935" s="18">
        <f t="shared" si="306"/>
        <v>0.16</v>
      </c>
      <c r="Q3935" s="5">
        <f t="shared" si="310"/>
        <v>91.83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8271</v>
      </c>
      <c r="O3936" s="9" t="s">
        <v>8272</v>
      </c>
      <c r="P3936" s="18">
        <f t="shared" si="306"/>
        <v>0.11</v>
      </c>
      <c r="Q3936" s="5">
        <f t="shared" si="310"/>
        <v>45.83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8271</v>
      </c>
      <c r="O3937" s="9" t="s">
        <v>8272</v>
      </c>
      <c r="P3937" s="18">
        <f t="shared" si="306"/>
        <v>0.44</v>
      </c>
      <c r="Q3937" s="5">
        <f t="shared" si="310"/>
        <v>57.17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8271</v>
      </c>
      <c r="O3938" s="9" t="s">
        <v>8272</v>
      </c>
      <c r="P3938" s="18">
        <f t="shared" si="306"/>
        <v>0</v>
      </c>
      <c r="Q3938" s="5">
        <f t="shared" si="310"/>
        <v>0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8271</v>
      </c>
      <c r="O3939" s="9" t="s">
        <v>8272</v>
      </c>
      <c r="P3939" s="18">
        <f t="shared" si="306"/>
        <v>0.86</v>
      </c>
      <c r="Q3939" s="5">
        <f t="shared" si="310"/>
        <v>248.5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8271</v>
      </c>
      <c r="O3940" s="9" t="s">
        <v>8272</v>
      </c>
      <c r="P3940" s="18">
        <f t="shared" si="306"/>
        <v>0.12</v>
      </c>
      <c r="Q3940" s="5">
        <f t="shared" si="310"/>
        <v>79.400000000000006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8271</v>
      </c>
      <c r="O3941" s="9" t="s">
        <v>8272</v>
      </c>
      <c r="P3941" s="18">
        <f t="shared" si="306"/>
        <v>0</v>
      </c>
      <c r="Q3941" s="5">
        <f t="shared" si="310"/>
        <v>5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8271</v>
      </c>
      <c r="O3942" s="9" t="s">
        <v>8272</v>
      </c>
      <c r="P3942" s="18">
        <f t="shared" si="306"/>
        <v>0</v>
      </c>
      <c r="Q3942" s="5">
        <f t="shared" si="310"/>
        <v>5.5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8271</v>
      </c>
      <c r="O3943" s="9" t="s">
        <v>8272</v>
      </c>
      <c r="P3943" s="18">
        <f t="shared" si="306"/>
        <v>0.01</v>
      </c>
      <c r="Q3943" s="5">
        <f t="shared" si="310"/>
        <v>25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8271</v>
      </c>
      <c r="O3944" s="9" t="s">
        <v>8272</v>
      </c>
      <c r="P3944" s="18">
        <f t="shared" si="306"/>
        <v>0</v>
      </c>
      <c r="Q3944" s="5">
        <f t="shared" si="310"/>
        <v>0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8271</v>
      </c>
      <c r="O3945" s="9" t="s">
        <v>8272</v>
      </c>
      <c r="P3945" s="18">
        <f t="shared" si="306"/>
        <v>0.36</v>
      </c>
      <c r="Q3945" s="5">
        <f t="shared" si="310"/>
        <v>137.08000000000001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8271</v>
      </c>
      <c r="O3946" s="9" t="s">
        <v>8272</v>
      </c>
      <c r="P3946" s="18">
        <f t="shared" si="306"/>
        <v>0</v>
      </c>
      <c r="Q3946" s="5">
        <f t="shared" si="310"/>
        <v>0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8271</v>
      </c>
      <c r="O3947" s="9" t="s">
        <v>8272</v>
      </c>
      <c r="P3947" s="18">
        <f t="shared" si="306"/>
        <v>0</v>
      </c>
      <c r="Q3947" s="5">
        <f t="shared" si="310"/>
        <v>5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8271</v>
      </c>
      <c r="O3948" s="9" t="s">
        <v>8272</v>
      </c>
      <c r="P3948" s="18">
        <f t="shared" si="306"/>
        <v>0.03</v>
      </c>
      <c r="Q3948" s="5">
        <f t="shared" si="310"/>
        <v>39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8271</v>
      </c>
      <c r="O3949" s="9" t="s">
        <v>8272</v>
      </c>
      <c r="P3949" s="18">
        <f t="shared" si="306"/>
        <v>0.03</v>
      </c>
      <c r="Q3949" s="5">
        <f t="shared" si="310"/>
        <v>50.5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8271</v>
      </c>
      <c r="O3950" s="9" t="s">
        <v>8272</v>
      </c>
      <c r="P3950" s="18">
        <f t="shared" si="306"/>
        <v>0</v>
      </c>
      <c r="Q3950" s="5">
        <f t="shared" si="310"/>
        <v>0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8271</v>
      </c>
      <c r="O3951" s="9" t="s">
        <v>8272</v>
      </c>
      <c r="P3951" s="18">
        <f t="shared" si="306"/>
        <v>0.16</v>
      </c>
      <c r="Q3951" s="5">
        <f t="shared" si="310"/>
        <v>49.28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8271</v>
      </c>
      <c r="O3952" s="9" t="s">
        <v>8272</v>
      </c>
      <c r="P3952" s="18">
        <f t="shared" si="306"/>
        <v>0.01</v>
      </c>
      <c r="Q3952" s="5">
        <f t="shared" si="310"/>
        <v>25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8271</v>
      </c>
      <c r="O3953" s="9" t="s">
        <v>8272</v>
      </c>
      <c r="P3953" s="18">
        <f t="shared" si="306"/>
        <v>0</v>
      </c>
      <c r="Q3953" s="5">
        <f t="shared" si="310"/>
        <v>1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8271</v>
      </c>
      <c r="O3954" s="9" t="s">
        <v>8272</v>
      </c>
      <c r="P3954" s="18">
        <f t="shared" si="306"/>
        <v>0</v>
      </c>
      <c r="Q3954" s="5">
        <f t="shared" si="310"/>
        <v>25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8271</v>
      </c>
      <c r="O3955" s="9" t="s">
        <v>8272</v>
      </c>
      <c r="P3955" s="18">
        <f t="shared" si="306"/>
        <v>0</v>
      </c>
      <c r="Q3955" s="5">
        <f t="shared" si="310"/>
        <v>0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8271</v>
      </c>
      <c r="O3956" s="9" t="s">
        <v>8272</v>
      </c>
      <c r="P3956" s="18">
        <f t="shared" si="306"/>
        <v>0</v>
      </c>
      <c r="Q3956" s="5">
        <f t="shared" si="310"/>
        <v>0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8271</v>
      </c>
      <c r="O3957" s="9" t="s">
        <v>8272</v>
      </c>
      <c r="P3957" s="18">
        <f t="shared" si="306"/>
        <v>0.24</v>
      </c>
      <c r="Q3957" s="5">
        <f t="shared" si="310"/>
        <v>53.13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8271</v>
      </c>
      <c r="O3958" s="9" t="s">
        <v>8272</v>
      </c>
      <c r="P3958" s="18">
        <f t="shared" si="306"/>
        <v>0</v>
      </c>
      <c r="Q3958" s="5">
        <f t="shared" si="310"/>
        <v>0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8271</v>
      </c>
      <c r="O3959" s="9" t="s">
        <v>8272</v>
      </c>
      <c r="P3959" s="18">
        <f t="shared" si="306"/>
        <v>0</v>
      </c>
      <c r="Q3959" s="5">
        <f t="shared" si="310"/>
        <v>7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8271</v>
      </c>
      <c r="O3960" s="9" t="s">
        <v>8272</v>
      </c>
      <c r="P3960" s="18">
        <f t="shared" si="306"/>
        <v>0.32</v>
      </c>
      <c r="Q3960" s="5">
        <f t="shared" si="310"/>
        <v>40.06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8271</v>
      </c>
      <c r="O3961" s="9" t="s">
        <v>8272</v>
      </c>
      <c r="P3961" s="18">
        <f t="shared" si="306"/>
        <v>0.24</v>
      </c>
      <c r="Q3961" s="5">
        <f t="shared" si="310"/>
        <v>24.33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8271</v>
      </c>
      <c r="O3962" s="9" t="s">
        <v>8272</v>
      </c>
      <c r="P3962" s="18">
        <f t="shared" si="306"/>
        <v>0.02</v>
      </c>
      <c r="Q3962" s="5">
        <f t="shared" si="310"/>
        <v>11.25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8271</v>
      </c>
      <c r="O3963" s="9" t="s">
        <v>8272</v>
      </c>
      <c r="P3963" s="18">
        <f t="shared" si="306"/>
        <v>0</v>
      </c>
      <c r="Q3963" s="5">
        <f t="shared" si="310"/>
        <v>10.5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8271</v>
      </c>
      <c r="O3964" s="9" t="s">
        <v>8272</v>
      </c>
      <c r="P3964" s="18">
        <f t="shared" si="306"/>
        <v>0.03</v>
      </c>
      <c r="Q3964" s="5">
        <f t="shared" si="310"/>
        <v>15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8271</v>
      </c>
      <c r="O3965" s="9" t="s">
        <v>8272</v>
      </c>
      <c r="P3965" s="18">
        <f t="shared" si="306"/>
        <v>0</v>
      </c>
      <c r="Q3965" s="5">
        <f t="shared" si="310"/>
        <v>0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8271</v>
      </c>
      <c r="O3966" s="9" t="s">
        <v>8272</v>
      </c>
      <c r="P3966" s="18">
        <f t="shared" si="306"/>
        <v>0.06</v>
      </c>
      <c r="Q3966" s="5">
        <f t="shared" si="310"/>
        <v>42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8271</v>
      </c>
      <c r="O3967" s="9" t="s">
        <v>8272</v>
      </c>
      <c r="P3967" s="18">
        <f t="shared" si="306"/>
        <v>0.14000000000000001</v>
      </c>
      <c r="Q3967" s="5">
        <f t="shared" si="310"/>
        <v>71.25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8271</v>
      </c>
      <c r="O3968" s="9" t="s">
        <v>8272</v>
      </c>
      <c r="P3968" s="18">
        <f t="shared" si="306"/>
        <v>0.01</v>
      </c>
      <c r="Q3968" s="5">
        <f t="shared" si="310"/>
        <v>22.5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8271</v>
      </c>
      <c r="O3969" s="9" t="s">
        <v>8272</v>
      </c>
      <c r="P3969" s="18">
        <f t="shared" si="306"/>
        <v>0.24</v>
      </c>
      <c r="Q3969" s="5">
        <f t="shared" si="310"/>
        <v>41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8271</v>
      </c>
      <c r="O3970" s="9" t="s">
        <v>8272</v>
      </c>
      <c r="P3970" s="18">
        <f t="shared" si="306"/>
        <v>0.11</v>
      </c>
      <c r="Q3970" s="5">
        <f t="shared" si="310"/>
        <v>47.91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8271</v>
      </c>
      <c r="O3971" s="9" t="s">
        <v>8272</v>
      </c>
      <c r="P3971" s="18">
        <f t="shared" ref="P3971:P4034" si="311">IFERROR(ROUND(E3971/D3971,2),0)</f>
        <v>7.0000000000000007E-2</v>
      </c>
      <c r="Q3971" s="5">
        <f t="shared" si="310"/>
        <v>35.17</v>
      </c>
      <c r="R3971" s="14">
        <f t="shared" ref="R3971:R4034" si="312">(J3971/60/60/24)+DATE(1970,1,1)</f>
        <v>42601.854699074072</v>
      </c>
      <c r="S3971" s="14">
        <f t="shared" ref="S3971:S4034" si="313">(I3971/60/60/24)+DATE(1970,1,1)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8271</v>
      </c>
      <c r="O3972" s="9" t="s">
        <v>8272</v>
      </c>
      <c r="P3972" s="18">
        <f t="shared" si="311"/>
        <v>0</v>
      </c>
      <c r="Q3972" s="5">
        <f t="shared" si="310"/>
        <v>5.5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8271</v>
      </c>
      <c r="O3973" s="9" t="s">
        <v>8272</v>
      </c>
      <c r="P3973" s="18">
        <f t="shared" si="311"/>
        <v>0.01</v>
      </c>
      <c r="Q3973" s="5">
        <f t="shared" si="310"/>
        <v>22.67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8271</v>
      </c>
      <c r="O3974" s="9" t="s">
        <v>8272</v>
      </c>
      <c r="P3974" s="18">
        <f t="shared" si="311"/>
        <v>0.21</v>
      </c>
      <c r="Q3974" s="5">
        <f t="shared" si="310"/>
        <v>26.38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8271</v>
      </c>
      <c r="O3975" s="9" t="s">
        <v>8272</v>
      </c>
      <c r="P3975" s="18">
        <f t="shared" si="311"/>
        <v>0.78</v>
      </c>
      <c r="Q3975" s="5">
        <f t="shared" si="310"/>
        <v>105.54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8271</v>
      </c>
      <c r="O3976" s="9" t="s">
        <v>8272</v>
      </c>
      <c r="P3976" s="18">
        <f t="shared" si="311"/>
        <v>0.32</v>
      </c>
      <c r="Q3976" s="5">
        <f t="shared" si="310"/>
        <v>29.09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8271</v>
      </c>
      <c r="O3977" s="9" t="s">
        <v>8272</v>
      </c>
      <c r="P3977" s="18">
        <f t="shared" si="311"/>
        <v>0</v>
      </c>
      <c r="Q3977" s="5">
        <f t="shared" si="310"/>
        <v>0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8271</v>
      </c>
      <c r="O3978" s="9" t="s">
        <v>8272</v>
      </c>
      <c r="P3978" s="18">
        <f t="shared" si="311"/>
        <v>0.48</v>
      </c>
      <c r="Q3978" s="5">
        <f t="shared" si="310"/>
        <v>62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8271</v>
      </c>
      <c r="O3979" s="9" t="s">
        <v>8272</v>
      </c>
      <c r="P3979" s="18">
        <f t="shared" si="311"/>
        <v>0.01</v>
      </c>
      <c r="Q3979" s="5">
        <f t="shared" si="310"/>
        <v>217.5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8271</v>
      </c>
      <c r="O3980" s="9" t="s">
        <v>8272</v>
      </c>
      <c r="P3980" s="18">
        <f t="shared" si="311"/>
        <v>0.11</v>
      </c>
      <c r="Q3980" s="5">
        <f t="shared" si="310"/>
        <v>26.75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8271</v>
      </c>
      <c r="O3981" s="9" t="s">
        <v>8272</v>
      </c>
      <c r="P3981" s="18">
        <f t="shared" si="311"/>
        <v>0.02</v>
      </c>
      <c r="Q3981" s="5">
        <f t="shared" si="310"/>
        <v>18.329999999999998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8271</v>
      </c>
      <c r="O3982" s="9" t="s">
        <v>8272</v>
      </c>
      <c r="P3982" s="18">
        <f t="shared" si="311"/>
        <v>0.18</v>
      </c>
      <c r="Q3982" s="5">
        <f t="shared" si="310"/>
        <v>64.290000000000006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8271</v>
      </c>
      <c r="O3983" s="9" t="s">
        <v>8272</v>
      </c>
      <c r="P3983" s="18">
        <f t="shared" si="311"/>
        <v>0.04</v>
      </c>
      <c r="Q3983" s="5">
        <f t="shared" ref="Q3983:Q4046" si="315">IFERROR(ROUND(E3983/L3983,2),0)</f>
        <v>175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8271</v>
      </c>
      <c r="O3984" s="9" t="s">
        <v>8272</v>
      </c>
      <c r="P3984" s="18">
        <f t="shared" si="311"/>
        <v>0.2</v>
      </c>
      <c r="Q3984" s="5">
        <f t="shared" si="315"/>
        <v>34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8271</v>
      </c>
      <c r="O3985" s="9" t="s">
        <v>8272</v>
      </c>
      <c r="P3985" s="18">
        <f t="shared" si="311"/>
        <v>0.35</v>
      </c>
      <c r="Q3985" s="5">
        <f t="shared" si="315"/>
        <v>84.28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8271</v>
      </c>
      <c r="O3986" s="9" t="s">
        <v>8272</v>
      </c>
      <c r="P3986" s="18">
        <f t="shared" si="311"/>
        <v>0.06</v>
      </c>
      <c r="Q3986" s="5">
        <f t="shared" si="315"/>
        <v>9.5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8271</v>
      </c>
      <c r="O3987" s="9" t="s">
        <v>8272</v>
      </c>
      <c r="P3987" s="18">
        <f t="shared" si="311"/>
        <v>0.32</v>
      </c>
      <c r="Q3987" s="5">
        <f t="shared" si="315"/>
        <v>33.74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8271</v>
      </c>
      <c r="O3988" s="9" t="s">
        <v>8272</v>
      </c>
      <c r="P3988" s="18">
        <f t="shared" si="311"/>
        <v>0.1</v>
      </c>
      <c r="Q3988" s="5">
        <f t="shared" si="315"/>
        <v>37.54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8271</v>
      </c>
      <c r="O3989" s="9" t="s">
        <v>8272</v>
      </c>
      <c r="P3989" s="18">
        <f t="shared" si="311"/>
        <v>0.38</v>
      </c>
      <c r="Q3989" s="5">
        <f t="shared" si="315"/>
        <v>11.62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8271</v>
      </c>
      <c r="O3990" s="9" t="s">
        <v>8272</v>
      </c>
      <c r="P3990" s="18">
        <f t="shared" si="311"/>
        <v>0.02</v>
      </c>
      <c r="Q3990" s="5">
        <f t="shared" si="315"/>
        <v>8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8271</v>
      </c>
      <c r="O3991" s="9" t="s">
        <v>8272</v>
      </c>
      <c r="P3991" s="18">
        <f t="shared" si="311"/>
        <v>0</v>
      </c>
      <c r="Q3991" s="5">
        <f t="shared" si="315"/>
        <v>0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8271</v>
      </c>
      <c r="O3992" s="9" t="s">
        <v>8272</v>
      </c>
      <c r="P3992" s="18">
        <f t="shared" si="311"/>
        <v>0.04</v>
      </c>
      <c r="Q3992" s="5">
        <f t="shared" si="315"/>
        <v>23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8271</v>
      </c>
      <c r="O3993" s="9" t="s">
        <v>8272</v>
      </c>
      <c r="P3993" s="18">
        <f t="shared" si="311"/>
        <v>0.2</v>
      </c>
      <c r="Q3993" s="5">
        <f t="shared" si="315"/>
        <v>100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8271</v>
      </c>
      <c r="O3994" s="9" t="s">
        <v>8272</v>
      </c>
      <c r="P3994" s="18">
        <f t="shared" si="311"/>
        <v>0.05</v>
      </c>
      <c r="Q3994" s="5">
        <f t="shared" si="315"/>
        <v>60.11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8271</v>
      </c>
      <c r="O3995" s="9" t="s">
        <v>8272</v>
      </c>
      <c r="P3995" s="18">
        <f t="shared" si="311"/>
        <v>0</v>
      </c>
      <c r="Q3995" s="5">
        <f t="shared" si="315"/>
        <v>3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8271</v>
      </c>
      <c r="O3996" s="9" t="s">
        <v>8272</v>
      </c>
      <c r="P3996" s="18">
        <f t="shared" si="311"/>
        <v>0</v>
      </c>
      <c r="Q3996" s="5">
        <f t="shared" si="315"/>
        <v>5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8271</v>
      </c>
      <c r="O3997" s="9" t="s">
        <v>8272</v>
      </c>
      <c r="P3997" s="18">
        <f t="shared" si="311"/>
        <v>0.35</v>
      </c>
      <c r="Q3997" s="5">
        <f t="shared" si="315"/>
        <v>17.5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8271</v>
      </c>
      <c r="O3998" s="9" t="s">
        <v>8272</v>
      </c>
      <c r="P3998" s="18">
        <f t="shared" si="311"/>
        <v>0.17</v>
      </c>
      <c r="Q3998" s="5">
        <f t="shared" si="315"/>
        <v>29.24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8271</v>
      </c>
      <c r="O3999" s="9" t="s">
        <v>8272</v>
      </c>
      <c r="P3999" s="18">
        <f t="shared" si="311"/>
        <v>0</v>
      </c>
      <c r="Q3999" s="5">
        <f t="shared" si="315"/>
        <v>0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8271</v>
      </c>
      <c r="O4000" s="9" t="s">
        <v>8272</v>
      </c>
      <c r="P4000" s="18">
        <f t="shared" si="311"/>
        <v>0.56999999999999995</v>
      </c>
      <c r="Q4000" s="5">
        <f t="shared" si="315"/>
        <v>59.58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8271</v>
      </c>
      <c r="O4001" s="9" t="s">
        <v>8272</v>
      </c>
      <c r="P4001" s="18">
        <f t="shared" si="311"/>
        <v>0.17</v>
      </c>
      <c r="Q4001" s="5">
        <f t="shared" si="315"/>
        <v>82.57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8271</v>
      </c>
      <c r="O4002" s="9" t="s">
        <v>8272</v>
      </c>
      <c r="P4002" s="18">
        <f t="shared" si="311"/>
        <v>0</v>
      </c>
      <c r="Q4002" s="5">
        <f t="shared" si="315"/>
        <v>10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8271</v>
      </c>
      <c r="O4003" s="9" t="s">
        <v>8272</v>
      </c>
      <c r="P4003" s="18">
        <f t="shared" si="311"/>
        <v>0.38</v>
      </c>
      <c r="Q4003" s="5">
        <f t="shared" si="315"/>
        <v>32.36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8271</v>
      </c>
      <c r="O4004" s="9" t="s">
        <v>8272</v>
      </c>
      <c r="P4004" s="18">
        <f t="shared" si="311"/>
        <v>0.02</v>
      </c>
      <c r="Q4004" s="5">
        <f t="shared" si="315"/>
        <v>5.75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8271</v>
      </c>
      <c r="O4005" s="9" t="s">
        <v>8272</v>
      </c>
      <c r="P4005" s="18">
        <f t="shared" si="311"/>
        <v>0.1</v>
      </c>
      <c r="Q4005" s="5">
        <f t="shared" si="315"/>
        <v>100.5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8271</v>
      </c>
      <c r="O4006" s="9" t="s">
        <v>8272</v>
      </c>
      <c r="P4006" s="18">
        <f t="shared" si="311"/>
        <v>0</v>
      </c>
      <c r="Q4006" s="5">
        <f t="shared" si="315"/>
        <v>1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8271</v>
      </c>
      <c r="O4007" s="9" t="s">
        <v>8272</v>
      </c>
      <c r="P4007" s="18">
        <f t="shared" si="311"/>
        <v>0.01</v>
      </c>
      <c r="Q4007" s="5">
        <f t="shared" si="315"/>
        <v>20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8271</v>
      </c>
      <c r="O4008" s="9" t="s">
        <v>8272</v>
      </c>
      <c r="P4008" s="18">
        <f t="shared" si="311"/>
        <v>0</v>
      </c>
      <c r="Q4008" s="5">
        <f t="shared" si="315"/>
        <v>2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8271</v>
      </c>
      <c r="O4009" s="9" t="s">
        <v>8272</v>
      </c>
      <c r="P4009" s="18">
        <f t="shared" si="311"/>
        <v>0</v>
      </c>
      <c r="Q4009" s="5">
        <f t="shared" si="315"/>
        <v>5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8271</v>
      </c>
      <c r="O4010" s="9" t="s">
        <v>8272</v>
      </c>
      <c r="P4010" s="18">
        <f t="shared" si="311"/>
        <v>0.06</v>
      </c>
      <c r="Q4010" s="5">
        <f t="shared" si="315"/>
        <v>15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8271</v>
      </c>
      <c r="O4011" s="9" t="s">
        <v>8272</v>
      </c>
      <c r="P4011" s="18">
        <f t="shared" si="311"/>
        <v>0.04</v>
      </c>
      <c r="Q4011" s="5">
        <f t="shared" si="315"/>
        <v>25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8271</v>
      </c>
      <c r="O4012" s="9" t="s">
        <v>8272</v>
      </c>
      <c r="P4012" s="18">
        <f t="shared" si="311"/>
        <v>0.24</v>
      </c>
      <c r="Q4012" s="5">
        <f t="shared" si="315"/>
        <v>45.84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8271</v>
      </c>
      <c r="O4013" s="9" t="s">
        <v>8272</v>
      </c>
      <c r="P4013" s="18">
        <f t="shared" si="311"/>
        <v>0.08</v>
      </c>
      <c r="Q4013" s="5">
        <f t="shared" si="315"/>
        <v>4.75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8271</v>
      </c>
      <c r="O4014" s="9" t="s">
        <v>8272</v>
      </c>
      <c r="P4014" s="18">
        <f t="shared" si="311"/>
        <v>0</v>
      </c>
      <c r="Q4014" s="5">
        <f t="shared" si="315"/>
        <v>0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8271</v>
      </c>
      <c r="O4015" s="9" t="s">
        <v>8272</v>
      </c>
      <c r="P4015" s="18">
        <f t="shared" si="311"/>
        <v>0.01</v>
      </c>
      <c r="Q4015" s="5">
        <f t="shared" si="315"/>
        <v>13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8271</v>
      </c>
      <c r="O4016" s="9" t="s">
        <v>8272</v>
      </c>
      <c r="P4016" s="18">
        <f t="shared" si="311"/>
        <v>0</v>
      </c>
      <c r="Q4016" s="5">
        <f t="shared" si="315"/>
        <v>0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8271</v>
      </c>
      <c r="O4017" s="9" t="s">
        <v>8272</v>
      </c>
      <c r="P4017" s="18">
        <f t="shared" si="311"/>
        <v>0</v>
      </c>
      <c r="Q4017" s="5">
        <f t="shared" si="315"/>
        <v>1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8271</v>
      </c>
      <c r="O4018" s="9" t="s">
        <v>8272</v>
      </c>
      <c r="P4018" s="18">
        <f t="shared" si="311"/>
        <v>0.14000000000000001</v>
      </c>
      <c r="Q4018" s="5">
        <f t="shared" si="315"/>
        <v>10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8271</v>
      </c>
      <c r="O4019" s="9" t="s">
        <v>8272</v>
      </c>
      <c r="P4019" s="18">
        <f t="shared" si="311"/>
        <v>0.01</v>
      </c>
      <c r="Q4019" s="5">
        <f t="shared" si="315"/>
        <v>52.5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8271</v>
      </c>
      <c r="O4020" s="9" t="s">
        <v>8272</v>
      </c>
      <c r="P4020" s="18">
        <f t="shared" si="311"/>
        <v>0.09</v>
      </c>
      <c r="Q4020" s="5">
        <f t="shared" si="315"/>
        <v>32.5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8271</v>
      </c>
      <c r="O4021" s="9" t="s">
        <v>8272</v>
      </c>
      <c r="P4021" s="18">
        <f t="shared" si="311"/>
        <v>0.01</v>
      </c>
      <c r="Q4021" s="5">
        <f t="shared" si="315"/>
        <v>7.25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8271</v>
      </c>
      <c r="O4022" s="9" t="s">
        <v>8272</v>
      </c>
      <c r="P4022" s="18">
        <f t="shared" si="311"/>
        <v>0.17</v>
      </c>
      <c r="Q4022" s="5">
        <f t="shared" si="315"/>
        <v>33.33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8271</v>
      </c>
      <c r="O4023" s="9" t="s">
        <v>8272</v>
      </c>
      <c r="P4023" s="18">
        <f t="shared" si="311"/>
        <v>0.01</v>
      </c>
      <c r="Q4023" s="5">
        <f t="shared" si="315"/>
        <v>62.5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8271</v>
      </c>
      <c r="O4024" s="9" t="s">
        <v>8272</v>
      </c>
      <c r="P4024" s="18">
        <f t="shared" si="311"/>
        <v>0.7</v>
      </c>
      <c r="Q4024" s="5">
        <f t="shared" si="315"/>
        <v>63.56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8271</v>
      </c>
      <c r="O4025" s="9" t="s">
        <v>8272</v>
      </c>
      <c r="P4025" s="18">
        <f t="shared" si="311"/>
        <v>0</v>
      </c>
      <c r="Q4025" s="5">
        <f t="shared" si="315"/>
        <v>0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8271</v>
      </c>
      <c r="O4026" s="9" t="s">
        <v>8272</v>
      </c>
      <c r="P4026" s="18">
        <f t="shared" si="311"/>
        <v>0.01</v>
      </c>
      <c r="Q4026" s="5">
        <f t="shared" si="315"/>
        <v>10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8271</v>
      </c>
      <c r="O4027" s="9" t="s">
        <v>8272</v>
      </c>
      <c r="P4027" s="18">
        <f t="shared" si="311"/>
        <v>0.05</v>
      </c>
      <c r="Q4027" s="5">
        <f t="shared" si="315"/>
        <v>62.5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8271</v>
      </c>
      <c r="O4028" s="9" t="s">
        <v>8272</v>
      </c>
      <c r="P4028" s="18">
        <f t="shared" si="311"/>
        <v>0</v>
      </c>
      <c r="Q4028" s="5">
        <f t="shared" si="315"/>
        <v>0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8271</v>
      </c>
      <c r="O4029" s="9" t="s">
        <v>8272</v>
      </c>
      <c r="P4029" s="18">
        <f t="shared" si="311"/>
        <v>7.0000000000000007E-2</v>
      </c>
      <c r="Q4029" s="5">
        <f t="shared" si="315"/>
        <v>30.71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8271</v>
      </c>
      <c r="O4030" s="9" t="s">
        <v>8272</v>
      </c>
      <c r="P4030" s="18">
        <f t="shared" si="311"/>
        <v>0.28000000000000003</v>
      </c>
      <c r="Q4030" s="5">
        <f t="shared" si="315"/>
        <v>51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8271</v>
      </c>
      <c r="O4031" s="9" t="s">
        <v>8272</v>
      </c>
      <c r="P4031" s="18">
        <f t="shared" si="311"/>
        <v>0</v>
      </c>
      <c r="Q4031" s="5">
        <f t="shared" si="315"/>
        <v>0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8271</v>
      </c>
      <c r="O4032" s="9" t="s">
        <v>8272</v>
      </c>
      <c r="P4032" s="18">
        <f t="shared" si="311"/>
        <v>0.16</v>
      </c>
      <c r="Q4032" s="5">
        <f t="shared" si="315"/>
        <v>66.67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8271</v>
      </c>
      <c r="O4033" s="9" t="s">
        <v>8272</v>
      </c>
      <c r="P4033" s="18">
        <f t="shared" si="311"/>
        <v>0</v>
      </c>
      <c r="Q4033" s="5">
        <f t="shared" si="315"/>
        <v>0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8271</v>
      </c>
      <c r="O4034" s="9" t="s">
        <v>8272</v>
      </c>
      <c r="P4034" s="18">
        <f t="shared" si="311"/>
        <v>7.0000000000000007E-2</v>
      </c>
      <c r="Q4034" s="5">
        <f t="shared" si="315"/>
        <v>59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8271</v>
      </c>
      <c r="O4035" s="9" t="s">
        <v>8272</v>
      </c>
      <c r="P4035" s="18">
        <f t="shared" ref="P4035:P4098" si="316">IFERROR(ROUND(E4035/D4035,2),0)</f>
        <v>0.26</v>
      </c>
      <c r="Q4035" s="5">
        <f t="shared" si="315"/>
        <v>65.34</v>
      </c>
      <c r="R4035" s="14">
        <f t="shared" ref="R4035:R4098" si="317">(J4035/60/60/24)+DATE(1970,1,1)</f>
        <v>42614.268796296295</v>
      </c>
      <c r="S4035" s="14">
        <f t="shared" ref="S4035:S4098" si="318">(I4035/60/60/24)+DATE(1970,1,1)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8271</v>
      </c>
      <c r="O4036" s="9" t="s">
        <v>8272</v>
      </c>
      <c r="P4036" s="18">
        <f t="shared" si="316"/>
        <v>0.01</v>
      </c>
      <c r="Q4036" s="5">
        <f t="shared" si="315"/>
        <v>100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8271</v>
      </c>
      <c r="O4037" s="9" t="s">
        <v>8272</v>
      </c>
      <c r="P4037" s="18">
        <f t="shared" si="316"/>
        <v>0.37</v>
      </c>
      <c r="Q4037" s="5">
        <f t="shared" si="315"/>
        <v>147.4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8271</v>
      </c>
      <c r="O4038" s="9" t="s">
        <v>8272</v>
      </c>
      <c r="P4038" s="18">
        <f t="shared" si="316"/>
        <v>0.47</v>
      </c>
      <c r="Q4038" s="5">
        <f t="shared" si="315"/>
        <v>166.06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8271</v>
      </c>
      <c r="O4039" s="9" t="s">
        <v>8272</v>
      </c>
      <c r="P4039" s="18">
        <f t="shared" si="316"/>
        <v>0.11</v>
      </c>
      <c r="Q4039" s="5">
        <f t="shared" si="315"/>
        <v>40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8271</v>
      </c>
      <c r="O4040" s="9" t="s">
        <v>8272</v>
      </c>
      <c r="P4040" s="18">
        <f t="shared" si="316"/>
        <v>0.12</v>
      </c>
      <c r="Q4040" s="5">
        <f t="shared" si="315"/>
        <v>75.25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8271</v>
      </c>
      <c r="O4041" s="9" t="s">
        <v>8272</v>
      </c>
      <c r="P4041" s="18">
        <f t="shared" si="316"/>
        <v>0.6</v>
      </c>
      <c r="Q4041" s="5">
        <f t="shared" si="315"/>
        <v>60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8271</v>
      </c>
      <c r="O4042" s="9" t="s">
        <v>8272</v>
      </c>
      <c r="P4042" s="18">
        <f t="shared" si="316"/>
        <v>0.31</v>
      </c>
      <c r="Q4042" s="5">
        <f t="shared" si="315"/>
        <v>1250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8271</v>
      </c>
      <c r="O4043" s="9" t="s">
        <v>8272</v>
      </c>
      <c r="P4043" s="18">
        <f t="shared" si="316"/>
        <v>0</v>
      </c>
      <c r="Q4043" s="5">
        <f t="shared" si="315"/>
        <v>10.5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8271</v>
      </c>
      <c r="O4044" s="9" t="s">
        <v>8272</v>
      </c>
      <c r="P4044" s="18">
        <f t="shared" si="316"/>
        <v>0</v>
      </c>
      <c r="Q4044" s="5">
        <f t="shared" si="315"/>
        <v>7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8271</v>
      </c>
      <c r="O4045" s="9" t="s">
        <v>8272</v>
      </c>
      <c r="P4045" s="18">
        <f t="shared" si="316"/>
        <v>0</v>
      </c>
      <c r="Q4045" s="5">
        <f t="shared" si="315"/>
        <v>0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8271</v>
      </c>
      <c r="O4046" s="9" t="s">
        <v>8272</v>
      </c>
      <c r="P4046" s="18">
        <f t="shared" si="316"/>
        <v>0.38</v>
      </c>
      <c r="Q4046" s="5">
        <f t="shared" si="315"/>
        <v>56.25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8271</v>
      </c>
      <c r="O4047" s="9" t="s">
        <v>8272</v>
      </c>
      <c r="P4047" s="18">
        <f t="shared" si="316"/>
        <v>0</v>
      </c>
      <c r="Q4047" s="5">
        <f t="shared" ref="Q4047:Q4110" si="320">IFERROR(ROUND(E4047/L4047,2),0)</f>
        <v>1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8271</v>
      </c>
      <c r="O4048" s="9" t="s">
        <v>8272</v>
      </c>
      <c r="P4048" s="18">
        <f t="shared" si="316"/>
        <v>0.08</v>
      </c>
      <c r="Q4048" s="5">
        <f t="shared" si="320"/>
        <v>38.33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8271</v>
      </c>
      <c r="O4049" s="9" t="s">
        <v>8272</v>
      </c>
      <c r="P4049" s="18">
        <f t="shared" si="316"/>
        <v>0.02</v>
      </c>
      <c r="Q4049" s="5">
        <f t="shared" si="320"/>
        <v>27.5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8271</v>
      </c>
      <c r="O4050" s="9" t="s">
        <v>8272</v>
      </c>
      <c r="P4050" s="18">
        <f t="shared" si="316"/>
        <v>0.18</v>
      </c>
      <c r="Q4050" s="5">
        <f t="shared" si="320"/>
        <v>32.979999999999997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8271</v>
      </c>
      <c r="O4051" s="9" t="s">
        <v>8272</v>
      </c>
      <c r="P4051" s="18">
        <f t="shared" si="316"/>
        <v>0</v>
      </c>
      <c r="Q4051" s="5">
        <f t="shared" si="320"/>
        <v>16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8271</v>
      </c>
      <c r="O4052" s="9" t="s">
        <v>8272</v>
      </c>
      <c r="P4052" s="18">
        <f t="shared" si="316"/>
        <v>0</v>
      </c>
      <c r="Q4052" s="5">
        <f t="shared" si="320"/>
        <v>1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8271</v>
      </c>
      <c r="O4053" s="9" t="s">
        <v>8272</v>
      </c>
      <c r="P4053" s="18">
        <f t="shared" si="316"/>
        <v>0</v>
      </c>
      <c r="Q4053" s="5">
        <f t="shared" si="320"/>
        <v>0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8271</v>
      </c>
      <c r="O4054" s="9" t="s">
        <v>8272</v>
      </c>
      <c r="P4054" s="18">
        <f t="shared" si="316"/>
        <v>0.38</v>
      </c>
      <c r="Q4054" s="5">
        <f t="shared" si="320"/>
        <v>86.62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8271</v>
      </c>
      <c r="O4055" s="9" t="s">
        <v>8272</v>
      </c>
      <c r="P4055" s="18">
        <f t="shared" si="316"/>
        <v>0.22</v>
      </c>
      <c r="Q4055" s="5">
        <f t="shared" si="320"/>
        <v>55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8271</v>
      </c>
      <c r="O4056" s="9" t="s">
        <v>8272</v>
      </c>
      <c r="P4056" s="18">
        <f t="shared" si="316"/>
        <v>0</v>
      </c>
      <c r="Q4056" s="5">
        <f t="shared" si="320"/>
        <v>0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8271</v>
      </c>
      <c r="O4057" s="9" t="s">
        <v>8272</v>
      </c>
      <c r="P4057" s="18">
        <f t="shared" si="316"/>
        <v>0.18</v>
      </c>
      <c r="Q4057" s="5">
        <f t="shared" si="320"/>
        <v>41.95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8271</v>
      </c>
      <c r="O4058" s="9" t="s">
        <v>8272</v>
      </c>
      <c r="P4058" s="18">
        <f t="shared" si="316"/>
        <v>0.53</v>
      </c>
      <c r="Q4058" s="5">
        <f t="shared" si="320"/>
        <v>88.33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8271</v>
      </c>
      <c r="O4059" s="9" t="s">
        <v>8272</v>
      </c>
      <c r="P4059" s="18">
        <f t="shared" si="316"/>
        <v>0.22</v>
      </c>
      <c r="Q4059" s="5">
        <f t="shared" si="320"/>
        <v>129.16999999999999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8271</v>
      </c>
      <c r="O4060" s="9" t="s">
        <v>8272</v>
      </c>
      <c r="P4060" s="18">
        <f t="shared" si="316"/>
        <v>0.03</v>
      </c>
      <c r="Q4060" s="5">
        <f t="shared" si="320"/>
        <v>23.75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8271</v>
      </c>
      <c r="O4061" s="9" t="s">
        <v>8272</v>
      </c>
      <c r="P4061" s="18">
        <f t="shared" si="316"/>
        <v>0.03</v>
      </c>
      <c r="Q4061" s="5">
        <f t="shared" si="320"/>
        <v>35.71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8271</v>
      </c>
      <c r="O4062" s="9" t="s">
        <v>8272</v>
      </c>
      <c r="P4062" s="18">
        <f t="shared" si="316"/>
        <v>0.03</v>
      </c>
      <c r="Q4062" s="5">
        <f t="shared" si="320"/>
        <v>57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8271</v>
      </c>
      <c r="O4063" s="9" t="s">
        <v>8272</v>
      </c>
      <c r="P4063" s="18">
        <f t="shared" si="316"/>
        <v>0</v>
      </c>
      <c r="Q4063" s="5">
        <f t="shared" si="320"/>
        <v>0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8271</v>
      </c>
      <c r="O4064" s="9" t="s">
        <v>8272</v>
      </c>
      <c r="P4064" s="18">
        <f t="shared" si="316"/>
        <v>0.02</v>
      </c>
      <c r="Q4064" s="5">
        <f t="shared" si="320"/>
        <v>163.33000000000001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8271</v>
      </c>
      <c r="O4065" s="9" t="s">
        <v>8272</v>
      </c>
      <c r="P4065" s="18">
        <f t="shared" si="316"/>
        <v>0.01</v>
      </c>
      <c r="Q4065" s="5">
        <f t="shared" si="320"/>
        <v>15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8271</v>
      </c>
      <c r="O4066" s="9" t="s">
        <v>8272</v>
      </c>
      <c r="P4066" s="18">
        <f t="shared" si="316"/>
        <v>0.19</v>
      </c>
      <c r="Q4066" s="5">
        <f t="shared" si="320"/>
        <v>64.17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8271</v>
      </c>
      <c r="O4067" s="9" t="s">
        <v>8272</v>
      </c>
      <c r="P4067" s="18">
        <f t="shared" si="316"/>
        <v>0.01</v>
      </c>
      <c r="Q4067" s="5">
        <f t="shared" si="320"/>
        <v>6.75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8271</v>
      </c>
      <c r="O4068" s="9" t="s">
        <v>8272</v>
      </c>
      <c r="P4068" s="18">
        <f t="shared" si="316"/>
        <v>0</v>
      </c>
      <c r="Q4068" s="5">
        <f t="shared" si="320"/>
        <v>25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8271</v>
      </c>
      <c r="O4069" s="9" t="s">
        <v>8272</v>
      </c>
      <c r="P4069" s="18">
        <f t="shared" si="316"/>
        <v>0.61</v>
      </c>
      <c r="Q4069" s="5">
        <f t="shared" si="320"/>
        <v>179.12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8271</v>
      </c>
      <c r="O4070" s="9" t="s">
        <v>8272</v>
      </c>
      <c r="P4070" s="18">
        <f t="shared" si="316"/>
        <v>0.01</v>
      </c>
      <c r="Q4070" s="5">
        <f t="shared" si="320"/>
        <v>34.950000000000003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8271</v>
      </c>
      <c r="O4071" s="9" t="s">
        <v>8272</v>
      </c>
      <c r="P4071" s="18">
        <f t="shared" si="316"/>
        <v>0.34</v>
      </c>
      <c r="Q4071" s="5">
        <f t="shared" si="320"/>
        <v>33.08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8271</v>
      </c>
      <c r="O4072" s="9" t="s">
        <v>8272</v>
      </c>
      <c r="P4072" s="18">
        <f t="shared" si="316"/>
        <v>0.17</v>
      </c>
      <c r="Q4072" s="5">
        <f t="shared" si="320"/>
        <v>27.5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8271</v>
      </c>
      <c r="O4073" s="9" t="s">
        <v>8272</v>
      </c>
      <c r="P4073" s="18">
        <f t="shared" si="316"/>
        <v>0</v>
      </c>
      <c r="Q4073" s="5">
        <f t="shared" si="320"/>
        <v>0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8271</v>
      </c>
      <c r="O4074" s="9" t="s">
        <v>8272</v>
      </c>
      <c r="P4074" s="18">
        <f t="shared" si="316"/>
        <v>0</v>
      </c>
      <c r="Q4074" s="5">
        <f t="shared" si="320"/>
        <v>2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8271</v>
      </c>
      <c r="O4075" s="9" t="s">
        <v>8272</v>
      </c>
      <c r="P4075" s="18">
        <f t="shared" si="316"/>
        <v>0.01</v>
      </c>
      <c r="Q4075" s="5">
        <f t="shared" si="320"/>
        <v>18.5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8271</v>
      </c>
      <c r="O4076" s="9" t="s">
        <v>8272</v>
      </c>
      <c r="P4076" s="18">
        <f t="shared" si="316"/>
        <v>0.27</v>
      </c>
      <c r="Q4076" s="5">
        <f t="shared" si="320"/>
        <v>35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8271</v>
      </c>
      <c r="O4077" s="9" t="s">
        <v>8272</v>
      </c>
      <c r="P4077" s="18">
        <f t="shared" si="316"/>
        <v>0.28999999999999998</v>
      </c>
      <c r="Q4077" s="5">
        <f t="shared" si="320"/>
        <v>44.31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8271</v>
      </c>
      <c r="O4078" s="9" t="s">
        <v>8272</v>
      </c>
      <c r="P4078" s="18">
        <f t="shared" si="316"/>
        <v>0</v>
      </c>
      <c r="Q4078" s="5">
        <f t="shared" si="320"/>
        <v>0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8271</v>
      </c>
      <c r="O4079" s="9" t="s">
        <v>8272</v>
      </c>
      <c r="P4079" s="18">
        <f t="shared" si="316"/>
        <v>0.09</v>
      </c>
      <c r="Q4079" s="5">
        <f t="shared" si="320"/>
        <v>222.5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8271</v>
      </c>
      <c r="O4080" s="9" t="s">
        <v>8272</v>
      </c>
      <c r="P4080" s="18">
        <f t="shared" si="316"/>
        <v>0</v>
      </c>
      <c r="Q4080" s="5">
        <f t="shared" si="320"/>
        <v>0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8271</v>
      </c>
      <c r="O4081" s="9" t="s">
        <v>8272</v>
      </c>
      <c r="P4081" s="18">
        <f t="shared" si="316"/>
        <v>0</v>
      </c>
      <c r="Q4081" s="5">
        <f t="shared" si="320"/>
        <v>5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8271</v>
      </c>
      <c r="O4082" s="9" t="s">
        <v>8272</v>
      </c>
      <c r="P4082" s="18">
        <f t="shared" si="316"/>
        <v>0</v>
      </c>
      <c r="Q4082" s="5">
        <f t="shared" si="320"/>
        <v>0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8271</v>
      </c>
      <c r="O4083" s="9" t="s">
        <v>8272</v>
      </c>
      <c r="P4083" s="18">
        <f t="shared" si="316"/>
        <v>0.16</v>
      </c>
      <c r="Q4083" s="5">
        <f t="shared" si="320"/>
        <v>29.17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8271</v>
      </c>
      <c r="O4084" s="9" t="s">
        <v>8272</v>
      </c>
      <c r="P4084" s="18">
        <f t="shared" si="316"/>
        <v>0.02</v>
      </c>
      <c r="Q4084" s="5">
        <f t="shared" si="320"/>
        <v>1.5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8271</v>
      </c>
      <c r="O4085" s="9" t="s">
        <v>8272</v>
      </c>
      <c r="P4085" s="18">
        <f t="shared" si="316"/>
        <v>0.22</v>
      </c>
      <c r="Q4085" s="5">
        <f t="shared" si="320"/>
        <v>126.5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8271</v>
      </c>
      <c r="O4086" s="9" t="s">
        <v>8272</v>
      </c>
      <c r="P4086" s="18">
        <f t="shared" si="316"/>
        <v>0</v>
      </c>
      <c r="Q4086" s="5">
        <f t="shared" si="320"/>
        <v>10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8271</v>
      </c>
      <c r="O4087" s="9" t="s">
        <v>8272</v>
      </c>
      <c r="P4087" s="18">
        <f t="shared" si="316"/>
        <v>0</v>
      </c>
      <c r="Q4087" s="5">
        <f t="shared" si="320"/>
        <v>10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8271</v>
      </c>
      <c r="O4088" s="9" t="s">
        <v>8272</v>
      </c>
      <c r="P4088" s="18">
        <f t="shared" si="316"/>
        <v>0.05</v>
      </c>
      <c r="Q4088" s="5">
        <f t="shared" si="320"/>
        <v>9.4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8271</v>
      </c>
      <c r="O4089" s="9" t="s">
        <v>8272</v>
      </c>
      <c r="P4089" s="18">
        <f t="shared" si="316"/>
        <v>0</v>
      </c>
      <c r="Q4089" s="5">
        <f t="shared" si="320"/>
        <v>0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8271</v>
      </c>
      <c r="O4090" s="9" t="s">
        <v>8272</v>
      </c>
      <c r="P4090" s="18">
        <f t="shared" si="316"/>
        <v>0.11</v>
      </c>
      <c r="Q4090" s="5">
        <f t="shared" si="320"/>
        <v>72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8271</v>
      </c>
      <c r="O4091" s="9" t="s">
        <v>8272</v>
      </c>
      <c r="P4091" s="18">
        <f t="shared" si="316"/>
        <v>0.05</v>
      </c>
      <c r="Q4091" s="5">
        <f t="shared" si="320"/>
        <v>30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8271</v>
      </c>
      <c r="O4092" s="9" t="s">
        <v>8272</v>
      </c>
      <c r="P4092" s="18">
        <f t="shared" si="316"/>
        <v>0.03</v>
      </c>
      <c r="Q4092" s="5">
        <f t="shared" si="320"/>
        <v>10.67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8271</v>
      </c>
      <c r="O4093" s="9" t="s">
        <v>8272</v>
      </c>
      <c r="P4093" s="18">
        <f t="shared" si="316"/>
        <v>0.13</v>
      </c>
      <c r="Q4093" s="5">
        <f t="shared" si="320"/>
        <v>25.5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8271</v>
      </c>
      <c r="O4094" s="9" t="s">
        <v>8272</v>
      </c>
      <c r="P4094" s="18">
        <f t="shared" si="316"/>
        <v>0</v>
      </c>
      <c r="Q4094" s="5">
        <f t="shared" si="320"/>
        <v>20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8271</v>
      </c>
      <c r="O4095" s="9" t="s">
        <v>8272</v>
      </c>
      <c r="P4095" s="18">
        <f t="shared" si="316"/>
        <v>0.02</v>
      </c>
      <c r="Q4095" s="5">
        <f t="shared" si="320"/>
        <v>15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8271</v>
      </c>
      <c r="O4096" s="9" t="s">
        <v>8272</v>
      </c>
      <c r="P4096" s="18">
        <f t="shared" si="316"/>
        <v>0.37</v>
      </c>
      <c r="Q4096" s="5">
        <f t="shared" si="320"/>
        <v>91.25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8271</v>
      </c>
      <c r="O4097" s="9" t="s">
        <v>8272</v>
      </c>
      <c r="P4097" s="18">
        <f t="shared" si="316"/>
        <v>0.03</v>
      </c>
      <c r="Q4097" s="5">
        <f t="shared" si="320"/>
        <v>800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8271</v>
      </c>
      <c r="O4098" s="9" t="s">
        <v>8272</v>
      </c>
      <c r="P4098" s="18">
        <f t="shared" si="316"/>
        <v>0.11</v>
      </c>
      <c r="Q4098" s="5">
        <f t="shared" si="320"/>
        <v>80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8271</v>
      </c>
      <c r="O4099" s="9" t="s">
        <v>8272</v>
      </c>
      <c r="P4099" s="18">
        <f t="shared" ref="P4099:P4115" si="321">IFERROR(ROUND(E4099/D4099,2),0)</f>
        <v>0</v>
      </c>
      <c r="Q4099" s="5">
        <f t="shared" si="320"/>
        <v>0</v>
      </c>
      <c r="R4099" s="14">
        <f t="shared" ref="R4099:R4115" si="322">(J4099/60/60/24)+DATE(1970,1,1)</f>
        <v>42344.824502314819</v>
      </c>
      <c r="S4099" s="14">
        <f t="shared" ref="S4099:S4115" si="323">(I4099/60/60/24)+DATE(1970,1,1)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8271</v>
      </c>
      <c r="O4100" s="9" t="s">
        <v>8272</v>
      </c>
      <c r="P4100" s="18">
        <f t="shared" si="321"/>
        <v>0</v>
      </c>
      <c r="Q4100" s="5">
        <f t="shared" si="320"/>
        <v>0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8271</v>
      </c>
      <c r="O4101" s="9" t="s">
        <v>8272</v>
      </c>
      <c r="P4101" s="18">
        <f t="shared" si="321"/>
        <v>0.01</v>
      </c>
      <c r="Q4101" s="5">
        <f t="shared" si="320"/>
        <v>50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8271</v>
      </c>
      <c r="O4102" s="9" t="s">
        <v>8272</v>
      </c>
      <c r="P4102" s="18">
        <f t="shared" si="321"/>
        <v>0</v>
      </c>
      <c r="Q4102" s="5">
        <f t="shared" si="320"/>
        <v>0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8271</v>
      </c>
      <c r="O4103" s="9" t="s">
        <v>8272</v>
      </c>
      <c r="P4103" s="18">
        <f t="shared" si="321"/>
        <v>0</v>
      </c>
      <c r="Q4103" s="5">
        <f t="shared" si="320"/>
        <v>0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8271</v>
      </c>
      <c r="O4104" s="9" t="s">
        <v>8272</v>
      </c>
      <c r="P4104" s="18">
        <f t="shared" si="321"/>
        <v>0.27</v>
      </c>
      <c r="Q4104" s="5">
        <f t="shared" si="320"/>
        <v>22.83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8271</v>
      </c>
      <c r="O4105" s="9" t="s">
        <v>8272</v>
      </c>
      <c r="P4105" s="18">
        <f t="shared" si="321"/>
        <v>0.1</v>
      </c>
      <c r="Q4105" s="5">
        <f t="shared" si="320"/>
        <v>16.670000000000002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8271</v>
      </c>
      <c r="O4106" s="9" t="s">
        <v>8272</v>
      </c>
      <c r="P4106" s="18">
        <f t="shared" si="321"/>
        <v>0.21</v>
      </c>
      <c r="Q4106" s="5">
        <f t="shared" si="320"/>
        <v>45.79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8271</v>
      </c>
      <c r="O4107" s="9" t="s">
        <v>8272</v>
      </c>
      <c r="P4107" s="18">
        <f t="shared" si="321"/>
        <v>7.0000000000000007E-2</v>
      </c>
      <c r="Q4107" s="5">
        <f t="shared" si="320"/>
        <v>383.33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8271</v>
      </c>
      <c r="O4108" s="9" t="s">
        <v>8272</v>
      </c>
      <c r="P4108" s="18">
        <f t="shared" si="321"/>
        <v>0.71</v>
      </c>
      <c r="Q4108" s="5">
        <f t="shared" si="320"/>
        <v>106.97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8271</v>
      </c>
      <c r="O4109" s="9" t="s">
        <v>8272</v>
      </c>
      <c r="P4109" s="18">
        <f t="shared" si="321"/>
        <v>0.02</v>
      </c>
      <c r="Q4109" s="5">
        <f t="shared" si="320"/>
        <v>10.25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8271</v>
      </c>
      <c r="O4110" s="9" t="s">
        <v>8272</v>
      </c>
      <c r="P4110" s="18">
        <f t="shared" si="321"/>
        <v>0.02</v>
      </c>
      <c r="Q4110" s="5">
        <f t="shared" si="320"/>
        <v>59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8271</v>
      </c>
      <c r="O4111" s="9" t="s">
        <v>8272</v>
      </c>
      <c r="P4111" s="18">
        <f t="shared" si="321"/>
        <v>0</v>
      </c>
      <c r="Q4111" s="5">
        <f t="shared" ref="Q4111:Q4115" si="325">IFERROR(ROUND(E4111/L4111,2),0)</f>
        <v>0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8271</v>
      </c>
      <c r="O4112" s="9" t="s">
        <v>8272</v>
      </c>
      <c r="P4112" s="18">
        <f t="shared" si="321"/>
        <v>0.28999999999999998</v>
      </c>
      <c r="Q4112" s="5">
        <f t="shared" si="325"/>
        <v>14.33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8271</v>
      </c>
      <c r="O4113" s="9" t="s">
        <v>8272</v>
      </c>
      <c r="P4113" s="18">
        <f t="shared" si="321"/>
        <v>0.03</v>
      </c>
      <c r="Q4113" s="5">
        <f t="shared" si="325"/>
        <v>15.67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8271</v>
      </c>
      <c r="O4114" s="9" t="s">
        <v>8272</v>
      </c>
      <c r="P4114" s="18">
        <f t="shared" si="321"/>
        <v>0</v>
      </c>
      <c r="Q4114" s="5">
        <f t="shared" si="325"/>
        <v>1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8271</v>
      </c>
      <c r="O4115" s="9" t="s">
        <v>8272</v>
      </c>
      <c r="P4115" s="18">
        <f t="shared" si="321"/>
        <v>0</v>
      </c>
      <c r="Q4115" s="5">
        <f t="shared" si="325"/>
        <v>1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</sheetData>
  <autoFilter ref="A1:T411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</vt:lpstr>
      <vt:lpstr>Category</vt:lpstr>
      <vt:lpstr>Outcomes Based on Launch Date</vt:lpstr>
      <vt:lpstr>Edinburgh Research</vt:lpstr>
      <vt:lpstr>Descriptive Statistics</vt:lpstr>
      <vt:lpstr>Theater Outcomes by Launch Date</vt:lpstr>
      <vt:lpstr>Outcomes Based on Goals</vt:lpstr>
      <vt:lpstr>Main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Liu</cp:lastModifiedBy>
  <dcterms:created xsi:type="dcterms:W3CDTF">2017-04-20T15:17:24Z</dcterms:created>
  <dcterms:modified xsi:type="dcterms:W3CDTF">2021-12-17T22:11:59Z</dcterms:modified>
</cp:coreProperties>
</file>