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travis\Desktop\"/>
    </mc:Choice>
  </mc:AlternateContent>
  <bookViews>
    <workbookView xWindow="0" yWindow="0" windowWidth="23040" windowHeight="11352"/>
  </bookViews>
  <sheets>
    <sheet name="Chl" sheetId="1" r:id="rId1"/>
    <sheet name="Cal_120915_12mm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I17" i="2"/>
  <c r="I18" i="2" s="1"/>
  <c r="J13" i="2"/>
  <c r="N12" i="2"/>
  <c r="M11" i="2"/>
  <c r="N8" i="2"/>
  <c r="M7" i="2"/>
  <c r="N6" i="2"/>
  <c r="M5" i="2"/>
  <c r="J4" i="2"/>
  <c r="I4" i="2"/>
  <c r="I5" i="2" s="1"/>
  <c r="M3" i="2"/>
  <c r="J3" i="2"/>
  <c r="P3" i="2" s="1"/>
  <c r="J2" i="2"/>
  <c r="H2" i="2"/>
  <c r="M12" i="2" s="1"/>
  <c r="O12" i="2" s="1"/>
  <c r="AC59" i="1"/>
  <c r="AB59" i="1"/>
  <c r="AA59" i="1"/>
  <c r="X59" i="1"/>
  <c r="W59" i="1"/>
  <c r="V59" i="1"/>
  <c r="AC58" i="1"/>
  <c r="AB58" i="1"/>
  <c r="AA58" i="1"/>
  <c r="X58" i="1"/>
  <c r="W58" i="1"/>
  <c r="V58" i="1"/>
  <c r="AC57" i="1"/>
  <c r="AB57" i="1"/>
  <c r="AA57" i="1"/>
  <c r="X57" i="1"/>
  <c r="W57" i="1"/>
  <c r="V57" i="1"/>
  <c r="AC56" i="1"/>
  <c r="AB56" i="1"/>
  <c r="AA56" i="1"/>
  <c r="X56" i="1"/>
  <c r="W56" i="1"/>
  <c r="V56" i="1"/>
  <c r="AC55" i="1"/>
  <c r="AB55" i="1"/>
  <c r="AA55" i="1"/>
  <c r="X55" i="1"/>
  <c r="W55" i="1"/>
  <c r="V55" i="1"/>
  <c r="AC54" i="1"/>
  <c r="AB54" i="1"/>
  <c r="AA54" i="1"/>
  <c r="X54" i="1"/>
  <c r="W54" i="1"/>
  <c r="V54" i="1"/>
  <c r="AC53" i="1"/>
  <c r="AB53" i="1"/>
  <c r="AA53" i="1"/>
  <c r="X53" i="1"/>
  <c r="W53" i="1"/>
  <c r="V53" i="1"/>
  <c r="AC52" i="1"/>
  <c r="AB52" i="1"/>
  <c r="AA52" i="1"/>
  <c r="X52" i="1"/>
  <c r="W52" i="1"/>
  <c r="V52" i="1"/>
  <c r="AC51" i="1"/>
  <c r="AB51" i="1"/>
  <c r="AA51" i="1"/>
  <c r="X51" i="1"/>
  <c r="W51" i="1"/>
  <c r="V51" i="1"/>
  <c r="AC50" i="1"/>
  <c r="AB50" i="1"/>
  <c r="AA50" i="1"/>
  <c r="X50" i="1"/>
  <c r="W50" i="1"/>
  <c r="V50" i="1"/>
  <c r="AC49" i="1"/>
  <c r="AB49" i="1"/>
  <c r="AA49" i="1"/>
  <c r="X49" i="1"/>
  <c r="W49" i="1"/>
  <c r="V49" i="1"/>
  <c r="AC48" i="1"/>
  <c r="AB48" i="1"/>
  <c r="AA48" i="1"/>
  <c r="X48" i="1"/>
  <c r="W48" i="1"/>
  <c r="V48" i="1"/>
  <c r="AC47" i="1"/>
  <c r="AB47" i="1"/>
  <c r="AA47" i="1"/>
  <c r="X47" i="1"/>
  <c r="W47" i="1"/>
  <c r="V47" i="1"/>
  <c r="AC46" i="1"/>
  <c r="AB46" i="1"/>
  <c r="AA46" i="1"/>
  <c r="X46" i="1"/>
  <c r="W46" i="1"/>
  <c r="V46" i="1"/>
  <c r="AC45" i="1"/>
  <c r="AB45" i="1"/>
  <c r="AA45" i="1"/>
  <c r="X45" i="1"/>
  <c r="W45" i="1"/>
  <c r="V45" i="1"/>
  <c r="AC44" i="1"/>
  <c r="AB44" i="1"/>
  <c r="AA44" i="1"/>
  <c r="X44" i="1"/>
  <c r="W44" i="1"/>
  <c r="V44" i="1"/>
  <c r="AC43" i="1"/>
  <c r="AB43" i="1"/>
  <c r="AA43" i="1"/>
  <c r="X43" i="1"/>
  <c r="W43" i="1"/>
  <c r="V43" i="1"/>
  <c r="AC42" i="1"/>
  <c r="AB42" i="1"/>
  <c r="AA42" i="1"/>
  <c r="X42" i="1"/>
  <c r="W42" i="1"/>
  <c r="V42" i="1"/>
  <c r="AC41" i="1"/>
  <c r="AB41" i="1"/>
  <c r="AA41" i="1"/>
  <c r="X41" i="1"/>
  <c r="W41" i="1"/>
  <c r="V41" i="1"/>
  <c r="AC40" i="1"/>
  <c r="AB40" i="1"/>
  <c r="AA40" i="1"/>
  <c r="X40" i="1"/>
  <c r="W40" i="1"/>
  <c r="V40" i="1"/>
  <c r="AC39" i="1"/>
  <c r="AB39" i="1"/>
  <c r="AA39" i="1"/>
  <c r="X39" i="1"/>
  <c r="W39" i="1"/>
  <c r="V39" i="1"/>
  <c r="AC38" i="1"/>
  <c r="AB38" i="1"/>
  <c r="AA38" i="1"/>
  <c r="X38" i="1"/>
  <c r="W38" i="1"/>
  <c r="V38" i="1"/>
  <c r="AC37" i="1"/>
  <c r="AB37" i="1"/>
  <c r="AA37" i="1"/>
  <c r="X37" i="1"/>
  <c r="W37" i="1"/>
  <c r="V37" i="1"/>
  <c r="AC36" i="1"/>
  <c r="AB36" i="1"/>
  <c r="AA36" i="1"/>
  <c r="X36" i="1"/>
  <c r="W36" i="1"/>
  <c r="V36" i="1"/>
  <c r="AC35" i="1"/>
  <c r="AB35" i="1"/>
  <c r="AA35" i="1"/>
  <c r="X35" i="1"/>
  <c r="W35" i="1"/>
  <c r="V35" i="1"/>
  <c r="AC34" i="1"/>
  <c r="AB34" i="1"/>
  <c r="AA34" i="1"/>
  <c r="X34" i="1"/>
  <c r="W34" i="1"/>
  <c r="V34" i="1"/>
  <c r="AC33" i="1"/>
  <c r="AB33" i="1"/>
  <c r="AA33" i="1"/>
  <c r="X33" i="1"/>
  <c r="W33" i="1"/>
  <c r="V33" i="1"/>
  <c r="AC32" i="1"/>
  <c r="AB32" i="1"/>
  <c r="AA32" i="1"/>
  <c r="X32" i="1"/>
  <c r="W32" i="1"/>
  <c r="V32" i="1"/>
  <c r="AC31" i="1"/>
  <c r="AB31" i="1"/>
  <c r="AA31" i="1"/>
  <c r="X31" i="1"/>
  <c r="W31" i="1"/>
  <c r="V31" i="1"/>
  <c r="AC30" i="1"/>
  <c r="AB30" i="1"/>
  <c r="AA30" i="1"/>
  <c r="X30" i="1"/>
  <c r="W30" i="1"/>
  <c r="V30" i="1"/>
  <c r="AC29" i="1"/>
  <c r="AB29" i="1"/>
  <c r="AA29" i="1"/>
  <c r="X29" i="1"/>
  <c r="W29" i="1"/>
  <c r="V29" i="1"/>
  <c r="AC28" i="1"/>
  <c r="AB28" i="1"/>
  <c r="AA28" i="1"/>
  <c r="X28" i="1"/>
  <c r="W28" i="1"/>
  <c r="V28" i="1"/>
  <c r="AC27" i="1"/>
  <c r="AB27" i="1"/>
  <c r="AA27" i="1"/>
  <c r="X27" i="1"/>
  <c r="W27" i="1"/>
  <c r="V27" i="1"/>
  <c r="AC26" i="1"/>
  <c r="AB26" i="1"/>
  <c r="AA26" i="1"/>
  <c r="X26" i="1"/>
  <c r="W26" i="1"/>
  <c r="V26" i="1"/>
  <c r="AC25" i="1"/>
  <c r="AB25" i="1"/>
  <c r="AA25" i="1"/>
  <c r="X25" i="1"/>
  <c r="W25" i="1"/>
  <c r="V25" i="1"/>
  <c r="AC24" i="1"/>
  <c r="AB24" i="1"/>
  <c r="AA24" i="1"/>
  <c r="X24" i="1"/>
  <c r="W24" i="1"/>
  <c r="V24" i="1"/>
  <c r="AC23" i="1"/>
  <c r="AB23" i="1"/>
  <c r="AA23" i="1"/>
  <c r="X23" i="1"/>
  <c r="W23" i="1"/>
  <c r="V23" i="1"/>
  <c r="AC22" i="1"/>
  <c r="AB22" i="1"/>
  <c r="AA22" i="1"/>
  <c r="X22" i="1"/>
  <c r="W22" i="1"/>
  <c r="V22" i="1"/>
  <c r="AC21" i="1"/>
  <c r="AB21" i="1"/>
  <c r="AA21" i="1"/>
  <c r="X21" i="1"/>
  <c r="W21" i="1"/>
  <c r="V21" i="1"/>
  <c r="AC20" i="1"/>
  <c r="AB20" i="1"/>
  <c r="AA20" i="1"/>
  <c r="X20" i="1"/>
  <c r="W20" i="1"/>
  <c r="V20" i="1"/>
  <c r="AC19" i="1"/>
  <c r="AB19" i="1"/>
  <c r="AA19" i="1"/>
  <c r="X19" i="1"/>
  <c r="W19" i="1"/>
  <c r="V19" i="1"/>
  <c r="AC18" i="1"/>
  <c r="AB18" i="1"/>
  <c r="AA18" i="1"/>
  <c r="X18" i="1"/>
  <c r="W18" i="1"/>
  <c r="V18" i="1"/>
  <c r="AC17" i="1"/>
  <c r="AB17" i="1"/>
  <c r="AA17" i="1"/>
  <c r="X17" i="1"/>
  <c r="W17" i="1"/>
  <c r="V17" i="1"/>
  <c r="AC16" i="1"/>
  <c r="AB16" i="1"/>
  <c r="AA16" i="1"/>
  <c r="X16" i="1"/>
  <c r="W16" i="1"/>
  <c r="V16" i="1"/>
  <c r="AC15" i="1"/>
  <c r="AB15" i="1"/>
  <c r="AA15" i="1"/>
  <c r="X15" i="1"/>
  <c r="W15" i="1"/>
  <c r="V15" i="1"/>
  <c r="AC14" i="1"/>
  <c r="AB14" i="1"/>
  <c r="AA14" i="1"/>
  <c r="X14" i="1"/>
  <c r="W14" i="1"/>
  <c r="V14" i="1"/>
  <c r="AC13" i="1"/>
  <c r="AB13" i="1"/>
  <c r="AA13" i="1"/>
  <c r="X13" i="1"/>
  <c r="W13" i="1"/>
  <c r="V13" i="1"/>
  <c r="AC12" i="1"/>
  <c r="AB12" i="1"/>
  <c r="AA12" i="1"/>
  <c r="X12" i="1"/>
  <c r="W12" i="1"/>
  <c r="V12" i="1"/>
  <c r="AC11" i="1"/>
  <c r="AB11" i="1"/>
  <c r="AA11" i="1"/>
  <c r="X11" i="1"/>
  <c r="W11" i="1"/>
  <c r="V11" i="1"/>
  <c r="AC10" i="1"/>
  <c r="AB10" i="1"/>
  <c r="AA10" i="1"/>
  <c r="X10" i="1"/>
  <c r="W10" i="1"/>
  <c r="V10" i="1"/>
  <c r="AC9" i="1"/>
  <c r="AB9" i="1"/>
  <c r="AA9" i="1"/>
  <c r="X9" i="1"/>
  <c r="W9" i="1"/>
  <c r="V9" i="1"/>
  <c r="AC8" i="1"/>
  <c r="AB8" i="1"/>
  <c r="AA8" i="1"/>
  <c r="X8" i="1"/>
  <c r="W8" i="1"/>
  <c r="V8" i="1"/>
  <c r="AC7" i="1"/>
  <c r="AB7" i="1"/>
  <c r="AA7" i="1"/>
  <c r="X7" i="1"/>
  <c r="W7" i="1"/>
  <c r="V7" i="1"/>
  <c r="AC6" i="1"/>
  <c r="AB6" i="1"/>
  <c r="AA6" i="1"/>
  <c r="X6" i="1"/>
  <c r="W6" i="1"/>
  <c r="V6" i="1"/>
  <c r="AC5" i="1"/>
  <c r="AB5" i="1"/>
  <c r="AA5" i="1"/>
  <c r="X5" i="1"/>
  <c r="W5" i="1"/>
  <c r="V5" i="1"/>
  <c r="AC4" i="1"/>
  <c r="AB4" i="1"/>
  <c r="AA4" i="1"/>
  <c r="X4" i="1"/>
  <c r="W4" i="1"/>
  <c r="V4" i="1"/>
  <c r="AC3" i="1"/>
  <c r="AB3" i="1"/>
  <c r="AA3" i="1"/>
  <c r="X3" i="1"/>
  <c r="W3" i="1"/>
  <c r="V3" i="1"/>
  <c r="AE33" i="1" l="1"/>
  <c r="AE35" i="1"/>
  <c r="AE37" i="1"/>
  <c r="AE39" i="1"/>
  <c r="AE41" i="1"/>
  <c r="AE43" i="1"/>
  <c r="AE45" i="1"/>
  <c r="AE47" i="1"/>
  <c r="AE49" i="1"/>
  <c r="AE51" i="1"/>
  <c r="AE53" i="1"/>
  <c r="AE55" i="1"/>
  <c r="AE57" i="1"/>
  <c r="AE59" i="1"/>
  <c r="AE6" i="1"/>
  <c r="AE10" i="1"/>
  <c r="AE14" i="1"/>
  <c r="AE18" i="1"/>
  <c r="AD20" i="1"/>
  <c r="AE22" i="1"/>
  <c r="AE26" i="1"/>
  <c r="AE30" i="1"/>
  <c r="O3" i="2"/>
  <c r="J5" i="2"/>
  <c r="P5" i="2" s="1"/>
  <c r="I6" i="2"/>
  <c r="I7" i="2" s="1"/>
  <c r="I8" i="2" s="1"/>
  <c r="I9" i="2" s="1"/>
  <c r="P13" i="2"/>
  <c r="M10" i="2"/>
  <c r="O10" i="2" s="1"/>
  <c r="N11" i="2"/>
  <c r="O11" i="2" s="1"/>
  <c r="N4" i="2"/>
  <c r="J6" i="2"/>
  <c r="P6" i="2" s="1"/>
  <c r="J8" i="2"/>
  <c r="M9" i="2"/>
  <c r="N10" i="2"/>
  <c r="N13" i="2"/>
  <c r="N3" i="2"/>
  <c r="M4" i="2"/>
  <c r="O4" i="2" s="1"/>
  <c r="N5" i="2"/>
  <c r="O5" i="2" s="1"/>
  <c r="N7" i="2"/>
  <c r="O7" i="2" s="1"/>
  <c r="M13" i="2"/>
  <c r="M6" i="2"/>
  <c r="O6" i="2" s="1"/>
  <c r="J7" i="2"/>
  <c r="P7" i="2" s="1"/>
  <c r="M8" i="2"/>
  <c r="O8" i="2" s="1"/>
  <c r="N9" i="2"/>
  <c r="AD22" i="1"/>
  <c r="AE5" i="1"/>
  <c r="AD5" i="1"/>
  <c r="AE9" i="1"/>
  <c r="AD9" i="1"/>
  <c r="AE13" i="1"/>
  <c r="AD13" i="1"/>
  <c r="AE17" i="1"/>
  <c r="AD17" i="1"/>
  <c r="AE21" i="1"/>
  <c r="AD21" i="1"/>
  <c r="AE25" i="1"/>
  <c r="AD25" i="1"/>
  <c r="AE29" i="1"/>
  <c r="AD29" i="1"/>
  <c r="AE34" i="1"/>
  <c r="AE38" i="1"/>
  <c r="AE40" i="1"/>
  <c r="AE42" i="1"/>
  <c r="AE44" i="1"/>
  <c r="AE46" i="1"/>
  <c r="AE48" i="1"/>
  <c r="AE50" i="1"/>
  <c r="AE52" i="1"/>
  <c r="AE54" i="1"/>
  <c r="AE56" i="1"/>
  <c r="AE58" i="1"/>
  <c r="AD6" i="1"/>
  <c r="AD10" i="1"/>
  <c r="AD14" i="1"/>
  <c r="AD18" i="1"/>
  <c r="AD26" i="1"/>
  <c r="AD30" i="1"/>
  <c r="AE4" i="1"/>
  <c r="AD4" i="1"/>
  <c r="AE8" i="1"/>
  <c r="AD8" i="1"/>
  <c r="AE12" i="1"/>
  <c r="AD12" i="1"/>
  <c r="AE16" i="1"/>
  <c r="AD16" i="1"/>
  <c r="AE20" i="1"/>
  <c r="AE24" i="1"/>
  <c r="AD24" i="1"/>
  <c r="AE28" i="1"/>
  <c r="AD28" i="1"/>
  <c r="AE32" i="1"/>
  <c r="AD32" i="1"/>
  <c r="AE36" i="1"/>
  <c r="AE3" i="1"/>
  <c r="AD3" i="1"/>
  <c r="AE7" i="1"/>
  <c r="AD7" i="1"/>
  <c r="AE11" i="1"/>
  <c r="AD11" i="1"/>
  <c r="AE15" i="1"/>
  <c r="AD15" i="1"/>
  <c r="AE19" i="1"/>
  <c r="AD19" i="1"/>
  <c r="AE23" i="1"/>
  <c r="AD23" i="1"/>
  <c r="AE27" i="1"/>
  <c r="AD27" i="1"/>
  <c r="AE31" i="1"/>
  <c r="AD31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P4" i="2" l="1"/>
  <c r="P8" i="2"/>
  <c r="Q6" i="2"/>
  <c r="O13" i="2"/>
  <c r="Q3" i="2"/>
  <c r="O9" i="2"/>
  <c r="I10" i="2"/>
  <c r="J9" i="2"/>
  <c r="P9" i="2" s="1"/>
  <c r="J10" i="2" l="1"/>
  <c r="I11" i="2"/>
  <c r="U12" i="2"/>
  <c r="U8" i="2"/>
  <c r="U10" i="2"/>
  <c r="U11" i="2"/>
  <c r="U9" i="2"/>
  <c r="U3" i="2"/>
  <c r="U13" i="2"/>
  <c r="U6" i="2"/>
  <c r="U4" i="2"/>
  <c r="U7" i="2"/>
  <c r="U5" i="2"/>
  <c r="I12" i="2" l="1"/>
  <c r="J12" i="2" s="1"/>
  <c r="P12" i="2" s="1"/>
  <c r="J11" i="2"/>
  <c r="P11" i="2" s="1"/>
  <c r="P10" i="2"/>
  <c r="R6" i="2" s="1"/>
  <c r="R3" i="2"/>
</calcChain>
</file>

<file path=xl/sharedStrings.xml><?xml version="1.0" encoding="utf-8"?>
<sst xmlns="http://schemas.openxmlformats.org/spreadsheetml/2006/main" count="430" uniqueCount="121">
  <si>
    <t>Cruise #:</t>
  </si>
  <si>
    <t>Date</t>
  </si>
  <si>
    <t>Station 
Start Time (UTC)</t>
  </si>
  <si>
    <t>Station 
End Time (UTC)</t>
  </si>
  <si>
    <t>Niskin Trip Time</t>
  </si>
  <si>
    <t>Lat</t>
  </si>
  <si>
    <t>Lon</t>
  </si>
  <si>
    <t>Station Depth</t>
  </si>
  <si>
    <t>Station-Cast #</t>
  </si>
  <si>
    <t>Niskin #</t>
  </si>
  <si>
    <t>Trip 
Depth</t>
  </si>
  <si>
    <t>Brown Bottle #</t>
  </si>
  <si>
    <t>Replicate</t>
  </si>
  <si>
    <t>Water Depth Rep</t>
  </si>
  <si>
    <t>Filter 
Sample #</t>
  </si>
  <si>
    <t>Vol
Filt</t>
  </si>
  <si>
    <t>Filter
Size</t>
  </si>
  <si>
    <t>Vol Extracted</t>
  </si>
  <si>
    <t>Sample</t>
  </si>
  <si>
    <t>90% Acetone</t>
  </si>
  <si>
    <t>Dilution During Reading</t>
  </si>
  <si>
    <t>Chl_Cal_Filename</t>
  </si>
  <si>
    <t>tau_Calibration</t>
  </si>
  <si>
    <t>Fd_Calibration</t>
  </si>
  <si>
    <t>Rb</t>
  </si>
  <si>
    <t>Ra</t>
  </si>
  <si>
    <t>blank</t>
  </si>
  <si>
    <t>Rb-blank</t>
  </si>
  <si>
    <t>Ra-blank</t>
  </si>
  <si>
    <t>Chl (ug/l)</t>
  </si>
  <si>
    <t>Phaeo (ug/l)</t>
  </si>
  <si>
    <t>Cal_Date</t>
  </si>
  <si>
    <t>Fluorometer</t>
  </si>
  <si>
    <t>Comments</t>
  </si>
  <si>
    <t>AT27-B</t>
  </si>
  <si>
    <t>40° 5.033' N</t>
  </si>
  <si>
    <t>70° 22.624' W</t>
  </si>
  <si>
    <t>a</t>
  </si>
  <si>
    <t>1/1</t>
  </si>
  <si>
    <t>b</t>
  </si>
  <si>
    <t>1/2</t>
  </si>
  <si>
    <t>1/3</t>
  </si>
  <si>
    <t>O2 min</t>
  </si>
  <si>
    <t>1/4</t>
  </si>
  <si>
    <t>1/5</t>
  </si>
  <si>
    <t>salt max</t>
  </si>
  <si>
    <t>dilution after high reading</t>
  </si>
  <si>
    <t>1/6</t>
  </si>
  <si>
    <t>top piece of testtube broek in fridge</t>
  </si>
  <si>
    <t>1/7</t>
  </si>
  <si>
    <t>chl max</t>
  </si>
  <si>
    <t>1/8</t>
  </si>
  <si>
    <t>40° 8.200' N</t>
  </si>
  <si>
    <t>70° 46.497' W</t>
  </si>
  <si>
    <t>2/1</t>
  </si>
  <si>
    <t>2/2</t>
  </si>
  <si>
    <t>2/3</t>
  </si>
  <si>
    <t>2/4</t>
  </si>
  <si>
    <t>2/5</t>
  </si>
  <si>
    <t>2/6</t>
  </si>
  <si>
    <t>2/7</t>
  </si>
  <si>
    <t>2/8</t>
  </si>
  <si>
    <t>39° 56.587' N</t>
  </si>
  <si>
    <t>70° 49.535' W</t>
  </si>
  <si>
    <t>4/1</t>
  </si>
  <si>
    <t>4/2</t>
  </si>
  <si>
    <t>4/3</t>
  </si>
  <si>
    <t>4/4</t>
  </si>
  <si>
    <t>4/5</t>
  </si>
  <si>
    <t>1st dilution, extra drop of extract when pipetted?</t>
  </si>
  <si>
    <t>2nd diff dilution</t>
  </si>
  <si>
    <t>4/6</t>
  </si>
  <si>
    <t>1st dilution post-extraction</t>
  </si>
  <si>
    <t>2nd diff dilution post-extraction</t>
  </si>
  <si>
    <t>4/7</t>
  </si>
  <si>
    <t>4/8</t>
  </si>
  <si>
    <t>39° 56.400' N</t>
  </si>
  <si>
    <t>70° 53.001' W</t>
  </si>
  <si>
    <t>05/01</t>
  </si>
  <si>
    <t>05/02</t>
  </si>
  <si>
    <t>05/03</t>
  </si>
  <si>
    <t>05/04</t>
  </si>
  <si>
    <t>05/05</t>
  </si>
  <si>
    <t>dilution post-extraction after high reading</t>
  </si>
  <si>
    <t>05/06</t>
  </si>
  <si>
    <t>05/07</t>
  </si>
  <si>
    <t>05/08</t>
  </si>
  <si>
    <t>40° 21.799' N</t>
  </si>
  <si>
    <t>70° 52.997' W</t>
  </si>
  <si>
    <t>06/01</t>
  </si>
  <si>
    <t>06/02</t>
  </si>
  <si>
    <t>06/03</t>
  </si>
  <si>
    <t>06/04</t>
  </si>
  <si>
    <t>06/05</t>
  </si>
  <si>
    <t>06/06</t>
  </si>
  <si>
    <t>06/07</t>
  </si>
  <si>
    <t>06/08</t>
  </si>
  <si>
    <t>Calibration Date</t>
  </si>
  <si>
    <t>Cruise_Site</t>
  </si>
  <si>
    <t>Personell</t>
  </si>
  <si>
    <t>CALIBRATION</t>
  </si>
  <si>
    <t>Blank_Acetone</t>
  </si>
  <si>
    <t>AvgBlank</t>
  </si>
  <si>
    <t>Dilution</t>
  </si>
  <si>
    <t>ug_l</t>
  </si>
  <si>
    <t>Flurometer_Before_Acid</t>
  </si>
  <si>
    <t>Fluorometer_After_Acid</t>
  </si>
  <si>
    <t>Fluorometer_Before_Acid-AvgBlank</t>
  </si>
  <si>
    <t>Fluorometer_After_Acid-AvgBlank</t>
  </si>
  <si>
    <t>Acid_Ratio__Before-AvgBlank/After-AvgBlank</t>
  </si>
  <si>
    <t>Fd__Chl/Before-AvgBlank</t>
  </si>
  <si>
    <t>tau</t>
  </si>
  <si>
    <t>Fd</t>
  </si>
  <si>
    <t>mvco</t>
  </si>
  <si>
    <t>Turner Designs Aquafluor Handheld 800446</t>
  </si>
  <si>
    <t>taylor</t>
  </si>
  <si>
    <t>Cal_120915_12mm</t>
  </si>
  <si>
    <t>full(on spec)</t>
  </si>
  <si>
    <t>old averages</t>
  </si>
  <si>
    <t>*** The 1/20 dilution was done using a 5ml volumetric flask of chl-a stock into 100ml volumetric diluted with 90% acetone</t>
  </si>
  <si>
    <t>PIONEER 4 LEG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</si>
</sst>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\ h:mm;@"/>
    <numFmt numFmtId="165" formatCode="0.0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20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20" fontId="0" fillId="5" borderId="1" xfId="0" applyNumberForma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49" fontId="3" fillId="5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5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5" fontId="6" fillId="0" borderId="0" xfId="0" applyNumberFormat="1" applyFont="1" applyAlignment="1">
      <alignment horizontal="left"/>
    </xf>
    <xf numFmtId="0" fontId="6" fillId="0" borderId="1" xfId="0" applyFont="1" applyBorder="1" applyAlignment="1">
      <alignment horizontal="left"/>
    </xf>
    <xf numFmtId="166" fontId="6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7" fillId="6" borderId="2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Fd fit, all points</a:t>
            </a:r>
          </a:p>
        </c:rich>
      </c:tx>
      <c:layout>
        <c:manualLayout>
          <c:xMode val="edge"/>
          <c:yMode val="edge"/>
          <c:x val="0.40612287749745568"/>
          <c:y val="3.7542662116040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22465045504869"/>
          <c:y val="0.20477815699658702"/>
          <c:w val="0.68571496902400453"/>
          <c:h val="0.6621160409556313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166370237587836"/>
                  <c:y val="-3.4129692832764458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[1]Cal_120915_12mm!$M$3:$M$13</c:f>
              <c:numCache>
                <c:formatCode>General</c:formatCode>
                <c:ptCount val="11"/>
                <c:pt idx="0">
                  <c:v>1219.0091666666667</c:v>
                </c:pt>
                <c:pt idx="1">
                  <c:v>607.80916666666667</c:v>
                </c:pt>
                <c:pt idx="2" formatCode="0.0">
                  <c:v>317.30916666666667</c:v>
                </c:pt>
                <c:pt idx="3">
                  <c:v>163.20916666666665</c:v>
                </c:pt>
                <c:pt idx="4">
                  <c:v>83.039166666666674</c:v>
                </c:pt>
                <c:pt idx="5">
                  <c:v>43.939166666666665</c:v>
                </c:pt>
                <c:pt idx="6">
                  <c:v>22.149166666666666</c:v>
                </c:pt>
                <c:pt idx="7">
                  <c:v>11.219166666666668</c:v>
                </c:pt>
                <c:pt idx="8">
                  <c:v>5.7621666666666664</c:v>
                </c:pt>
                <c:pt idx="9" formatCode="0.000">
                  <c:v>2.7841666666666667</c:v>
                </c:pt>
                <c:pt idx="10" formatCode="0.000">
                  <c:v>1.3851666666666667</c:v>
                </c:pt>
              </c:numCache>
            </c:numRef>
          </c:xVal>
          <c:yVal>
            <c:numRef>
              <c:f>[1]Cal_120915_12mm!$J$3:$J$13</c:f>
              <c:numCache>
                <c:formatCode>General</c:formatCode>
                <c:ptCount val="11"/>
                <c:pt idx="0">
                  <c:v>576.02480894262567</c:v>
                </c:pt>
                <c:pt idx="1">
                  <c:v>288.01240447131283</c:v>
                </c:pt>
                <c:pt idx="2">
                  <c:v>144.00620223565642</c:v>
                </c:pt>
                <c:pt idx="3">
                  <c:v>72.003101117828209</c:v>
                </c:pt>
                <c:pt idx="4">
                  <c:v>36.001550558914104</c:v>
                </c:pt>
                <c:pt idx="5">
                  <c:v>18.000775279457052</c:v>
                </c:pt>
                <c:pt idx="6">
                  <c:v>9.0003876397285261</c:v>
                </c:pt>
                <c:pt idx="7">
                  <c:v>4.500193819864263</c:v>
                </c:pt>
                <c:pt idx="8">
                  <c:v>2.2500969099321315</c:v>
                </c:pt>
                <c:pt idx="9">
                  <c:v>1.1250484549660658</c:v>
                </c:pt>
                <c:pt idx="10">
                  <c:v>0.56252422748303288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B6-481D-ADC2-B238A3CCB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973056"/>
        <c:axId val="416973448"/>
      </c:scatterChart>
      <c:valAx>
        <c:axId val="41697305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0.4489800203545985"/>
              <c:y val="0.904436860068259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973448"/>
        <c:crosses val="autoZero"/>
        <c:crossBetween val="midCat"/>
      </c:valAx>
      <c:valAx>
        <c:axId val="41697344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Chl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498293515358361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97305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122513257271411"/>
          <c:y val="0.49146757679180886"/>
          <c:w val="0.25918388772831968"/>
          <c:h val="0.14675767918088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Tau fit vs individual taus</a:t>
            </a:r>
          </a:p>
        </c:rich>
      </c:tx>
      <c:layout>
        <c:manualLayout>
          <c:xMode val="edge"/>
          <c:yMode val="edge"/>
          <c:x val="0.35714328566072095"/>
          <c:y val="3.7174721189591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81646685314378"/>
          <c:y val="0.21933085501858737"/>
          <c:w val="0.63265369165905183"/>
          <c:h val="0.5241635687732342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yVal>
            <c:numRef>
              <c:f>[1]Cal_120915_12mm!$O$3:$O$13</c:f>
              <c:numCache>
                <c:formatCode>General</c:formatCode>
                <c:ptCount val="11"/>
                <c:pt idx="0">
                  <c:v>1.8794201952639686</c:v>
                </c:pt>
                <c:pt idx="1">
                  <c:v>1.8592600900861862</c:v>
                </c:pt>
                <c:pt idx="2">
                  <c:v>1.8830380147469723</c:v>
                </c:pt>
                <c:pt idx="3">
                  <c:v>1.8927373761778203</c:v>
                </c:pt>
                <c:pt idx="4">
                  <c:v>1.8804513974071071</c:v>
                </c:pt>
                <c:pt idx="5">
                  <c:v>1.889924370049106</c:v>
                </c:pt>
                <c:pt idx="6">
                  <c:v>1.8598418585123502</c:v>
                </c:pt>
                <c:pt idx="7">
                  <c:v>1.9243303507618426</c:v>
                </c:pt>
                <c:pt idx="8">
                  <c:v>1.9498618239242003</c:v>
                </c:pt>
                <c:pt idx="9">
                  <c:v>1.9576936599085903</c:v>
                </c:pt>
                <c:pt idx="10">
                  <c:v>1.9233973617218234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A3-48AB-902C-7D1D8475F1BE}"/>
            </c:ext>
          </c:extLst>
        </c:ser>
        <c:ser>
          <c:idx val="1"/>
          <c:order val="1"/>
          <c:tx>
            <c:v>fit tau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yVal>
            <c:numRef>
              <c:f>[1]Cal_120915_12mm!$U$3:$U$13</c:f>
              <c:numCache>
                <c:formatCode>General</c:formatCode>
                <c:ptCount val="11"/>
                <c:pt idx="0">
                  <c:v>1.8759833191233128</c:v>
                </c:pt>
                <c:pt idx="1">
                  <c:v>1.8759833191233128</c:v>
                </c:pt>
                <c:pt idx="2">
                  <c:v>1.8759833191233128</c:v>
                </c:pt>
                <c:pt idx="3">
                  <c:v>1.8759833191233128</c:v>
                </c:pt>
                <c:pt idx="4">
                  <c:v>1.8759833191233128</c:v>
                </c:pt>
                <c:pt idx="5">
                  <c:v>1.8759833191233128</c:v>
                </c:pt>
                <c:pt idx="6">
                  <c:v>1.8759833191233128</c:v>
                </c:pt>
                <c:pt idx="7">
                  <c:v>1.8759833191233128</c:v>
                </c:pt>
                <c:pt idx="8">
                  <c:v>1.8759833191233128</c:v>
                </c:pt>
                <c:pt idx="9">
                  <c:v>1.8759833191233128</c:v>
                </c:pt>
                <c:pt idx="10">
                  <c:v>1.8759833191233128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A3-48AB-902C-7D1D8475F1BE}"/>
            </c:ext>
          </c:extLst>
        </c:ser>
        <c:ser>
          <c:idx val="2"/>
          <c:order val="2"/>
          <c:tx>
            <c:v>1.90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yVal>
            <c:numRef>
              <c:f>[1]Cal_120915_12mm!$V$3:$V$13</c:f>
              <c:numCache>
                <c:formatCode>General</c:formatCode>
                <c:ptCount val="11"/>
                <c:pt idx="0">
                  <c:v>1.9</c:v>
                </c:pt>
                <c:pt idx="1">
                  <c:v>1.9</c:v>
                </c:pt>
                <c:pt idx="2">
                  <c:v>1.9</c:v>
                </c:pt>
                <c:pt idx="3">
                  <c:v>1.9</c:v>
                </c:pt>
                <c:pt idx="4">
                  <c:v>1.9</c:v>
                </c:pt>
                <c:pt idx="5">
                  <c:v>1.9</c:v>
                </c:pt>
                <c:pt idx="6">
                  <c:v>1.9</c:v>
                </c:pt>
                <c:pt idx="7">
                  <c:v>1.9</c:v>
                </c:pt>
                <c:pt idx="8">
                  <c:v>1.9</c:v>
                </c:pt>
                <c:pt idx="9">
                  <c:v>1.9</c:v>
                </c:pt>
                <c:pt idx="10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A3-48AB-902C-7D1D8475F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2360"/>
        <c:axId val="416512752"/>
      </c:scatterChart>
      <c:valAx>
        <c:axId val="41651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Dilution count (1 = max chl)</a:t>
                </a:r>
              </a:p>
            </c:rich>
          </c:tx>
          <c:layout>
            <c:manualLayout>
              <c:xMode val="edge"/>
              <c:yMode val="edge"/>
              <c:x val="0.28979613262627885"/>
              <c:y val="0.858736059479553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2752"/>
        <c:crosses val="autoZero"/>
        <c:crossBetween val="midCat"/>
      </c:valAx>
      <c:valAx>
        <c:axId val="416512752"/>
        <c:scaling>
          <c:orientation val="minMax"/>
          <c:max val="2.5"/>
          <c:min val="1.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(Rb-blank)/(Ra-blank)</a:t>
                </a:r>
              </a:p>
            </c:rich>
          </c:tx>
          <c:layout>
            <c:manualLayout>
              <c:xMode val="edge"/>
              <c:yMode val="edge"/>
              <c:x val="3.2653061224489799E-2"/>
              <c:y val="0.245353159851301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2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428657132144189"/>
          <c:y val="0.36431226765799257"/>
          <c:w val="0.16938796936097267"/>
          <c:h val="0.2379182156133828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Log scale tau fit</a:t>
            </a:r>
          </a:p>
        </c:rich>
      </c:tx>
      <c:layout>
        <c:manualLayout>
          <c:xMode val="edge"/>
          <c:yMode val="edge"/>
          <c:x val="0.39565263037772452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21751360554688"/>
          <c:y val="0.20538788072088304"/>
          <c:w val="0.72391381189900206"/>
          <c:h val="0.61279662772460186"/>
        </c:manualLayout>
      </c:layout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2.4522706790264803E-2"/>
                  <c:y val="-7.8765982913128862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[1]Cal_120915_12mm!$N$3:$N$13</c:f>
              <c:numCache>
                <c:formatCode>General</c:formatCode>
                <c:ptCount val="11"/>
                <c:pt idx="0">
                  <c:v>648.60916666666674</c:v>
                </c:pt>
                <c:pt idx="1">
                  <c:v>326.90916666666664</c:v>
                </c:pt>
                <c:pt idx="2">
                  <c:v>168.50916666666666</c:v>
                </c:pt>
                <c:pt idx="3">
                  <c:v>86.229166666666671</c:v>
                </c:pt>
                <c:pt idx="4">
                  <c:v>44.159166666666664</c:v>
                </c:pt>
                <c:pt idx="5">
                  <c:v>23.249166666666664</c:v>
                </c:pt>
                <c:pt idx="6">
                  <c:v>11.909166666666668</c:v>
                </c:pt>
                <c:pt idx="7">
                  <c:v>5.8301666666666661</c:v>
                </c:pt>
                <c:pt idx="8">
                  <c:v>2.9551666666666669</c:v>
                </c:pt>
                <c:pt idx="9">
                  <c:v>1.4221666666666666</c:v>
                </c:pt>
                <c:pt idx="10" formatCode="0.000">
                  <c:v>0.72016666666666673</c:v>
                </c:pt>
              </c:numCache>
            </c:numRef>
          </c:xVal>
          <c:yVal>
            <c:numRef>
              <c:f>[1]Cal_120915_12mm!$M$3:$M$13</c:f>
              <c:numCache>
                <c:formatCode>General</c:formatCode>
                <c:ptCount val="11"/>
                <c:pt idx="0">
                  <c:v>1219.0091666666667</c:v>
                </c:pt>
                <c:pt idx="1">
                  <c:v>607.80916666666667</c:v>
                </c:pt>
                <c:pt idx="2" formatCode="0.0">
                  <c:v>317.30916666666667</c:v>
                </c:pt>
                <c:pt idx="3">
                  <c:v>163.20916666666665</c:v>
                </c:pt>
                <c:pt idx="4">
                  <c:v>83.039166666666674</c:v>
                </c:pt>
                <c:pt idx="5">
                  <c:v>43.939166666666665</c:v>
                </c:pt>
                <c:pt idx="6">
                  <c:v>22.149166666666666</c:v>
                </c:pt>
                <c:pt idx="7">
                  <c:v>11.219166666666668</c:v>
                </c:pt>
                <c:pt idx="8">
                  <c:v>5.7621666666666664</c:v>
                </c:pt>
                <c:pt idx="9" formatCode="0.000">
                  <c:v>2.7841666666666667</c:v>
                </c:pt>
                <c:pt idx="10" formatCode="0.000">
                  <c:v>1.3851666666666667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A1-49A8-9FCD-0773750C5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13536"/>
        <c:axId val="416513928"/>
      </c:scatterChart>
      <c:valAx>
        <c:axId val="416513536"/>
        <c:scaling>
          <c:logBase val="1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Ra-blank</a:t>
                </a:r>
              </a:p>
            </c:rich>
          </c:tx>
          <c:layout>
            <c:manualLayout>
              <c:xMode val="edge"/>
              <c:yMode val="edge"/>
              <c:x val="0.41739176081250712"/>
              <c:y val="0.909093737020246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3928"/>
        <c:crosses val="autoZero"/>
        <c:crossBetween val="midCat"/>
      </c:valAx>
      <c:valAx>
        <c:axId val="416513928"/>
        <c:scaling>
          <c:logBase val="10"/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3.0434782608695653E-2"/>
              <c:y val="0.420876834840089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1651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8913111947963026"/>
          <c:y val="0.63973276067764262"/>
          <c:w val="0.29347848910190577"/>
          <c:h val="0.14478149827231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Line fit (tau) linear scale</a:t>
            </a:r>
          </a:p>
        </c:rich>
      </c:tx>
      <c:layout>
        <c:manualLayout>
          <c:xMode val="edge"/>
          <c:yMode val="edge"/>
          <c:x val="0.3575763938598584"/>
          <c:y val="3.76712328767123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43462640985324"/>
          <c:y val="0.20547979565729957"/>
          <c:w val="0.7050518960146307"/>
          <c:h val="0.62328871349380865"/>
        </c:manualLayout>
      </c:layout>
      <c:scatterChart>
        <c:scatterStyle val="lineMarker"/>
        <c:varyColors val="0"/>
        <c:ser>
          <c:idx val="0"/>
          <c:order val="0"/>
          <c:tx>
            <c:v>all points</c:v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4485456713649909"/>
                  <c:y val="-6.84929664983569E-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[1]Cal_120915_12mm!$N$3:$N$13</c:f>
              <c:numCache>
                <c:formatCode>General</c:formatCode>
                <c:ptCount val="11"/>
                <c:pt idx="0">
                  <c:v>648.60916666666674</c:v>
                </c:pt>
                <c:pt idx="1">
                  <c:v>326.90916666666664</c:v>
                </c:pt>
                <c:pt idx="2">
                  <c:v>168.50916666666666</c:v>
                </c:pt>
                <c:pt idx="3">
                  <c:v>86.229166666666671</c:v>
                </c:pt>
                <c:pt idx="4">
                  <c:v>44.159166666666664</c:v>
                </c:pt>
                <c:pt idx="5">
                  <c:v>23.249166666666664</c:v>
                </c:pt>
                <c:pt idx="6">
                  <c:v>11.909166666666668</c:v>
                </c:pt>
                <c:pt idx="7">
                  <c:v>5.8301666666666661</c:v>
                </c:pt>
                <c:pt idx="8">
                  <c:v>2.9551666666666669</c:v>
                </c:pt>
                <c:pt idx="9">
                  <c:v>1.4221666666666666</c:v>
                </c:pt>
                <c:pt idx="10" formatCode="0.000">
                  <c:v>0.72016666666666673</c:v>
                </c:pt>
              </c:numCache>
            </c:numRef>
          </c:xVal>
          <c:yVal>
            <c:numRef>
              <c:f>[1]Cal_120915_12mm!$M$3:$M$13</c:f>
              <c:numCache>
                <c:formatCode>General</c:formatCode>
                <c:ptCount val="11"/>
                <c:pt idx="0">
                  <c:v>1219.0091666666667</c:v>
                </c:pt>
                <c:pt idx="1">
                  <c:v>607.80916666666667</c:v>
                </c:pt>
                <c:pt idx="2" formatCode="0.0">
                  <c:v>317.30916666666667</c:v>
                </c:pt>
                <c:pt idx="3">
                  <c:v>163.20916666666665</c:v>
                </c:pt>
                <c:pt idx="4">
                  <c:v>83.039166666666674</c:v>
                </c:pt>
                <c:pt idx="5">
                  <c:v>43.939166666666665</c:v>
                </c:pt>
                <c:pt idx="6">
                  <c:v>22.149166666666666</c:v>
                </c:pt>
                <c:pt idx="7">
                  <c:v>11.219166666666668</c:v>
                </c:pt>
                <c:pt idx="8">
                  <c:v>5.7621666666666664</c:v>
                </c:pt>
                <c:pt idx="9" formatCode="0.000">
                  <c:v>2.7841666666666667</c:v>
                </c:pt>
                <c:pt idx="10" formatCode="0.000">
                  <c:v>1.3851666666666667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A-4370-985F-ABAC4238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0229104"/>
        <c:axId val="460229496"/>
      </c:scatterChart>
      <c:valAx>
        <c:axId val="460229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Ra-blank</a:t>
                </a:r>
              </a:p>
            </c:rich>
          </c:tx>
          <c:layout>
            <c:manualLayout>
              <c:xMode val="edge"/>
              <c:yMode val="edge"/>
              <c:x val="0.44040488878284151"/>
              <c:y val="0.907535684751734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229496"/>
        <c:crosses val="autoZero"/>
        <c:crossBetween val="midCat"/>
      </c:valAx>
      <c:valAx>
        <c:axId val="46022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Rb-blank</a:t>
                </a:r>
              </a:p>
            </c:rich>
          </c:tx>
          <c:layout>
            <c:manualLayout>
              <c:xMode val="edge"/>
              <c:yMode val="edge"/>
              <c:x val="1.6161616161616162E-2"/>
              <c:y val="0.424658253334771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02291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0808208064900982"/>
          <c:y val="0.64726135260489692"/>
          <c:w val="0.27272790901137356"/>
          <c:h val="0.147260633516700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15</xdr:row>
      <xdr:rowOff>0</xdr:rowOff>
    </xdr:from>
    <xdr:to>
      <xdr:col>15</xdr:col>
      <xdr:colOff>123825</xdr:colOff>
      <xdr:row>33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76200</xdr:colOff>
      <xdr:row>34</xdr:row>
      <xdr:rowOff>28575</xdr:rowOff>
    </xdr:from>
    <xdr:to>
      <xdr:col>15</xdr:col>
      <xdr:colOff>190500</xdr:colOff>
      <xdr:row>52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790575</xdr:colOff>
      <xdr:row>14</xdr:row>
      <xdr:rowOff>152400</xdr:rowOff>
    </xdr:from>
    <xdr:to>
      <xdr:col>12</xdr:col>
      <xdr:colOff>1695450</xdr:colOff>
      <xdr:row>34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542925</xdr:colOff>
      <xdr:row>35</xdr:row>
      <xdr:rowOff>19050</xdr:rowOff>
    </xdr:from>
    <xdr:to>
      <xdr:col>12</xdr:col>
      <xdr:colOff>1781175</xdr:colOff>
      <xdr:row>54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GSN%20OOIchl%20data%202013_Sept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l"/>
      <sheetName val="Cal_040313_12mm"/>
      <sheetName val="Cal_120915_12mm"/>
    </sheetNames>
    <sheetDataSet>
      <sheetData sheetId="0"/>
      <sheetData sheetId="1"/>
      <sheetData sheetId="2">
        <row r="2">
          <cell r="E2" t="str">
            <v>Cal_120915_12mm</v>
          </cell>
        </row>
        <row r="3">
          <cell r="J3">
            <v>576.02480894262567</v>
          </cell>
          <cell r="M3">
            <v>1219.0091666666667</v>
          </cell>
          <cell r="N3">
            <v>648.60916666666674</v>
          </cell>
          <cell r="O3">
            <v>1.8794201952639686</v>
          </cell>
          <cell r="Q3">
            <v>1.8759833191233128</v>
          </cell>
          <cell r="R3">
            <v>0.47119688832335938</v>
          </cell>
          <cell r="U3">
            <v>1.8759833191233128</v>
          </cell>
          <cell r="V3">
            <v>1.9</v>
          </cell>
        </row>
        <row r="4">
          <cell r="J4">
            <v>288.01240447131283</v>
          </cell>
          <cell r="M4">
            <v>607.80916666666667</v>
          </cell>
          <cell r="N4">
            <v>326.90916666666664</v>
          </cell>
          <cell r="O4">
            <v>1.8592600900861862</v>
          </cell>
          <cell r="U4">
            <v>1.8759833191233128</v>
          </cell>
          <cell r="V4">
            <v>1.9</v>
          </cell>
        </row>
        <row r="5">
          <cell r="J5">
            <v>144.00620223565642</v>
          </cell>
          <cell r="M5">
            <v>317.30916666666667</v>
          </cell>
          <cell r="N5">
            <v>168.50916666666666</v>
          </cell>
          <cell r="O5">
            <v>1.8830380147469723</v>
          </cell>
          <cell r="U5">
            <v>1.8759833191233128</v>
          </cell>
          <cell r="V5">
            <v>1.9</v>
          </cell>
        </row>
        <row r="6">
          <cell r="J6">
            <v>72.003101117828209</v>
          </cell>
          <cell r="M6">
            <v>163.20916666666665</v>
          </cell>
          <cell r="N6">
            <v>86.229166666666671</v>
          </cell>
          <cell r="O6">
            <v>1.8927373761778203</v>
          </cell>
          <cell r="U6">
            <v>1.8759833191233128</v>
          </cell>
          <cell r="V6">
            <v>1.9</v>
          </cell>
        </row>
        <row r="7">
          <cell r="J7">
            <v>36.001550558914104</v>
          </cell>
          <cell r="M7">
            <v>83.039166666666674</v>
          </cell>
          <cell r="N7">
            <v>44.159166666666664</v>
          </cell>
          <cell r="O7">
            <v>1.8804513974071071</v>
          </cell>
          <cell r="U7">
            <v>1.8759833191233128</v>
          </cell>
          <cell r="V7">
            <v>1.9</v>
          </cell>
        </row>
        <row r="8">
          <cell r="J8">
            <v>18.000775279457052</v>
          </cell>
          <cell r="M8">
            <v>43.939166666666665</v>
          </cell>
          <cell r="N8">
            <v>23.249166666666664</v>
          </cell>
          <cell r="O8">
            <v>1.889924370049106</v>
          </cell>
          <cell r="U8">
            <v>1.8759833191233128</v>
          </cell>
          <cell r="V8">
            <v>1.9</v>
          </cell>
        </row>
        <row r="9">
          <cell r="J9">
            <v>9.0003876397285261</v>
          </cell>
          <cell r="M9">
            <v>22.149166666666666</v>
          </cell>
          <cell r="N9">
            <v>11.909166666666668</v>
          </cell>
          <cell r="O9">
            <v>1.8598418585123502</v>
          </cell>
          <cell r="U9">
            <v>1.8759833191233128</v>
          </cell>
          <cell r="V9">
            <v>1.9</v>
          </cell>
        </row>
        <row r="10">
          <cell r="J10">
            <v>4.500193819864263</v>
          </cell>
          <cell r="M10">
            <v>11.219166666666668</v>
          </cell>
          <cell r="N10">
            <v>5.8301666666666661</v>
          </cell>
          <cell r="O10">
            <v>1.9243303507618426</v>
          </cell>
          <cell r="U10">
            <v>1.8759833191233128</v>
          </cell>
          <cell r="V10">
            <v>1.9</v>
          </cell>
        </row>
        <row r="11">
          <cell r="J11">
            <v>2.2500969099321315</v>
          </cell>
          <cell r="M11">
            <v>5.7621666666666664</v>
          </cell>
          <cell r="N11">
            <v>2.9551666666666669</v>
          </cell>
          <cell r="O11">
            <v>1.9498618239242003</v>
          </cell>
          <cell r="U11">
            <v>1.8759833191233128</v>
          </cell>
          <cell r="V11">
            <v>1.9</v>
          </cell>
        </row>
        <row r="12">
          <cell r="J12">
            <v>1.1250484549660658</v>
          </cell>
          <cell r="M12">
            <v>2.7841666666666667</v>
          </cell>
          <cell r="N12">
            <v>1.4221666666666666</v>
          </cell>
          <cell r="O12">
            <v>1.9576936599085903</v>
          </cell>
          <cell r="U12">
            <v>1.8759833191233128</v>
          </cell>
          <cell r="V12">
            <v>1.9</v>
          </cell>
        </row>
        <row r="13">
          <cell r="J13">
            <v>0.56252422748303288</v>
          </cell>
          <cell r="M13">
            <v>1.3851666666666667</v>
          </cell>
          <cell r="N13">
            <v>0.72016666666666673</v>
          </cell>
          <cell r="O13">
            <v>1.9233973617218234</v>
          </cell>
          <cell r="U13">
            <v>1.8759833191233128</v>
          </cell>
          <cell r="V13">
            <v>1.9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"/>
  <sheetViews>
    <sheetView tabSelected="1" workbookViewId="0">
      <selection activeCell="F5" sqref="F5"/>
    </sheetView>
  </sheetViews>
  <sheetFormatPr defaultRowHeight="14.4" x14ac:dyDescent="0.3"/>
  <cols>
    <col min="6" max="6" width="12" bestFit="1" customWidth="1"/>
    <col min="7" max="7" width="12.6640625" bestFit="1" customWidth="1"/>
    <col min="22" max="22" width="16.6640625" bestFit="1" customWidth="1"/>
    <col min="33" max="33" width="8.21875" bestFit="1" customWidth="1"/>
    <col min="34" max="34" width="40.21875" bestFit="1" customWidth="1"/>
  </cols>
  <sheetData>
    <row r="1" spans="1:35" ht="15.6" x14ac:dyDescent="0.3">
      <c r="A1" s="44" t="s">
        <v>120</v>
      </c>
      <c r="B1" s="44"/>
    </row>
    <row r="2" spans="1:35" ht="52.8" x14ac:dyDescent="0.3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3" t="s">
        <v>14</v>
      </c>
      <c r="P2" s="4" t="s">
        <v>15</v>
      </c>
      <c r="Q2" s="4" t="s">
        <v>16</v>
      </c>
      <c r="R2" s="4" t="s">
        <v>17</v>
      </c>
      <c r="S2" s="4" t="s">
        <v>18</v>
      </c>
      <c r="T2" s="4" t="s">
        <v>19</v>
      </c>
      <c r="U2" s="5" t="s">
        <v>20</v>
      </c>
      <c r="V2" s="4" t="s">
        <v>21</v>
      </c>
      <c r="W2" s="4" t="s">
        <v>22</v>
      </c>
      <c r="X2" s="4" t="s">
        <v>23</v>
      </c>
      <c r="Y2" s="4" t="s">
        <v>24</v>
      </c>
      <c r="Z2" s="4" t="s">
        <v>25</v>
      </c>
      <c r="AA2" s="6" t="s">
        <v>26</v>
      </c>
      <c r="AB2" s="4" t="s">
        <v>27</v>
      </c>
      <c r="AC2" s="4" t="s">
        <v>28</v>
      </c>
      <c r="AD2" s="7" t="s">
        <v>29</v>
      </c>
      <c r="AE2" s="7" t="s">
        <v>30</v>
      </c>
      <c r="AF2" s="4" t="s">
        <v>31</v>
      </c>
      <c r="AG2" s="4" t="s">
        <v>32</v>
      </c>
      <c r="AH2" s="4" t="s">
        <v>33</v>
      </c>
    </row>
    <row r="3" spans="1:35" x14ac:dyDescent="0.3">
      <c r="A3" s="8" t="s">
        <v>34</v>
      </c>
      <c r="B3" s="9">
        <v>42131</v>
      </c>
      <c r="C3" s="10">
        <v>0.18194444444444444</v>
      </c>
      <c r="D3" s="8"/>
      <c r="E3" s="10">
        <v>0.18888888888888888</v>
      </c>
      <c r="F3" s="11" t="s">
        <v>35</v>
      </c>
      <c r="G3" s="11" t="s">
        <v>36</v>
      </c>
      <c r="H3" s="8">
        <v>158</v>
      </c>
      <c r="I3" s="8">
        <v>1</v>
      </c>
      <c r="J3" s="8">
        <v>1</v>
      </c>
      <c r="K3" s="8">
        <v>150</v>
      </c>
      <c r="L3" s="8">
        <v>1</v>
      </c>
      <c r="M3" s="12" t="s">
        <v>37</v>
      </c>
      <c r="N3" s="12" t="s">
        <v>37</v>
      </c>
      <c r="O3" s="13" t="s">
        <v>38</v>
      </c>
      <c r="P3" s="8">
        <v>1070</v>
      </c>
      <c r="Q3" s="8">
        <v>0</v>
      </c>
      <c r="R3" s="8">
        <v>5</v>
      </c>
      <c r="S3" s="14">
        <v>1</v>
      </c>
      <c r="T3" s="14">
        <v>0</v>
      </c>
      <c r="U3" s="15">
        <v>1</v>
      </c>
      <c r="V3" s="14" t="str">
        <f>[1]Cal_120915_12mm!$E$2</f>
        <v>Cal_120915_12mm</v>
      </c>
      <c r="W3" s="14">
        <f>[1]Cal_120915_12mm!$Q$3</f>
        <v>1.8759833191233128</v>
      </c>
      <c r="X3" s="14">
        <f>[1]Cal_120915_12mm!$R$3</f>
        <v>0.47119688832335938</v>
      </c>
      <c r="Y3" s="16">
        <v>124.9</v>
      </c>
      <c r="Z3" s="16">
        <v>89.24</v>
      </c>
      <c r="AA3" s="8">
        <f>AVERAGE(0.957,0.796,0.888,0.845,0.934,1.036)</f>
        <v>0.90933333333333322</v>
      </c>
      <c r="AB3" s="14">
        <f t="shared" ref="AB3:AB59" si="0">(Y3-AA3)*(S3+T3)/S3</f>
        <v>123.99066666666667</v>
      </c>
      <c r="AC3" s="14">
        <f t="shared" ref="AC3:AC59" si="1">(Z3-AA3)*(S3+T3)/S3</f>
        <v>88.330666666666659</v>
      </c>
      <c r="AD3" s="17">
        <f t="shared" ref="AD3:AD59" si="2">(X3*W3/(W3-1)*(AB3-AC3)*(R3)/P3)/U3</f>
        <v>0.16815241750275375</v>
      </c>
      <c r="AE3" s="17">
        <f t="shared" ref="AE3:AE59" si="3">(X3*W3/(W3-1)*(W3*AC3-AB3)*(R3)/P3)/U3</f>
        <v>0.19670999138680928</v>
      </c>
      <c r="AF3" s="8"/>
      <c r="AG3" s="8"/>
      <c r="AH3" s="18"/>
      <c r="AI3" s="18"/>
    </row>
    <row r="4" spans="1:35" x14ac:dyDescent="0.3">
      <c r="A4" s="8" t="s">
        <v>34</v>
      </c>
      <c r="B4" s="9">
        <v>42131</v>
      </c>
      <c r="C4" s="10">
        <v>0.18194444444444444</v>
      </c>
      <c r="D4" s="8"/>
      <c r="E4" s="10">
        <v>0.18888888888888888</v>
      </c>
      <c r="F4" s="11" t="s">
        <v>35</v>
      </c>
      <c r="G4" s="11" t="s">
        <v>36</v>
      </c>
      <c r="H4" s="8">
        <v>158</v>
      </c>
      <c r="I4" s="8">
        <v>1</v>
      </c>
      <c r="J4" s="8">
        <v>2</v>
      </c>
      <c r="K4" s="8">
        <v>150</v>
      </c>
      <c r="L4" s="8">
        <v>2</v>
      </c>
      <c r="M4" s="12" t="s">
        <v>37</v>
      </c>
      <c r="N4" s="12" t="s">
        <v>39</v>
      </c>
      <c r="O4" s="13" t="s">
        <v>40</v>
      </c>
      <c r="P4" s="8">
        <v>1070</v>
      </c>
      <c r="Q4" s="8">
        <v>0</v>
      </c>
      <c r="R4" s="8">
        <v>5</v>
      </c>
      <c r="S4" s="14">
        <v>1</v>
      </c>
      <c r="T4" s="14">
        <v>0</v>
      </c>
      <c r="U4" s="15">
        <v>1</v>
      </c>
      <c r="V4" s="14" t="str">
        <f>[1]Cal_120915_12mm!$E$2</f>
        <v>Cal_120915_12mm</v>
      </c>
      <c r="W4" s="14">
        <f>[1]Cal_120915_12mm!$Q$3</f>
        <v>1.8759833191233128</v>
      </c>
      <c r="X4" s="14">
        <f>[1]Cal_120915_12mm!$R$3</f>
        <v>0.47119688832335938</v>
      </c>
      <c r="Y4" s="16">
        <v>124.2</v>
      </c>
      <c r="Z4" s="16">
        <v>90.55</v>
      </c>
      <c r="AA4" s="8">
        <f t="shared" ref="AA4:AA22" si="4">AVERAGE(0.992,0.924,0.828,0.852,1.089,0.972)</f>
        <v>0.9428333333333333</v>
      </c>
      <c r="AB4" s="14">
        <f t="shared" si="0"/>
        <v>123.25716666666666</v>
      </c>
      <c r="AC4" s="14">
        <f t="shared" si="1"/>
        <v>89.607166666666657</v>
      </c>
      <c r="AD4" s="17">
        <f t="shared" si="2"/>
        <v>0.15867439284822388</v>
      </c>
      <c r="AE4" s="17">
        <f t="shared" si="3"/>
        <v>0.21146078123743026</v>
      </c>
      <c r="AF4" s="8"/>
      <c r="AG4" s="8"/>
      <c r="AH4" s="18"/>
      <c r="AI4" s="18"/>
    </row>
    <row r="5" spans="1:35" x14ac:dyDescent="0.3">
      <c r="A5" s="8" t="s">
        <v>34</v>
      </c>
      <c r="B5" s="9">
        <v>42131</v>
      </c>
      <c r="C5" s="10">
        <v>0.18194444444444444</v>
      </c>
      <c r="D5" s="8"/>
      <c r="E5" s="10">
        <v>0.19166666666666665</v>
      </c>
      <c r="F5" s="11" t="s">
        <v>35</v>
      </c>
      <c r="G5" s="11" t="s">
        <v>36</v>
      </c>
      <c r="H5" s="8">
        <v>158</v>
      </c>
      <c r="I5" s="8">
        <v>1</v>
      </c>
      <c r="J5" s="8">
        <v>3</v>
      </c>
      <c r="K5" s="8">
        <v>84</v>
      </c>
      <c r="L5" s="8">
        <v>3</v>
      </c>
      <c r="M5" s="12" t="s">
        <v>37</v>
      </c>
      <c r="N5" s="12" t="s">
        <v>37</v>
      </c>
      <c r="O5" s="13" t="s">
        <v>41</v>
      </c>
      <c r="P5" s="8">
        <v>1070</v>
      </c>
      <c r="Q5" s="8">
        <v>0</v>
      </c>
      <c r="R5" s="8">
        <v>5</v>
      </c>
      <c r="S5" s="14">
        <v>1</v>
      </c>
      <c r="T5" s="14">
        <v>0</v>
      </c>
      <c r="U5" s="15">
        <v>1</v>
      </c>
      <c r="V5" s="14" t="str">
        <f>[1]Cal_120915_12mm!$E$2</f>
        <v>Cal_120915_12mm</v>
      </c>
      <c r="W5" s="14">
        <f>[1]Cal_120915_12mm!$Q$3</f>
        <v>1.8759833191233128</v>
      </c>
      <c r="X5" s="14">
        <f>[1]Cal_120915_12mm!$R$3</f>
        <v>0.47119688832335938</v>
      </c>
      <c r="Y5" s="16">
        <v>128.4</v>
      </c>
      <c r="Z5" s="16">
        <v>97.47</v>
      </c>
      <c r="AA5" s="8">
        <f t="shared" si="4"/>
        <v>0.9428333333333333</v>
      </c>
      <c r="AB5" s="14">
        <f t="shared" si="0"/>
        <v>127.45716666666667</v>
      </c>
      <c r="AC5" s="14">
        <f t="shared" si="1"/>
        <v>96.527166666666659</v>
      </c>
      <c r="AD5" s="17">
        <f t="shared" si="2"/>
        <v>0.14584840923612377</v>
      </c>
      <c r="AE5" s="17">
        <f t="shared" si="3"/>
        <v>0.25287081119261745</v>
      </c>
      <c r="AF5" s="8"/>
      <c r="AG5" s="8" t="s">
        <v>42</v>
      </c>
      <c r="AH5" s="18"/>
      <c r="AI5" s="18"/>
    </row>
    <row r="6" spans="1:35" x14ac:dyDescent="0.3">
      <c r="A6" s="8" t="s">
        <v>34</v>
      </c>
      <c r="B6" s="9">
        <v>42131</v>
      </c>
      <c r="C6" s="10">
        <v>0.18194444444444444</v>
      </c>
      <c r="D6" s="8"/>
      <c r="E6" s="10">
        <v>0.19166666666666665</v>
      </c>
      <c r="F6" s="11" t="s">
        <v>35</v>
      </c>
      <c r="G6" s="11" t="s">
        <v>36</v>
      </c>
      <c r="H6" s="8">
        <v>158</v>
      </c>
      <c r="I6" s="8">
        <v>1</v>
      </c>
      <c r="J6" s="8">
        <v>4</v>
      </c>
      <c r="K6" s="8">
        <v>84</v>
      </c>
      <c r="L6" s="8">
        <v>4</v>
      </c>
      <c r="M6" s="12" t="s">
        <v>37</v>
      </c>
      <c r="N6" s="12" t="s">
        <v>39</v>
      </c>
      <c r="O6" s="13" t="s">
        <v>43</v>
      </c>
      <c r="P6" s="8">
        <v>1070</v>
      </c>
      <c r="Q6" s="8">
        <v>0</v>
      </c>
      <c r="R6" s="8">
        <v>5</v>
      </c>
      <c r="S6" s="14">
        <v>1</v>
      </c>
      <c r="T6" s="14">
        <v>0</v>
      </c>
      <c r="U6" s="15">
        <v>1</v>
      </c>
      <c r="V6" s="14" t="str">
        <f>[1]Cal_120915_12mm!$E$2</f>
        <v>Cal_120915_12mm</v>
      </c>
      <c r="W6" s="14">
        <f>[1]Cal_120915_12mm!$Q$3</f>
        <v>1.8759833191233128</v>
      </c>
      <c r="X6" s="14">
        <f>[1]Cal_120915_12mm!$R$3</f>
        <v>0.47119688832335938</v>
      </c>
      <c r="Y6" s="16">
        <v>127.7</v>
      </c>
      <c r="Z6" s="16">
        <v>93.05</v>
      </c>
      <c r="AA6" s="8">
        <f t="shared" si="4"/>
        <v>0.9428333333333333</v>
      </c>
      <c r="AB6" s="14">
        <f t="shared" si="0"/>
        <v>126.75716666666666</v>
      </c>
      <c r="AC6" s="14">
        <f t="shared" si="1"/>
        <v>92.107166666666657</v>
      </c>
      <c r="AD6" s="17">
        <f t="shared" si="2"/>
        <v>0.16338982799973126</v>
      </c>
      <c r="AE6" s="17">
        <f t="shared" si="3"/>
        <v>0.21707195242374336</v>
      </c>
      <c r="AF6" s="8"/>
      <c r="AG6" s="8"/>
      <c r="AH6" s="18"/>
      <c r="AI6" s="18"/>
    </row>
    <row r="7" spans="1:35" x14ac:dyDescent="0.3">
      <c r="A7" s="8" t="s">
        <v>34</v>
      </c>
      <c r="B7" s="9">
        <v>42131</v>
      </c>
      <c r="C7" s="10">
        <v>0.18194444444444444</v>
      </c>
      <c r="D7" s="8"/>
      <c r="E7" s="10">
        <v>0.19444444444444445</v>
      </c>
      <c r="F7" s="11" t="s">
        <v>35</v>
      </c>
      <c r="G7" s="11" t="s">
        <v>36</v>
      </c>
      <c r="H7" s="8">
        <v>158</v>
      </c>
      <c r="I7" s="8">
        <v>1</v>
      </c>
      <c r="J7" s="8">
        <v>5</v>
      </c>
      <c r="K7" s="8">
        <v>32.5</v>
      </c>
      <c r="L7" s="8">
        <v>5</v>
      </c>
      <c r="M7" s="12" t="s">
        <v>37</v>
      </c>
      <c r="N7" s="12" t="s">
        <v>37</v>
      </c>
      <c r="O7" s="13" t="s">
        <v>44</v>
      </c>
      <c r="P7" s="8">
        <v>1070</v>
      </c>
      <c r="Q7" s="8">
        <v>0</v>
      </c>
      <c r="R7" s="8">
        <v>10</v>
      </c>
      <c r="S7" s="14">
        <v>1</v>
      </c>
      <c r="T7" s="14">
        <v>0</v>
      </c>
      <c r="U7" s="15">
        <v>1</v>
      </c>
      <c r="V7" s="14" t="str">
        <f>[1]Cal_120915_12mm!$E$2</f>
        <v>Cal_120915_12mm</v>
      </c>
      <c r="W7" s="14">
        <f>[1]Cal_120915_12mm!$Q$3</f>
        <v>1.8759833191233128</v>
      </c>
      <c r="X7" s="14">
        <f>[1]Cal_120915_12mm!$R$3</f>
        <v>0.47119688832335938</v>
      </c>
      <c r="Y7" s="16">
        <v>578.79999999999995</v>
      </c>
      <c r="Z7" s="16">
        <v>358.3</v>
      </c>
      <c r="AA7" s="8">
        <f t="shared" si="4"/>
        <v>0.9428333333333333</v>
      </c>
      <c r="AB7" s="14">
        <f t="shared" si="0"/>
        <v>577.85716666666667</v>
      </c>
      <c r="AC7" s="14">
        <f t="shared" si="1"/>
        <v>357.35716666666667</v>
      </c>
      <c r="AD7" s="17">
        <f t="shared" si="2"/>
        <v>2.0795069018147614</v>
      </c>
      <c r="AE7" s="17">
        <f t="shared" si="3"/>
        <v>0.87272252391769289</v>
      </c>
      <c r="AF7" s="8"/>
      <c r="AG7" s="8" t="s">
        <v>45</v>
      </c>
      <c r="AH7" s="18"/>
      <c r="AI7" s="18"/>
    </row>
    <row r="8" spans="1:35" x14ac:dyDescent="0.3">
      <c r="A8" s="19" t="s">
        <v>34</v>
      </c>
      <c r="B8" s="20">
        <v>42131</v>
      </c>
      <c r="C8" s="21">
        <v>0.18194444444444444</v>
      </c>
      <c r="D8" s="19"/>
      <c r="E8" s="21">
        <v>0.19444444444444445</v>
      </c>
      <c r="F8" s="22" t="s">
        <v>35</v>
      </c>
      <c r="G8" s="22" t="s">
        <v>36</v>
      </c>
      <c r="H8" s="19">
        <v>158</v>
      </c>
      <c r="I8" s="19">
        <v>1</v>
      </c>
      <c r="J8" s="19">
        <v>5</v>
      </c>
      <c r="K8" s="19">
        <v>32.5</v>
      </c>
      <c r="L8" s="19">
        <v>5</v>
      </c>
      <c r="M8" s="23" t="s">
        <v>37</v>
      </c>
      <c r="N8" s="23" t="s">
        <v>37</v>
      </c>
      <c r="O8" s="24" t="s">
        <v>44</v>
      </c>
      <c r="P8" s="19">
        <v>1070</v>
      </c>
      <c r="Q8" s="19">
        <v>0</v>
      </c>
      <c r="R8" s="19">
        <v>10</v>
      </c>
      <c r="S8" s="25">
        <v>1</v>
      </c>
      <c r="T8" s="25">
        <v>0</v>
      </c>
      <c r="U8" s="26">
        <v>0.33333333333333331</v>
      </c>
      <c r="V8" s="27" t="str">
        <f>[1]Cal_120915_12mm!$E$2</f>
        <v>Cal_120915_12mm</v>
      </c>
      <c r="W8" s="27">
        <f>[1]Cal_120915_12mm!$Q$3</f>
        <v>1.8759833191233128</v>
      </c>
      <c r="X8" s="27">
        <f>[1]Cal_120915_12mm!$R$3</f>
        <v>0.47119688832335938</v>
      </c>
      <c r="Y8" s="28">
        <v>269.7</v>
      </c>
      <c r="Z8" s="28">
        <v>167.1</v>
      </c>
      <c r="AA8" s="19">
        <f t="shared" si="4"/>
        <v>0.9428333333333333</v>
      </c>
      <c r="AB8" s="25">
        <f t="shared" si="0"/>
        <v>268.75716666666665</v>
      </c>
      <c r="AC8" s="25">
        <f t="shared" si="1"/>
        <v>166.15716666666665</v>
      </c>
      <c r="AD8" s="17">
        <f t="shared" si="2"/>
        <v>2.9028218792679521</v>
      </c>
      <c r="AE8" s="17">
        <f t="shared" si="3"/>
        <v>1.2151932816303495</v>
      </c>
      <c r="AF8" s="19"/>
      <c r="AG8" s="19" t="s">
        <v>45</v>
      </c>
      <c r="AH8" s="29" t="s">
        <v>46</v>
      </c>
      <c r="AI8" s="30"/>
    </row>
    <row r="9" spans="1:35" x14ac:dyDescent="0.3">
      <c r="A9" s="8" t="s">
        <v>34</v>
      </c>
      <c r="B9" s="9">
        <v>42131</v>
      </c>
      <c r="C9" s="10">
        <v>0.18194444444444444</v>
      </c>
      <c r="D9" s="8"/>
      <c r="E9" s="10">
        <v>0.19444444444444445</v>
      </c>
      <c r="F9" s="11" t="s">
        <v>35</v>
      </c>
      <c r="G9" s="11" t="s">
        <v>36</v>
      </c>
      <c r="H9" s="8">
        <v>158</v>
      </c>
      <c r="I9" s="8">
        <v>1</v>
      </c>
      <c r="J9" s="8">
        <v>6</v>
      </c>
      <c r="K9" s="8">
        <v>32.5</v>
      </c>
      <c r="L9" s="8">
        <v>6</v>
      </c>
      <c r="M9" s="12" t="s">
        <v>37</v>
      </c>
      <c r="N9" s="12" t="s">
        <v>39</v>
      </c>
      <c r="O9" s="13" t="s">
        <v>47</v>
      </c>
      <c r="P9" s="8">
        <v>1070</v>
      </c>
      <c r="Q9" s="8">
        <v>0</v>
      </c>
      <c r="R9" s="8">
        <v>10</v>
      </c>
      <c r="S9" s="14">
        <v>1</v>
      </c>
      <c r="T9" s="14">
        <v>0</v>
      </c>
      <c r="U9" s="15">
        <v>1</v>
      </c>
      <c r="V9" s="14" t="str">
        <f>[1]Cal_120915_12mm!$E$2</f>
        <v>Cal_120915_12mm</v>
      </c>
      <c r="W9" s="14">
        <f>[1]Cal_120915_12mm!$Q$3</f>
        <v>1.8759833191233128</v>
      </c>
      <c r="X9" s="14">
        <f>[1]Cal_120915_12mm!$R$3</f>
        <v>0.47119688832335938</v>
      </c>
      <c r="Y9" s="16">
        <v>565.6</v>
      </c>
      <c r="Z9" s="16">
        <v>359.4</v>
      </c>
      <c r="AA9" s="8">
        <f t="shared" si="4"/>
        <v>0.9428333333333333</v>
      </c>
      <c r="AB9" s="8">
        <f t="shared" si="0"/>
        <v>564.65716666666674</v>
      </c>
      <c r="AC9" s="8">
        <f t="shared" si="1"/>
        <v>358.45716666666664</v>
      </c>
      <c r="AD9" s="31">
        <f t="shared" si="2"/>
        <v>1.9446454564816509</v>
      </c>
      <c r="AE9" s="31">
        <f t="shared" si="3"/>
        <v>1.0166713828280847</v>
      </c>
      <c r="AF9" s="8"/>
      <c r="AG9" s="8"/>
      <c r="AH9" s="8" t="s">
        <v>48</v>
      </c>
      <c r="AI9" s="18"/>
    </row>
    <row r="10" spans="1:35" x14ac:dyDescent="0.3">
      <c r="A10" s="19" t="s">
        <v>34</v>
      </c>
      <c r="B10" s="20">
        <v>42131</v>
      </c>
      <c r="C10" s="21">
        <v>0.18194444444444444</v>
      </c>
      <c r="D10" s="19"/>
      <c r="E10" s="21">
        <v>0.19444444444444445</v>
      </c>
      <c r="F10" s="22" t="s">
        <v>35</v>
      </c>
      <c r="G10" s="22" t="s">
        <v>36</v>
      </c>
      <c r="H10" s="19">
        <v>158</v>
      </c>
      <c r="I10" s="19">
        <v>1</v>
      </c>
      <c r="J10" s="19">
        <v>6</v>
      </c>
      <c r="K10" s="19">
        <v>32.5</v>
      </c>
      <c r="L10" s="19">
        <v>6</v>
      </c>
      <c r="M10" s="23" t="s">
        <v>37</v>
      </c>
      <c r="N10" s="23" t="s">
        <v>39</v>
      </c>
      <c r="O10" s="24" t="s">
        <v>47</v>
      </c>
      <c r="P10" s="19">
        <v>1070</v>
      </c>
      <c r="Q10" s="19">
        <v>0</v>
      </c>
      <c r="R10" s="19">
        <v>10</v>
      </c>
      <c r="S10" s="25">
        <v>1</v>
      </c>
      <c r="T10" s="25">
        <v>0</v>
      </c>
      <c r="U10" s="26">
        <v>0.33333333333333331</v>
      </c>
      <c r="V10" s="27" t="str">
        <f>[1]Cal_120915_12mm!$E$2</f>
        <v>Cal_120915_12mm</v>
      </c>
      <c r="W10" s="27">
        <f>[1]Cal_120915_12mm!$Q$3</f>
        <v>1.8759833191233128</v>
      </c>
      <c r="X10" s="27">
        <f>[1]Cal_120915_12mm!$R$3</f>
        <v>0.47119688832335938</v>
      </c>
      <c r="Y10" s="28">
        <v>224.1</v>
      </c>
      <c r="Z10" s="28">
        <v>143.1</v>
      </c>
      <c r="AA10" s="19">
        <f t="shared" si="4"/>
        <v>0.9428333333333333</v>
      </c>
      <c r="AB10" s="19">
        <f t="shared" si="0"/>
        <v>223.15716666666665</v>
      </c>
      <c r="AC10" s="19">
        <f t="shared" si="1"/>
        <v>142.15716666666665</v>
      </c>
      <c r="AD10" s="31">
        <f t="shared" si="2"/>
        <v>2.2917014836325942</v>
      </c>
      <c r="AE10" s="31">
        <f t="shared" si="3"/>
        <v>1.2315011522072492</v>
      </c>
      <c r="AF10" s="19"/>
      <c r="AG10" s="19"/>
      <c r="AH10" s="19" t="s">
        <v>48</v>
      </c>
      <c r="AI10" s="29" t="s">
        <v>46</v>
      </c>
    </row>
    <row r="11" spans="1:35" x14ac:dyDescent="0.3">
      <c r="A11" s="8" t="s">
        <v>34</v>
      </c>
      <c r="B11" s="9">
        <v>42131</v>
      </c>
      <c r="C11" s="10">
        <v>0.18194444444444444</v>
      </c>
      <c r="D11" s="8"/>
      <c r="E11" s="10">
        <v>0.19722222222222222</v>
      </c>
      <c r="F11" s="11" t="s">
        <v>35</v>
      </c>
      <c r="G11" s="11" t="s">
        <v>36</v>
      </c>
      <c r="H11" s="8">
        <v>158</v>
      </c>
      <c r="I11" s="8">
        <v>1</v>
      </c>
      <c r="J11" s="8">
        <v>7</v>
      </c>
      <c r="K11" s="8">
        <v>1.5</v>
      </c>
      <c r="L11" s="8">
        <v>7</v>
      </c>
      <c r="M11" s="12" t="s">
        <v>37</v>
      </c>
      <c r="N11" s="12" t="s">
        <v>37</v>
      </c>
      <c r="O11" s="13" t="s">
        <v>49</v>
      </c>
      <c r="P11" s="8">
        <v>1070</v>
      </c>
      <c r="Q11" s="8">
        <v>0</v>
      </c>
      <c r="R11" s="8">
        <v>10</v>
      </c>
      <c r="S11" s="14">
        <v>1</v>
      </c>
      <c r="T11" s="14">
        <v>0</v>
      </c>
      <c r="U11" s="15">
        <v>1</v>
      </c>
      <c r="V11" s="14" t="str">
        <f>[1]Cal_120915_12mm!$E$2</f>
        <v>Cal_120915_12mm</v>
      </c>
      <c r="W11" s="14">
        <f>[1]Cal_120915_12mm!$Q$3</f>
        <v>1.8759833191233128</v>
      </c>
      <c r="X11" s="14">
        <f>[1]Cal_120915_12mm!$R$3</f>
        <v>0.47119688832335938</v>
      </c>
      <c r="Y11" s="16">
        <v>529.79999999999995</v>
      </c>
      <c r="Z11" s="16">
        <v>326.3</v>
      </c>
      <c r="AA11" s="8">
        <f t="shared" si="4"/>
        <v>0.9428333333333333</v>
      </c>
      <c r="AB11" s="14">
        <f t="shared" si="0"/>
        <v>528.85716666666667</v>
      </c>
      <c r="AC11" s="14">
        <f t="shared" si="1"/>
        <v>325.35716666666667</v>
      </c>
      <c r="AD11" s="17">
        <f t="shared" si="2"/>
        <v>1.91918210666351</v>
      </c>
      <c r="AE11" s="17">
        <f t="shared" si="3"/>
        <v>0.76868619682073969</v>
      </c>
      <c r="AF11" s="8"/>
      <c r="AG11" s="8" t="s">
        <v>50</v>
      </c>
      <c r="AH11" s="18"/>
      <c r="AI11" s="18"/>
    </row>
    <row r="12" spans="1:35" x14ac:dyDescent="0.3">
      <c r="A12" s="19" t="s">
        <v>34</v>
      </c>
      <c r="B12" s="20">
        <v>42131</v>
      </c>
      <c r="C12" s="21">
        <v>0.18194444444444444</v>
      </c>
      <c r="D12" s="19"/>
      <c r="E12" s="21">
        <v>0.19722222222222222</v>
      </c>
      <c r="F12" s="22" t="s">
        <v>35</v>
      </c>
      <c r="G12" s="22" t="s">
        <v>36</v>
      </c>
      <c r="H12" s="19">
        <v>158</v>
      </c>
      <c r="I12" s="19">
        <v>1</v>
      </c>
      <c r="J12" s="19">
        <v>7</v>
      </c>
      <c r="K12" s="19">
        <v>1.5</v>
      </c>
      <c r="L12" s="19">
        <v>7</v>
      </c>
      <c r="M12" s="23" t="s">
        <v>37</v>
      </c>
      <c r="N12" s="23" t="s">
        <v>37</v>
      </c>
      <c r="O12" s="24" t="s">
        <v>49</v>
      </c>
      <c r="P12" s="19">
        <v>1070</v>
      </c>
      <c r="Q12" s="19">
        <v>0</v>
      </c>
      <c r="R12" s="19">
        <v>10</v>
      </c>
      <c r="S12" s="25">
        <v>1</v>
      </c>
      <c r="T12" s="25">
        <v>0</v>
      </c>
      <c r="U12" s="26">
        <v>0.33333333333333331</v>
      </c>
      <c r="V12" s="27" t="str">
        <f>[1]Cal_120915_12mm!$E$2</f>
        <v>Cal_120915_12mm</v>
      </c>
      <c r="W12" s="27">
        <f>[1]Cal_120915_12mm!$Q$3</f>
        <v>1.8759833191233128</v>
      </c>
      <c r="X12" s="27">
        <f>[1]Cal_120915_12mm!$R$3</f>
        <v>0.47119688832335938</v>
      </c>
      <c r="Y12" s="28">
        <v>230.4</v>
      </c>
      <c r="Z12" s="28">
        <v>145.69999999999999</v>
      </c>
      <c r="AA12" s="19">
        <f t="shared" si="4"/>
        <v>0.9428333333333333</v>
      </c>
      <c r="AB12" s="25">
        <f t="shared" si="0"/>
        <v>229.45716666666667</v>
      </c>
      <c r="AC12" s="25">
        <f t="shared" si="1"/>
        <v>144.75716666666665</v>
      </c>
      <c r="AD12" s="17">
        <f t="shared" si="2"/>
        <v>2.3963841439960589</v>
      </c>
      <c r="AE12" s="17">
        <f t="shared" si="3"/>
        <v>1.1912565153917851</v>
      </c>
      <c r="AF12" s="19"/>
      <c r="AG12" s="19" t="s">
        <v>50</v>
      </c>
      <c r="AH12" s="29" t="s">
        <v>46</v>
      </c>
      <c r="AI12" s="30"/>
    </row>
    <row r="13" spans="1:35" x14ac:dyDescent="0.3">
      <c r="A13" s="8" t="s">
        <v>34</v>
      </c>
      <c r="B13" s="9">
        <v>42131</v>
      </c>
      <c r="C13" s="10">
        <v>0.18194444444444444</v>
      </c>
      <c r="D13" s="8"/>
      <c r="E13" s="10">
        <v>0.19722222222222222</v>
      </c>
      <c r="F13" s="11" t="s">
        <v>35</v>
      </c>
      <c r="G13" s="11" t="s">
        <v>36</v>
      </c>
      <c r="H13" s="8">
        <v>158</v>
      </c>
      <c r="I13" s="8">
        <v>1</v>
      </c>
      <c r="J13" s="8">
        <v>8</v>
      </c>
      <c r="K13" s="8">
        <v>1.5</v>
      </c>
      <c r="L13" s="8">
        <v>8</v>
      </c>
      <c r="M13" s="12" t="s">
        <v>37</v>
      </c>
      <c r="N13" s="12" t="s">
        <v>39</v>
      </c>
      <c r="O13" s="13" t="s">
        <v>51</v>
      </c>
      <c r="P13" s="8">
        <v>1070</v>
      </c>
      <c r="Q13" s="8">
        <v>0</v>
      </c>
      <c r="R13" s="8">
        <v>10</v>
      </c>
      <c r="S13" s="14">
        <v>1</v>
      </c>
      <c r="T13" s="14">
        <v>0</v>
      </c>
      <c r="U13" s="15">
        <v>1</v>
      </c>
      <c r="V13" s="14" t="str">
        <f>[1]Cal_120915_12mm!$E$2</f>
        <v>Cal_120915_12mm</v>
      </c>
      <c r="W13" s="14">
        <f>[1]Cal_120915_12mm!$Q$3</f>
        <v>1.8759833191233128</v>
      </c>
      <c r="X13" s="14">
        <f>[1]Cal_120915_12mm!$R$3</f>
        <v>0.47119688832335938</v>
      </c>
      <c r="Y13" s="16">
        <v>697.7</v>
      </c>
      <c r="Z13" s="16">
        <v>421.3</v>
      </c>
      <c r="AA13" s="8">
        <f t="shared" si="4"/>
        <v>0.9428333333333333</v>
      </c>
      <c r="AB13" s="14">
        <f t="shared" si="0"/>
        <v>696.75716666666676</v>
      </c>
      <c r="AC13" s="14">
        <f t="shared" si="1"/>
        <v>420.35716666666667</v>
      </c>
      <c r="AD13" s="17">
        <f t="shared" si="2"/>
        <v>2.6066925517532891</v>
      </c>
      <c r="AE13" s="17">
        <f t="shared" si="3"/>
        <v>0.865997833405317</v>
      </c>
      <c r="AF13" s="8"/>
      <c r="AG13" s="8"/>
      <c r="AH13" s="18"/>
      <c r="AI13" s="18"/>
    </row>
    <row r="14" spans="1:35" x14ac:dyDescent="0.3">
      <c r="A14" s="19" t="s">
        <v>34</v>
      </c>
      <c r="B14" s="20">
        <v>42131</v>
      </c>
      <c r="C14" s="21">
        <v>0.18194444444444444</v>
      </c>
      <c r="D14" s="19"/>
      <c r="E14" s="21">
        <v>0.19722222222222222</v>
      </c>
      <c r="F14" s="22" t="s">
        <v>35</v>
      </c>
      <c r="G14" s="22" t="s">
        <v>36</v>
      </c>
      <c r="H14" s="19">
        <v>158</v>
      </c>
      <c r="I14" s="19">
        <v>1</v>
      </c>
      <c r="J14" s="19">
        <v>8</v>
      </c>
      <c r="K14" s="19">
        <v>1.5</v>
      </c>
      <c r="L14" s="19">
        <v>8</v>
      </c>
      <c r="M14" s="23" t="s">
        <v>37</v>
      </c>
      <c r="N14" s="23" t="s">
        <v>39</v>
      </c>
      <c r="O14" s="24" t="s">
        <v>51</v>
      </c>
      <c r="P14" s="19">
        <v>1070</v>
      </c>
      <c r="Q14" s="19">
        <v>0</v>
      </c>
      <c r="R14" s="19">
        <v>10</v>
      </c>
      <c r="S14" s="25">
        <v>1</v>
      </c>
      <c r="T14" s="25">
        <v>0</v>
      </c>
      <c r="U14" s="26">
        <v>0.33333333333333331</v>
      </c>
      <c r="V14" s="27" t="str">
        <f>[1]Cal_120915_12mm!$E$2</f>
        <v>Cal_120915_12mm</v>
      </c>
      <c r="W14" s="27">
        <f>[1]Cal_120915_12mm!$Q$3</f>
        <v>1.8759833191233128</v>
      </c>
      <c r="X14" s="27">
        <f>[1]Cal_120915_12mm!$R$3</f>
        <v>0.47119688832335938</v>
      </c>
      <c r="Y14" s="28">
        <v>258.39999999999998</v>
      </c>
      <c r="Z14" s="28">
        <v>157.1</v>
      </c>
      <c r="AA14" s="19">
        <f t="shared" si="4"/>
        <v>0.9428333333333333</v>
      </c>
      <c r="AB14" s="25">
        <f t="shared" si="0"/>
        <v>257.45716666666664</v>
      </c>
      <c r="AC14" s="25">
        <f t="shared" si="1"/>
        <v>156.15716666666665</v>
      </c>
      <c r="AD14" s="17">
        <f t="shared" si="2"/>
        <v>2.8660414850861948</v>
      </c>
      <c r="AE14" s="17">
        <f t="shared" si="3"/>
        <v>1.0041351237044169</v>
      </c>
      <c r="AF14" s="19"/>
      <c r="AG14" s="19"/>
      <c r="AH14" s="29" t="s">
        <v>46</v>
      </c>
      <c r="AI14" s="30"/>
    </row>
    <row r="15" spans="1:35" x14ac:dyDescent="0.3">
      <c r="A15" s="8" t="s">
        <v>34</v>
      </c>
      <c r="B15" s="9">
        <v>42131</v>
      </c>
      <c r="C15" s="10">
        <v>0.92152777777777783</v>
      </c>
      <c r="D15" s="8"/>
      <c r="E15" s="10">
        <v>0.92708333333333337</v>
      </c>
      <c r="F15" s="11" t="s">
        <v>52</v>
      </c>
      <c r="G15" s="11" t="s">
        <v>53</v>
      </c>
      <c r="H15" s="8">
        <v>135</v>
      </c>
      <c r="I15" s="8">
        <v>2</v>
      </c>
      <c r="J15" s="8">
        <v>1</v>
      </c>
      <c r="K15" s="8">
        <v>127</v>
      </c>
      <c r="L15" s="8">
        <v>1</v>
      </c>
      <c r="M15" s="12" t="s">
        <v>37</v>
      </c>
      <c r="N15" s="12" t="s">
        <v>37</v>
      </c>
      <c r="O15" s="13" t="s">
        <v>54</v>
      </c>
      <c r="P15" s="8">
        <v>1070</v>
      </c>
      <c r="Q15" s="8">
        <v>0</v>
      </c>
      <c r="R15" s="8">
        <v>5</v>
      </c>
      <c r="S15" s="14">
        <v>1</v>
      </c>
      <c r="T15" s="14">
        <v>0</v>
      </c>
      <c r="U15" s="15">
        <v>1</v>
      </c>
      <c r="V15" s="14" t="str">
        <f>[1]Cal_120915_12mm!$E$2</f>
        <v>Cal_120915_12mm</v>
      </c>
      <c r="W15" s="14">
        <f>[1]Cal_120915_12mm!$Q$3</f>
        <v>1.8759833191233128</v>
      </c>
      <c r="X15" s="14">
        <f>[1]Cal_120915_12mm!$R$3</f>
        <v>0.47119688832335938</v>
      </c>
      <c r="Y15" s="16">
        <v>82.23</v>
      </c>
      <c r="Z15" s="16">
        <v>61.49</v>
      </c>
      <c r="AA15" s="8">
        <f t="shared" si="4"/>
        <v>0.9428333333333333</v>
      </c>
      <c r="AB15" s="14">
        <f t="shared" si="0"/>
        <v>81.287166666666664</v>
      </c>
      <c r="AC15" s="14">
        <f t="shared" si="1"/>
        <v>60.547166666666669</v>
      </c>
      <c r="AD15" s="17">
        <f t="shared" si="2"/>
        <v>9.7798125042263359E-2</v>
      </c>
      <c r="AE15" s="17">
        <f t="shared" si="3"/>
        <v>0.15230057697256569</v>
      </c>
      <c r="AF15" s="8"/>
      <c r="AG15" s="8"/>
      <c r="AH15" s="18"/>
      <c r="AI15" s="18"/>
    </row>
    <row r="16" spans="1:35" x14ac:dyDescent="0.3">
      <c r="A16" s="8" t="s">
        <v>34</v>
      </c>
      <c r="B16" s="9">
        <v>42131</v>
      </c>
      <c r="C16" s="10">
        <v>0.92152777777777783</v>
      </c>
      <c r="D16" s="8"/>
      <c r="E16" s="10">
        <v>0.92708333333333337</v>
      </c>
      <c r="F16" s="11" t="s">
        <v>52</v>
      </c>
      <c r="G16" s="11" t="s">
        <v>53</v>
      </c>
      <c r="H16" s="8">
        <v>135</v>
      </c>
      <c r="I16" s="8">
        <v>2</v>
      </c>
      <c r="J16" s="8">
        <v>2</v>
      </c>
      <c r="K16" s="8">
        <v>127</v>
      </c>
      <c r="L16" s="8">
        <v>2</v>
      </c>
      <c r="M16" s="12" t="s">
        <v>37</v>
      </c>
      <c r="N16" s="12" t="s">
        <v>39</v>
      </c>
      <c r="O16" s="13" t="s">
        <v>55</v>
      </c>
      <c r="P16" s="8">
        <v>1070</v>
      </c>
      <c r="Q16" s="8">
        <v>0</v>
      </c>
      <c r="R16" s="8">
        <v>5</v>
      </c>
      <c r="S16" s="14">
        <v>1</v>
      </c>
      <c r="T16" s="14">
        <v>0</v>
      </c>
      <c r="U16" s="15">
        <v>1</v>
      </c>
      <c r="V16" s="14" t="str">
        <f>[1]Cal_120915_12mm!$E$2</f>
        <v>Cal_120915_12mm</v>
      </c>
      <c r="W16" s="14">
        <f>[1]Cal_120915_12mm!$Q$3</f>
        <v>1.8759833191233128</v>
      </c>
      <c r="X16" s="14">
        <f>[1]Cal_120915_12mm!$R$3</f>
        <v>0.47119688832335938</v>
      </c>
      <c r="Y16" s="16">
        <v>70.47</v>
      </c>
      <c r="Z16" s="16">
        <v>52.68</v>
      </c>
      <c r="AA16" s="8">
        <f t="shared" si="4"/>
        <v>0.9428333333333333</v>
      </c>
      <c r="AB16" s="14">
        <f t="shared" si="0"/>
        <v>69.527166666666659</v>
      </c>
      <c r="AC16" s="14">
        <f t="shared" si="1"/>
        <v>51.737166666666667</v>
      </c>
      <c r="AD16" s="17">
        <f t="shared" si="2"/>
        <v>8.3887591345316523E-2</v>
      </c>
      <c r="AE16" s="17">
        <f t="shared" si="3"/>
        <v>0.12982014993503316</v>
      </c>
      <c r="AF16" s="8"/>
      <c r="AG16" s="8"/>
      <c r="AH16" s="18"/>
      <c r="AI16" s="18"/>
    </row>
    <row r="17" spans="1:35" x14ac:dyDescent="0.3">
      <c r="A17" s="8" t="s">
        <v>34</v>
      </c>
      <c r="B17" s="9">
        <v>42131</v>
      </c>
      <c r="C17" s="10">
        <v>0.92152777777777783</v>
      </c>
      <c r="D17" s="8"/>
      <c r="E17" s="10">
        <v>0.92986111111111114</v>
      </c>
      <c r="F17" s="11" t="s">
        <v>52</v>
      </c>
      <c r="G17" s="11" t="s">
        <v>53</v>
      </c>
      <c r="H17" s="8">
        <v>135</v>
      </c>
      <c r="I17" s="8">
        <v>2</v>
      </c>
      <c r="J17" s="8">
        <v>3</v>
      </c>
      <c r="K17" s="8">
        <v>70</v>
      </c>
      <c r="L17" s="8">
        <v>3</v>
      </c>
      <c r="M17" s="12" t="s">
        <v>37</v>
      </c>
      <c r="N17" s="12" t="s">
        <v>37</v>
      </c>
      <c r="O17" s="13" t="s">
        <v>56</v>
      </c>
      <c r="P17" s="8">
        <v>1070</v>
      </c>
      <c r="Q17" s="8">
        <v>0</v>
      </c>
      <c r="R17" s="8">
        <v>5</v>
      </c>
      <c r="S17" s="14">
        <v>1</v>
      </c>
      <c r="T17" s="14">
        <v>0</v>
      </c>
      <c r="U17" s="15">
        <v>1</v>
      </c>
      <c r="V17" s="14" t="str">
        <f>[1]Cal_120915_12mm!$E$2</f>
        <v>Cal_120915_12mm</v>
      </c>
      <c r="W17" s="14">
        <f>[1]Cal_120915_12mm!$Q$3</f>
        <v>1.8759833191233128</v>
      </c>
      <c r="X17" s="14">
        <f>[1]Cal_120915_12mm!$R$3</f>
        <v>0.47119688832335938</v>
      </c>
      <c r="Y17" s="16">
        <v>131</v>
      </c>
      <c r="Z17" s="16">
        <v>102.2</v>
      </c>
      <c r="AA17" s="8">
        <f t="shared" si="4"/>
        <v>0.9428333333333333</v>
      </c>
      <c r="AB17" s="14">
        <f t="shared" si="0"/>
        <v>130.05716666666666</v>
      </c>
      <c r="AC17" s="14">
        <f t="shared" si="1"/>
        <v>101.25716666666666</v>
      </c>
      <c r="AD17" s="17">
        <f t="shared" si="2"/>
        <v>0.13580453236341297</v>
      </c>
      <c r="AE17" s="17">
        <f t="shared" si="3"/>
        <v>0.28245262725648462</v>
      </c>
      <c r="AF17" s="8"/>
      <c r="AG17" s="8"/>
      <c r="AH17" s="18"/>
      <c r="AI17" s="18"/>
    </row>
    <row r="18" spans="1:35" x14ac:dyDescent="0.3">
      <c r="A18" s="8" t="s">
        <v>34</v>
      </c>
      <c r="B18" s="9">
        <v>42131</v>
      </c>
      <c r="C18" s="10">
        <v>0.92152777777777783</v>
      </c>
      <c r="D18" s="8"/>
      <c r="E18" s="10">
        <v>0.92986111111111114</v>
      </c>
      <c r="F18" s="11" t="s">
        <v>52</v>
      </c>
      <c r="G18" s="11" t="s">
        <v>53</v>
      </c>
      <c r="H18" s="8">
        <v>135</v>
      </c>
      <c r="I18" s="8">
        <v>2</v>
      </c>
      <c r="J18" s="8">
        <v>4</v>
      </c>
      <c r="K18" s="8">
        <v>70</v>
      </c>
      <c r="L18" s="8">
        <v>4</v>
      </c>
      <c r="M18" s="12" t="s">
        <v>37</v>
      </c>
      <c r="N18" s="12" t="s">
        <v>39</v>
      </c>
      <c r="O18" s="13" t="s">
        <v>57</v>
      </c>
      <c r="P18" s="8">
        <v>1070</v>
      </c>
      <c r="Q18" s="8">
        <v>0</v>
      </c>
      <c r="R18" s="8">
        <v>5</v>
      </c>
      <c r="S18" s="14">
        <v>1</v>
      </c>
      <c r="T18" s="14">
        <v>0</v>
      </c>
      <c r="U18" s="15">
        <v>1</v>
      </c>
      <c r="V18" s="14" t="str">
        <f>[1]Cal_120915_12mm!$E$2</f>
        <v>Cal_120915_12mm</v>
      </c>
      <c r="W18" s="14">
        <f>[1]Cal_120915_12mm!$Q$3</f>
        <v>1.8759833191233128</v>
      </c>
      <c r="X18" s="14">
        <f>[1]Cal_120915_12mm!$R$3</f>
        <v>0.47119688832335938</v>
      </c>
      <c r="Y18" s="16">
        <v>141.6</v>
      </c>
      <c r="Z18" s="16">
        <v>108.3</v>
      </c>
      <c r="AA18" s="8">
        <f t="shared" si="4"/>
        <v>0.9428333333333333</v>
      </c>
      <c r="AB18" s="14">
        <f t="shared" si="0"/>
        <v>140.65716666666665</v>
      </c>
      <c r="AC18" s="14">
        <f t="shared" si="1"/>
        <v>107.35716666666666</v>
      </c>
      <c r="AD18" s="17">
        <f t="shared" si="2"/>
        <v>0.15702399054519625</v>
      </c>
      <c r="AE18" s="17">
        <f t="shared" si="3"/>
        <v>0.28643008853898333</v>
      </c>
      <c r="AF18" s="8"/>
      <c r="AG18" s="8"/>
      <c r="AH18" s="18"/>
      <c r="AI18" s="18"/>
    </row>
    <row r="19" spans="1:35" x14ac:dyDescent="0.3">
      <c r="A19" s="8" t="s">
        <v>34</v>
      </c>
      <c r="B19" s="9">
        <v>42131</v>
      </c>
      <c r="C19" s="10">
        <v>0.92152777777777783</v>
      </c>
      <c r="D19" s="8"/>
      <c r="E19" s="10">
        <v>0.93333333333333324</v>
      </c>
      <c r="F19" s="11" t="s">
        <v>52</v>
      </c>
      <c r="G19" s="11" t="s">
        <v>53</v>
      </c>
      <c r="H19" s="8">
        <v>135</v>
      </c>
      <c r="I19" s="8">
        <v>2</v>
      </c>
      <c r="J19" s="8">
        <v>5</v>
      </c>
      <c r="K19" s="8">
        <v>22</v>
      </c>
      <c r="L19" s="8">
        <v>5</v>
      </c>
      <c r="M19" s="12" t="s">
        <v>37</v>
      </c>
      <c r="N19" s="12" t="s">
        <v>37</v>
      </c>
      <c r="O19" s="13" t="s">
        <v>58</v>
      </c>
      <c r="P19" s="8">
        <v>1070</v>
      </c>
      <c r="Q19" s="8">
        <v>0</v>
      </c>
      <c r="R19" s="8">
        <v>10</v>
      </c>
      <c r="S19" s="14">
        <v>1</v>
      </c>
      <c r="T19" s="14">
        <v>0</v>
      </c>
      <c r="U19" s="15">
        <v>1</v>
      </c>
      <c r="V19" s="14" t="str">
        <f>[1]Cal_120915_12mm!$E$2</f>
        <v>Cal_120915_12mm</v>
      </c>
      <c r="W19" s="14">
        <f>[1]Cal_120915_12mm!$Q$3</f>
        <v>1.8759833191233128</v>
      </c>
      <c r="X19" s="14">
        <f>[1]Cal_120915_12mm!$R$3</f>
        <v>0.47119688832335938</v>
      </c>
      <c r="Y19" s="16">
        <v>558.20000000000005</v>
      </c>
      <c r="Z19" s="16">
        <v>343.9</v>
      </c>
      <c r="AA19" s="8">
        <f t="shared" si="4"/>
        <v>0.9428333333333333</v>
      </c>
      <c r="AB19" s="14">
        <f t="shared" si="0"/>
        <v>557.25716666666676</v>
      </c>
      <c r="AC19" s="14">
        <f t="shared" si="1"/>
        <v>342.95716666666664</v>
      </c>
      <c r="AD19" s="17">
        <f t="shared" si="2"/>
        <v>2.0210355059360707</v>
      </c>
      <c r="AE19" s="17">
        <f t="shared" si="3"/>
        <v>0.81223141478469085</v>
      </c>
      <c r="AF19" s="8"/>
      <c r="AG19" s="8"/>
      <c r="AH19" s="18"/>
      <c r="AI19" s="18"/>
    </row>
    <row r="20" spans="1:35" x14ac:dyDescent="0.3">
      <c r="A20" s="19" t="s">
        <v>34</v>
      </c>
      <c r="B20" s="20">
        <v>42131</v>
      </c>
      <c r="C20" s="21">
        <v>0.92152777777777783</v>
      </c>
      <c r="D20" s="19"/>
      <c r="E20" s="21">
        <v>0.93333333333333324</v>
      </c>
      <c r="F20" s="22" t="s">
        <v>52</v>
      </c>
      <c r="G20" s="22" t="s">
        <v>53</v>
      </c>
      <c r="H20" s="19">
        <v>135</v>
      </c>
      <c r="I20" s="19">
        <v>2</v>
      </c>
      <c r="J20" s="19">
        <v>5</v>
      </c>
      <c r="K20" s="19">
        <v>22</v>
      </c>
      <c r="L20" s="19">
        <v>5</v>
      </c>
      <c r="M20" s="23" t="s">
        <v>37</v>
      </c>
      <c r="N20" s="23" t="s">
        <v>37</v>
      </c>
      <c r="O20" s="24" t="s">
        <v>58</v>
      </c>
      <c r="P20" s="19">
        <v>1070</v>
      </c>
      <c r="Q20" s="19">
        <v>0</v>
      </c>
      <c r="R20" s="19">
        <v>10</v>
      </c>
      <c r="S20" s="25">
        <v>1</v>
      </c>
      <c r="T20" s="25">
        <v>0</v>
      </c>
      <c r="U20" s="26">
        <v>0.33333333333333331</v>
      </c>
      <c r="V20" s="27" t="str">
        <f>[1]Cal_120915_12mm!$E$2</f>
        <v>Cal_120915_12mm</v>
      </c>
      <c r="W20" s="27">
        <f>[1]Cal_120915_12mm!$Q$3</f>
        <v>1.8759833191233128</v>
      </c>
      <c r="X20" s="27">
        <f>[1]Cal_120915_12mm!$R$3</f>
        <v>0.47119688832335938</v>
      </c>
      <c r="Y20" s="28">
        <v>221.2</v>
      </c>
      <c r="Z20" s="28">
        <v>134</v>
      </c>
      <c r="AA20" s="19">
        <f t="shared" si="4"/>
        <v>0.9428333333333333</v>
      </c>
      <c r="AB20" s="25">
        <f t="shared" si="0"/>
        <v>220.25716666666665</v>
      </c>
      <c r="AC20" s="25">
        <f t="shared" si="1"/>
        <v>133.05716666666666</v>
      </c>
      <c r="AD20" s="17">
        <f t="shared" si="2"/>
        <v>2.4671156712686688</v>
      </c>
      <c r="AE20" s="17">
        <f t="shared" si="3"/>
        <v>0.83055388215317505</v>
      </c>
      <c r="AF20" s="19"/>
      <c r="AG20" s="19"/>
      <c r="AH20" s="29" t="s">
        <v>46</v>
      </c>
      <c r="AI20" s="30"/>
    </row>
    <row r="21" spans="1:35" x14ac:dyDescent="0.3">
      <c r="A21" s="8" t="s">
        <v>34</v>
      </c>
      <c r="B21" s="9">
        <v>42131</v>
      </c>
      <c r="C21" s="10">
        <v>0.92152777777777783</v>
      </c>
      <c r="D21" s="8"/>
      <c r="E21" s="10">
        <v>0.93333333333333324</v>
      </c>
      <c r="F21" s="11" t="s">
        <v>52</v>
      </c>
      <c r="G21" s="11" t="s">
        <v>53</v>
      </c>
      <c r="H21" s="8">
        <v>135</v>
      </c>
      <c r="I21" s="8">
        <v>2</v>
      </c>
      <c r="J21" s="8">
        <v>6</v>
      </c>
      <c r="K21" s="8">
        <v>22</v>
      </c>
      <c r="L21" s="8">
        <v>6</v>
      </c>
      <c r="M21" s="12" t="s">
        <v>37</v>
      </c>
      <c r="N21" s="12" t="s">
        <v>39</v>
      </c>
      <c r="O21" s="13" t="s">
        <v>59</v>
      </c>
      <c r="P21" s="8">
        <v>1070</v>
      </c>
      <c r="Q21" s="8">
        <v>0</v>
      </c>
      <c r="R21" s="8">
        <v>10</v>
      </c>
      <c r="S21" s="14">
        <v>1</v>
      </c>
      <c r="T21" s="14">
        <v>0</v>
      </c>
      <c r="U21" s="15">
        <v>1</v>
      </c>
      <c r="V21" s="14" t="str">
        <f>[1]Cal_120915_12mm!$E$2</f>
        <v>Cal_120915_12mm</v>
      </c>
      <c r="W21" s="14">
        <f>[1]Cal_120915_12mm!$Q$3</f>
        <v>1.8759833191233128</v>
      </c>
      <c r="X21" s="14">
        <f>[1]Cal_120915_12mm!$R$3</f>
        <v>0.47119688832335938</v>
      </c>
      <c r="Y21" s="16">
        <v>546.29999999999995</v>
      </c>
      <c r="Z21" s="16">
        <v>333.8</v>
      </c>
      <c r="AA21" s="8">
        <f t="shared" si="4"/>
        <v>0.9428333333333333</v>
      </c>
      <c r="AB21" s="8">
        <f t="shared" si="0"/>
        <v>545.35716666666667</v>
      </c>
      <c r="AC21" s="8">
        <f t="shared" si="1"/>
        <v>332.85716666666667</v>
      </c>
      <c r="AD21" s="31">
        <f t="shared" si="2"/>
        <v>2.0040599393906429</v>
      </c>
      <c r="AE21" s="31">
        <f t="shared" si="3"/>
        <v>0.74576800212052963</v>
      </c>
      <c r="AF21" s="8"/>
      <c r="AG21" s="8"/>
      <c r="AH21" s="18"/>
      <c r="AI21" s="18"/>
    </row>
    <row r="22" spans="1:35" x14ac:dyDescent="0.3">
      <c r="A22" s="19" t="s">
        <v>34</v>
      </c>
      <c r="B22" s="20">
        <v>42131</v>
      </c>
      <c r="C22" s="21">
        <v>0.92152777777777783</v>
      </c>
      <c r="D22" s="19"/>
      <c r="E22" s="21">
        <v>0.93333333333333324</v>
      </c>
      <c r="F22" s="22" t="s">
        <v>52</v>
      </c>
      <c r="G22" s="22" t="s">
        <v>53</v>
      </c>
      <c r="H22" s="19">
        <v>135</v>
      </c>
      <c r="I22" s="19">
        <v>2</v>
      </c>
      <c r="J22" s="19">
        <v>6</v>
      </c>
      <c r="K22" s="19">
        <v>22</v>
      </c>
      <c r="L22" s="19">
        <v>6</v>
      </c>
      <c r="M22" s="23" t="s">
        <v>37</v>
      </c>
      <c r="N22" s="23" t="s">
        <v>39</v>
      </c>
      <c r="O22" s="24" t="s">
        <v>59</v>
      </c>
      <c r="P22" s="19">
        <v>1070</v>
      </c>
      <c r="Q22" s="19">
        <v>0</v>
      </c>
      <c r="R22" s="19">
        <v>10</v>
      </c>
      <c r="S22" s="25">
        <v>1</v>
      </c>
      <c r="T22" s="25">
        <v>0</v>
      </c>
      <c r="U22" s="26">
        <v>0.33333333333333331</v>
      </c>
      <c r="V22" s="27" t="str">
        <f>[1]Cal_120915_12mm!$E$2</f>
        <v>Cal_120915_12mm</v>
      </c>
      <c r="W22" s="27">
        <f>[1]Cal_120915_12mm!$Q$3</f>
        <v>1.8759833191233128</v>
      </c>
      <c r="X22" s="27">
        <f>[1]Cal_120915_12mm!$R$3</f>
        <v>0.47119688832335938</v>
      </c>
      <c r="Y22" s="28">
        <v>246.5</v>
      </c>
      <c r="Z22" s="28">
        <v>148.30000000000001</v>
      </c>
      <c r="AA22" s="19">
        <f t="shared" si="4"/>
        <v>0.9428333333333333</v>
      </c>
      <c r="AB22" s="19">
        <f t="shared" si="0"/>
        <v>245.55716666666666</v>
      </c>
      <c r="AC22" s="19">
        <f t="shared" si="1"/>
        <v>147.35716666666667</v>
      </c>
      <c r="AD22" s="31">
        <f t="shared" si="2"/>
        <v>2.7783343912681571</v>
      </c>
      <c r="AE22" s="31">
        <f t="shared" si="3"/>
        <v>0.87374429166768619</v>
      </c>
      <c r="AF22" s="19"/>
      <c r="AG22" s="19"/>
      <c r="AH22" s="29" t="s">
        <v>46</v>
      </c>
      <c r="AI22" s="30"/>
    </row>
    <row r="23" spans="1:35" x14ac:dyDescent="0.3">
      <c r="A23" s="8" t="s">
        <v>34</v>
      </c>
      <c r="B23" s="9">
        <v>42131</v>
      </c>
      <c r="C23" s="10">
        <v>0.92152777777777783</v>
      </c>
      <c r="D23" s="8"/>
      <c r="E23" s="10">
        <v>0.93541666666666667</v>
      </c>
      <c r="F23" s="11" t="s">
        <v>52</v>
      </c>
      <c r="G23" s="11" t="s">
        <v>53</v>
      </c>
      <c r="H23" s="8">
        <v>135</v>
      </c>
      <c r="I23" s="8">
        <v>2</v>
      </c>
      <c r="J23" s="8">
        <v>7</v>
      </c>
      <c r="K23" s="8">
        <v>7.4</v>
      </c>
      <c r="L23" s="8">
        <v>7</v>
      </c>
      <c r="M23" s="12" t="s">
        <v>37</v>
      </c>
      <c r="N23" s="12" t="s">
        <v>37</v>
      </c>
      <c r="O23" s="13" t="s">
        <v>60</v>
      </c>
      <c r="P23" s="8">
        <v>1070</v>
      </c>
      <c r="Q23" s="8">
        <v>0</v>
      </c>
      <c r="R23" s="8">
        <v>10</v>
      </c>
      <c r="S23" s="14">
        <v>1</v>
      </c>
      <c r="T23" s="14">
        <v>0</v>
      </c>
      <c r="U23" s="15">
        <v>1</v>
      </c>
      <c r="V23" s="14" t="str">
        <f>[1]Cal_120915_12mm!$E$2</f>
        <v>Cal_120915_12mm</v>
      </c>
      <c r="W23" s="14">
        <f>[1]Cal_120915_12mm!$Q$3</f>
        <v>1.8759833191233128</v>
      </c>
      <c r="X23" s="14">
        <f>[1]Cal_120915_12mm!$R$3</f>
        <v>0.47119688832335938</v>
      </c>
      <c r="Y23" s="16">
        <v>562.5</v>
      </c>
      <c r="Z23" s="16">
        <v>327.5</v>
      </c>
      <c r="AA23" s="8">
        <f>AVERAGE(0.957,0.796,0.888,0.845,0.934,1.036)</f>
        <v>0.90933333333333322</v>
      </c>
      <c r="AB23" s="14">
        <f t="shared" si="0"/>
        <v>561.59066666666672</v>
      </c>
      <c r="AC23" s="14">
        <f t="shared" si="1"/>
        <v>326.59066666666666</v>
      </c>
      <c r="AD23" s="17">
        <f t="shared" si="2"/>
        <v>2.2162545212084765</v>
      </c>
      <c r="AE23" s="17">
        <f t="shared" si="3"/>
        <v>0.48180407740993514</v>
      </c>
      <c r="AF23" s="8"/>
      <c r="AG23" s="8"/>
      <c r="AH23" s="18"/>
      <c r="AI23" s="18"/>
    </row>
    <row r="24" spans="1:35" x14ac:dyDescent="0.3">
      <c r="A24" s="19" t="s">
        <v>34</v>
      </c>
      <c r="B24" s="20">
        <v>42131</v>
      </c>
      <c r="C24" s="21">
        <v>0.92152777777777783</v>
      </c>
      <c r="D24" s="19"/>
      <c r="E24" s="21">
        <v>0.93541666666666667</v>
      </c>
      <c r="F24" s="22" t="s">
        <v>52</v>
      </c>
      <c r="G24" s="22" t="s">
        <v>53</v>
      </c>
      <c r="H24" s="19">
        <v>135</v>
      </c>
      <c r="I24" s="19">
        <v>2</v>
      </c>
      <c r="J24" s="19">
        <v>7</v>
      </c>
      <c r="K24" s="19">
        <v>7.4</v>
      </c>
      <c r="L24" s="19">
        <v>7</v>
      </c>
      <c r="M24" s="23" t="s">
        <v>37</v>
      </c>
      <c r="N24" s="23" t="s">
        <v>37</v>
      </c>
      <c r="O24" s="24" t="s">
        <v>60</v>
      </c>
      <c r="P24" s="19">
        <v>1070</v>
      </c>
      <c r="Q24" s="19">
        <v>0</v>
      </c>
      <c r="R24" s="19">
        <v>10</v>
      </c>
      <c r="S24" s="25">
        <v>1</v>
      </c>
      <c r="T24" s="25">
        <v>0</v>
      </c>
      <c r="U24" s="26">
        <v>0.33333333333333331</v>
      </c>
      <c r="V24" s="27" t="str">
        <f>[1]Cal_120915_12mm!$E$2</f>
        <v>Cal_120915_12mm</v>
      </c>
      <c r="W24" s="27">
        <f>[1]Cal_120915_12mm!$Q$3</f>
        <v>1.8759833191233128</v>
      </c>
      <c r="X24" s="27">
        <f>[1]Cal_120915_12mm!$R$3</f>
        <v>0.47119688832335938</v>
      </c>
      <c r="Y24" s="28">
        <v>192.1</v>
      </c>
      <c r="Z24" s="28">
        <v>112.9</v>
      </c>
      <c r="AA24" s="19">
        <f t="shared" ref="AA24" si="5">AVERAGE(0.957,0.796,0.888,0.845,0.934,1.036)</f>
        <v>0.90933333333333322</v>
      </c>
      <c r="AB24" s="25">
        <f t="shared" si="0"/>
        <v>191.19066666666666</v>
      </c>
      <c r="AC24" s="25">
        <f t="shared" si="1"/>
        <v>111.99066666666667</v>
      </c>
      <c r="AD24" s="17">
        <f t="shared" si="2"/>
        <v>2.2407747839963146</v>
      </c>
      <c r="AE24" s="17">
        <f t="shared" si="3"/>
        <v>0.53478568362786205</v>
      </c>
      <c r="AF24" s="19"/>
      <c r="AG24" s="19"/>
      <c r="AH24" s="29" t="s">
        <v>46</v>
      </c>
      <c r="AI24" s="30"/>
    </row>
    <row r="25" spans="1:35" x14ac:dyDescent="0.3">
      <c r="A25" s="8" t="s">
        <v>34</v>
      </c>
      <c r="B25" s="9">
        <v>42131</v>
      </c>
      <c r="C25" s="10">
        <v>0.92152777777777783</v>
      </c>
      <c r="D25" s="8"/>
      <c r="E25" s="10">
        <v>0.93541666666666667</v>
      </c>
      <c r="F25" s="11" t="s">
        <v>52</v>
      </c>
      <c r="G25" s="11" t="s">
        <v>53</v>
      </c>
      <c r="H25" s="8">
        <v>135</v>
      </c>
      <c r="I25" s="8">
        <v>2</v>
      </c>
      <c r="J25" s="8">
        <v>8</v>
      </c>
      <c r="K25" s="8">
        <v>7.4</v>
      </c>
      <c r="L25" s="8">
        <v>8</v>
      </c>
      <c r="M25" s="12" t="s">
        <v>37</v>
      </c>
      <c r="N25" s="12" t="s">
        <v>39</v>
      </c>
      <c r="O25" s="13" t="s">
        <v>61</v>
      </c>
      <c r="P25" s="8">
        <v>1070</v>
      </c>
      <c r="Q25" s="8">
        <v>0</v>
      </c>
      <c r="R25" s="8">
        <v>10</v>
      </c>
      <c r="S25" s="14">
        <v>1</v>
      </c>
      <c r="T25" s="14">
        <v>0</v>
      </c>
      <c r="U25" s="15">
        <v>1</v>
      </c>
      <c r="V25" s="14" t="str">
        <f>[1]Cal_120915_12mm!$E$2</f>
        <v>Cal_120915_12mm</v>
      </c>
      <c r="W25" s="14">
        <f>[1]Cal_120915_12mm!$Q$3</f>
        <v>1.8759833191233128</v>
      </c>
      <c r="X25" s="14">
        <f>[1]Cal_120915_12mm!$R$3</f>
        <v>0.47119688832335938</v>
      </c>
      <c r="Y25" s="16">
        <v>536.5</v>
      </c>
      <c r="Z25" s="16">
        <v>319.39999999999998</v>
      </c>
      <c r="AA25" s="8">
        <f t="shared" ref="AA25:AA57" si="6">AVERAGE(0.992,0.924,0.828,0.852,1.089,0.972)</f>
        <v>0.9428333333333333</v>
      </c>
      <c r="AB25" s="14">
        <f t="shared" si="0"/>
        <v>535.55716666666672</v>
      </c>
      <c r="AC25" s="14">
        <f t="shared" si="1"/>
        <v>318.45716666666664</v>
      </c>
      <c r="AD25" s="17">
        <f t="shared" si="2"/>
        <v>2.0474419427845119</v>
      </c>
      <c r="AE25" s="17">
        <f t="shared" si="3"/>
        <v>0.58342349371496838</v>
      </c>
      <c r="AF25" s="8"/>
      <c r="AG25" s="8"/>
      <c r="AH25" s="18"/>
      <c r="AI25" s="18"/>
    </row>
    <row r="26" spans="1:35" x14ac:dyDescent="0.3">
      <c r="A26" s="19" t="s">
        <v>34</v>
      </c>
      <c r="B26" s="20">
        <v>42131</v>
      </c>
      <c r="C26" s="21">
        <v>0.92152777777777783</v>
      </c>
      <c r="D26" s="19"/>
      <c r="E26" s="21">
        <v>0.93541666666666667</v>
      </c>
      <c r="F26" s="22" t="s">
        <v>52</v>
      </c>
      <c r="G26" s="22" t="s">
        <v>53</v>
      </c>
      <c r="H26" s="19">
        <v>135</v>
      </c>
      <c r="I26" s="19">
        <v>2</v>
      </c>
      <c r="J26" s="19">
        <v>8</v>
      </c>
      <c r="K26" s="19">
        <v>7.4</v>
      </c>
      <c r="L26" s="19">
        <v>8</v>
      </c>
      <c r="M26" s="23" t="s">
        <v>37</v>
      </c>
      <c r="N26" s="23" t="s">
        <v>39</v>
      </c>
      <c r="O26" s="24" t="s">
        <v>61</v>
      </c>
      <c r="P26" s="19">
        <v>1070</v>
      </c>
      <c r="Q26" s="19">
        <v>0</v>
      </c>
      <c r="R26" s="19">
        <v>10</v>
      </c>
      <c r="S26" s="25">
        <v>1</v>
      </c>
      <c r="T26" s="25">
        <v>0</v>
      </c>
      <c r="U26" s="26">
        <v>0.33333333333333331</v>
      </c>
      <c r="V26" s="27" t="str">
        <f>[1]Cal_120915_12mm!$E$2</f>
        <v>Cal_120915_12mm</v>
      </c>
      <c r="W26" s="27">
        <f>[1]Cal_120915_12mm!$Q$3</f>
        <v>1.8759833191233128</v>
      </c>
      <c r="X26" s="27">
        <f>[1]Cal_120915_12mm!$R$3</f>
        <v>0.47119688832335938</v>
      </c>
      <c r="Y26" s="28">
        <v>220.9</v>
      </c>
      <c r="Z26" s="28">
        <v>127.7</v>
      </c>
      <c r="AA26" s="19">
        <f t="shared" si="6"/>
        <v>0.9428333333333333</v>
      </c>
      <c r="AB26" s="25">
        <f t="shared" si="0"/>
        <v>219.95716666666667</v>
      </c>
      <c r="AC26" s="25">
        <f t="shared" si="1"/>
        <v>126.75716666666666</v>
      </c>
      <c r="AD26" s="17">
        <f t="shared" si="2"/>
        <v>2.6368713367229355</v>
      </c>
      <c r="AE26" s="17">
        <f t="shared" si="3"/>
        <v>0.50465992887106292</v>
      </c>
      <c r="AF26" s="19"/>
      <c r="AG26" s="19"/>
      <c r="AH26" s="29" t="s">
        <v>46</v>
      </c>
      <c r="AI26" s="29"/>
    </row>
    <row r="27" spans="1:35" x14ac:dyDescent="0.3">
      <c r="A27" s="8" t="s">
        <v>34</v>
      </c>
      <c r="B27" s="9">
        <v>42133</v>
      </c>
      <c r="C27" s="10">
        <v>0.59027777777777779</v>
      </c>
      <c r="D27" s="8"/>
      <c r="E27" s="10">
        <v>0.60277777777777775</v>
      </c>
      <c r="F27" s="11" t="s">
        <v>62</v>
      </c>
      <c r="G27" s="11" t="s">
        <v>63</v>
      </c>
      <c r="H27" s="8">
        <v>495</v>
      </c>
      <c r="I27" s="8">
        <v>4</v>
      </c>
      <c r="J27" s="8">
        <v>1</v>
      </c>
      <c r="K27" s="8">
        <v>484</v>
      </c>
      <c r="L27" s="8">
        <v>1</v>
      </c>
      <c r="M27" s="12" t="s">
        <v>37</v>
      </c>
      <c r="N27" s="12" t="s">
        <v>37</v>
      </c>
      <c r="O27" s="13" t="s">
        <v>64</v>
      </c>
      <c r="P27" s="8">
        <v>1070</v>
      </c>
      <c r="Q27" s="8">
        <v>0</v>
      </c>
      <c r="R27" s="8">
        <v>5</v>
      </c>
      <c r="S27" s="14">
        <v>1</v>
      </c>
      <c r="T27" s="14">
        <v>0</v>
      </c>
      <c r="U27" s="15">
        <v>1</v>
      </c>
      <c r="V27" s="14" t="str">
        <f>[1]Cal_120915_12mm!$E$2</f>
        <v>Cal_120915_12mm</v>
      </c>
      <c r="W27" s="14">
        <f>[1]Cal_120915_12mm!$Q$3</f>
        <v>1.8759833191233128</v>
      </c>
      <c r="X27" s="14">
        <f>[1]Cal_120915_12mm!$R$3</f>
        <v>0.47119688832335938</v>
      </c>
      <c r="Y27" s="16">
        <v>25.55</v>
      </c>
      <c r="Z27" s="16">
        <v>20.62</v>
      </c>
      <c r="AA27" s="8">
        <f t="shared" si="6"/>
        <v>0.9428333333333333</v>
      </c>
      <c r="AB27" s="14">
        <f t="shared" si="0"/>
        <v>24.607166666666668</v>
      </c>
      <c r="AC27" s="14">
        <f t="shared" si="1"/>
        <v>19.677166666666668</v>
      </c>
      <c r="AD27" s="17">
        <f t="shared" si="2"/>
        <v>2.3247095296931457E-2</v>
      </c>
      <c r="AE27" s="17">
        <f t="shared" si="3"/>
        <v>5.8032246307208456E-2</v>
      </c>
      <c r="AF27" s="8"/>
      <c r="AG27" s="8"/>
      <c r="AH27" s="18"/>
      <c r="AI27" s="18"/>
    </row>
    <row r="28" spans="1:35" x14ac:dyDescent="0.3">
      <c r="A28" s="8" t="s">
        <v>34</v>
      </c>
      <c r="B28" s="9">
        <v>42133</v>
      </c>
      <c r="C28" s="10">
        <v>0.59027777777777779</v>
      </c>
      <c r="D28" s="8"/>
      <c r="E28" s="10">
        <v>0.60277777777777775</v>
      </c>
      <c r="F28" s="11" t="s">
        <v>62</v>
      </c>
      <c r="G28" s="11" t="s">
        <v>63</v>
      </c>
      <c r="H28" s="8">
        <v>495</v>
      </c>
      <c r="I28" s="8">
        <v>4</v>
      </c>
      <c r="J28" s="8">
        <v>2</v>
      </c>
      <c r="K28" s="8">
        <v>484</v>
      </c>
      <c r="L28" s="8">
        <v>2</v>
      </c>
      <c r="M28" s="12" t="s">
        <v>37</v>
      </c>
      <c r="N28" s="12" t="s">
        <v>39</v>
      </c>
      <c r="O28" s="13" t="s">
        <v>65</v>
      </c>
      <c r="P28" s="8">
        <v>1070</v>
      </c>
      <c r="Q28" s="8">
        <v>0</v>
      </c>
      <c r="R28" s="8">
        <v>5</v>
      </c>
      <c r="S28" s="14">
        <v>1</v>
      </c>
      <c r="T28" s="14">
        <v>0</v>
      </c>
      <c r="U28" s="15">
        <v>1</v>
      </c>
      <c r="V28" s="14" t="str">
        <f>[1]Cal_120915_12mm!$E$2</f>
        <v>Cal_120915_12mm</v>
      </c>
      <c r="W28" s="14">
        <f>[1]Cal_120915_12mm!$Q$3</f>
        <v>1.8759833191233128</v>
      </c>
      <c r="X28" s="14">
        <f>[1]Cal_120915_12mm!$R$3</f>
        <v>0.47119688832335938</v>
      </c>
      <c r="Y28" s="16">
        <v>24.89</v>
      </c>
      <c r="Z28" s="16">
        <v>19.739999999999998</v>
      </c>
      <c r="AA28" s="8">
        <f t="shared" si="6"/>
        <v>0.9428333333333333</v>
      </c>
      <c r="AB28" s="14">
        <f t="shared" si="0"/>
        <v>23.947166666666668</v>
      </c>
      <c r="AC28" s="14">
        <f t="shared" si="1"/>
        <v>18.797166666666666</v>
      </c>
      <c r="AD28" s="17">
        <f t="shared" si="2"/>
        <v>2.4284491030263096E-2</v>
      </c>
      <c r="AE28" s="17">
        <f t="shared" si="3"/>
        <v>5.3359885142963984E-2</v>
      </c>
      <c r="AF28" s="8"/>
      <c r="AG28" s="8"/>
      <c r="AH28" s="18"/>
      <c r="AI28" s="18"/>
    </row>
    <row r="29" spans="1:35" x14ac:dyDescent="0.3">
      <c r="A29" s="8" t="s">
        <v>34</v>
      </c>
      <c r="B29" s="9">
        <v>42133</v>
      </c>
      <c r="C29" s="10">
        <v>0.59027777777777779</v>
      </c>
      <c r="D29" s="8"/>
      <c r="E29" s="10">
        <v>0.60902777777777783</v>
      </c>
      <c r="F29" s="11" t="s">
        <v>62</v>
      </c>
      <c r="G29" s="11" t="s">
        <v>63</v>
      </c>
      <c r="H29" s="8">
        <v>495</v>
      </c>
      <c r="I29" s="8">
        <v>4</v>
      </c>
      <c r="J29" s="8">
        <v>3</v>
      </c>
      <c r="K29" s="8">
        <v>200</v>
      </c>
      <c r="L29" s="8">
        <v>3</v>
      </c>
      <c r="M29" s="12" t="s">
        <v>37</v>
      </c>
      <c r="N29" s="12" t="s">
        <v>37</v>
      </c>
      <c r="O29" s="13" t="s">
        <v>66</v>
      </c>
      <c r="P29" s="8">
        <v>1070</v>
      </c>
      <c r="Q29" s="8">
        <v>0</v>
      </c>
      <c r="R29" s="8">
        <v>5</v>
      </c>
      <c r="S29" s="14">
        <v>1</v>
      </c>
      <c r="T29" s="14">
        <v>0</v>
      </c>
      <c r="U29" s="15">
        <v>1</v>
      </c>
      <c r="V29" s="14" t="str">
        <f>[1]Cal_120915_12mm!$E$2</f>
        <v>Cal_120915_12mm</v>
      </c>
      <c r="W29" s="14">
        <f>[1]Cal_120915_12mm!$Q$3</f>
        <v>1.8759833191233128</v>
      </c>
      <c r="X29" s="14">
        <f>[1]Cal_120915_12mm!$R$3</f>
        <v>0.47119688832335938</v>
      </c>
      <c r="Y29" s="16">
        <v>38.35</v>
      </c>
      <c r="Z29" s="16">
        <v>29.18</v>
      </c>
      <c r="AA29" s="8">
        <f t="shared" si="6"/>
        <v>0.9428333333333333</v>
      </c>
      <c r="AB29" s="14">
        <f t="shared" si="0"/>
        <v>37.407166666666669</v>
      </c>
      <c r="AC29" s="14">
        <f t="shared" si="1"/>
        <v>28.237166666666667</v>
      </c>
      <c r="AD29" s="17">
        <f t="shared" si="2"/>
        <v>4.3240540339322821E-2</v>
      </c>
      <c r="AE29" s="17">
        <f t="shared" si="3"/>
        <v>7.3397101365514389E-2</v>
      </c>
      <c r="AF29" s="8"/>
      <c r="AG29" s="8"/>
      <c r="AH29" s="18"/>
      <c r="AI29" s="18"/>
    </row>
    <row r="30" spans="1:35" x14ac:dyDescent="0.3">
      <c r="A30" s="8" t="s">
        <v>34</v>
      </c>
      <c r="B30" s="9">
        <v>42133</v>
      </c>
      <c r="C30" s="10">
        <v>0.59027777777777779</v>
      </c>
      <c r="D30" s="8"/>
      <c r="E30" s="10">
        <v>0.60902777777777783</v>
      </c>
      <c r="F30" s="11" t="s">
        <v>62</v>
      </c>
      <c r="G30" s="11" t="s">
        <v>63</v>
      </c>
      <c r="H30" s="8">
        <v>495</v>
      </c>
      <c r="I30" s="8">
        <v>4</v>
      </c>
      <c r="J30" s="8">
        <v>4</v>
      </c>
      <c r="K30" s="8">
        <v>200</v>
      </c>
      <c r="L30" s="8">
        <v>4</v>
      </c>
      <c r="M30" s="12" t="s">
        <v>37</v>
      </c>
      <c r="N30" s="12" t="s">
        <v>39</v>
      </c>
      <c r="O30" s="13" t="s">
        <v>67</v>
      </c>
      <c r="P30" s="8">
        <v>1070</v>
      </c>
      <c r="Q30" s="8">
        <v>0</v>
      </c>
      <c r="R30" s="8">
        <v>5</v>
      </c>
      <c r="S30" s="14">
        <v>1</v>
      </c>
      <c r="T30" s="14">
        <v>0</v>
      </c>
      <c r="U30" s="15">
        <v>1</v>
      </c>
      <c r="V30" s="14" t="str">
        <f>[1]Cal_120915_12mm!$E$2</f>
        <v>Cal_120915_12mm</v>
      </c>
      <c r="W30" s="14">
        <f>[1]Cal_120915_12mm!$Q$3</f>
        <v>1.8759833191233128</v>
      </c>
      <c r="X30" s="14">
        <f>[1]Cal_120915_12mm!$R$3</f>
        <v>0.47119688832335938</v>
      </c>
      <c r="Y30" s="16">
        <v>36.299999999999997</v>
      </c>
      <c r="Z30" s="16">
        <v>26.19</v>
      </c>
      <c r="AA30" s="8">
        <f t="shared" si="6"/>
        <v>0.9428333333333333</v>
      </c>
      <c r="AB30" s="14">
        <f t="shared" si="0"/>
        <v>35.357166666666664</v>
      </c>
      <c r="AC30" s="14">
        <f t="shared" si="1"/>
        <v>25.247166666666669</v>
      </c>
      <c r="AD30" s="17">
        <f t="shared" si="2"/>
        <v>4.7673049381739753E-2</v>
      </c>
      <c r="AE30" s="17">
        <f t="shared" si="3"/>
        <v>5.6613971143064185E-2</v>
      </c>
      <c r="AF30" s="8"/>
      <c r="AG30" s="8"/>
      <c r="AH30" s="18"/>
      <c r="AI30" s="18"/>
    </row>
    <row r="31" spans="1:35" x14ac:dyDescent="0.3">
      <c r="A31" s="8" t="s">
        <v>34</v>
      </c>
      <c r="B31" s="9">
        <v>42133</v>
      </c>
      <c r="C31" s="10">
        <v>0.59027777777777779</v>
      </c>
      <c r="D31" s="8"/>
      <c r="E31" s="10">
        <v>0.61527777777777781</v>
      </c>
      <c r="F31" s="11" t="s">
        <v>62</v>
      </c>
      <c r="G31" s="11" t="s">
        <v>63</v>
      </c>
      <c r="H31" s="8">
        <v>495</v>
      </c>
      <c r="I31" s="8">
        <v>4</v>
      </c>
      <c r="J31" s="8">
        <v>5</v>
      </c>
      <c r="K31" s="8">
        <v>26</v>
      </c>
      <c r="L31" s="8">
        <v>5</v>
      </c>
      <c r="M31" s="12" t="s">
        <v>37</v>
      </c>
      <c r="N31" s="12" t="s">
        <v>37</v>
      </c>
      <c r="O31" s="13" t="s">
        <v>68</v>
      </c>
      <c r="P31" s="8">
        <v>1070</v>
      </c>
      <c r="Q31" s="8">
        <v>0</v>
      </c>
      <c r="R31" s="8">
        <v>10</v>
      </c>
      <c r="S31" s="14">
        <v>1</v>
      </c>
      <c r="T31" s="14">
        <v>0</v>
      </c>
      <c r="U31" s="15">
        <v>1</v>
      </c>
      <c r="V31" s="14" t="str">
        <f>[1]Cal_120915_12mm!$E$2</f>
        <v>Cal_120915_12mm</v>
      </c>
      <c r="W31" s="14">
        <f>[1]Cal_120915_12mm!$Q$3</f>
        <v>1.8759833191233128</v>
      </c>
      <c r="X31" s="14">
        <f>[1]Cal_120915_12mm!$R$3</f>
        <v>0.47119688832335938</v>
      </c>
      <c r="Y31" s="16">
        <v>708.8</v>
      </c>
      <c r="Z31" s="16">
        <v>506.3</v>
      </c>
      <c r="AA31" s="8">
        <f t="shared" si="6"/>
        <v>0.9428333333333333</v>
      </c>
      <c r="AB31" s="14">
        <f t="shared" si="0"/>
        <v>707.85716666666667</v>
      </c>
      <c r="AC31" s="14">
        <f t="shared" si="1"/>
        <v>505.35716666666667</v>
      </c>
      <c r="AD31" s="17">
        <f t="shared" si="2"/>
        <v>1.9097512363604952</v>
      </c>
      <c r="AE31" s="17">
        <f t="shared" si="3"/>
        <v>2.265148379769903</v>
      </c>
      <c r="AF31" s="8"/>
      <c r="AG31" s="8" t="s">
        <v>50</v>
      </c>
      <c r="AH31" s="18"/>
      <c r="AI31" s="18"/>
    </row>
    <row r="32" spans="1:35" x14ac:dyDescent="0.3">
      <c r="A32" s="19" t="s">
        <v>34</v>
      </c>
      <c r="B32" s="20">
        <v>42133</v>
      </c>
      <c r="C32" s="21">
        <v>0.59027777777777779</v>
      </c>
      <c r="D32" s="19"/>
      <c r="E32" s="21">
        <v>0.61527777777777781</v>
      </c>
      <c r="F32" s="22" t="s">
        <v>62</v>
      </c>
      <c r="G32" s="22" t="s">
        <v>63</v>
      </c>
      <c r="H32" s="19">
        <v>495</v>
      </c>
      <c r="I32" s="19">
        <v>4</v>
      </c>
      <c r="J32" s="19">
        <v>5</v>
      </c>
      <c r="K32" s="19">
        <v>26</v>
      </c>
      <c r="L32" s="19">
        <v>5</v>
      </c>
      <c r="M32" s="23" t="s">
        <v>37</v>
      </c>
      <c r="N32" s="23" t="s">
        <v>37</v>
      </c>
      <c r="O32" s="24" t="s">
        <v>68</v>
      </c>
      <c r="P32" s="19">
        <v>1070</v>
      </c>
      <c r="Q32" s="19">
        <v>0</v>
      </c>
      <c r="R32" s="19">
        <v>10</v>
      </c>
      <c r="S32" s="25">
        <v>1</v>
      </c>
      <c r="T32" s="25">
        <v>0</v>
      </c>
      <c r="U32" s="26">
        <v>0.33333333333333331</v>
      </c>
      <c r="V32" s="27" t="str">
        <f>[1]Cal_120915_12mm!$E$2</f>
        <v>Cal_120915_12mm</v>
      </c>
      <c r="W32" s="27">
        <f>[1]Cal_120915_12mm!$Q$3</f>
        <v>1.8759833191233128</v>
      </c>
      <c r="X32" s="27">
        <f>[1]Cal_120915_12mm!$R$3</f>
        <v>0.47119688832335938</v>
      </c>
      <c r="Y32" s="28">
        <v>439.3</v>
      </c>
      <c r="Z32" s="28">
        <v>304.3</v>
      </c>
      <c r="AA32" s="19">
        <f t="shared" si="6"/>
        <v>0.9428333333333333</v>
      </c>
      <c r="AB32" s="25">
        <f t="shared" si="0"/>
        <v>438.35716666666667</v>
      </c>
      <c r="AC32" s="25">
        <f t="shared" si="1"/>
        <v>303.35716666666667</v>
      </c>
      <c r="AD32" s="17">
        <f t="shared" si="2"/>
        <v>3.8195024727209903</v>
      </c>
      <c r="AE32" s="17">
        <f t="shared" si="3"/>
        <v>3.6988576230948382</v>
      </c>
      <c r="AF32" s="19"/>
      <c r="AG32" s="19" t="s">
        <v>50</v>
      </c>
      <c r="AH32" s="29" t="s">
        <v>69</v>
      </c>
      <c r="AI32" s="30"/>
    </row>
    <row r="33" spans="1:35" x14ac:dyDescent="0.3">
      <c r="A33" s="19" t="s">
        <v>34</v>
      </c>
      <c r="B33" s="20">
        <v>42133</v>
      </c>
      <c r="C33" s="21">
        <v>0.59027777777777779</v>
      </c>
      <c r="D33" s="19"/>
      <c r="E33" s="21">
        <v>0.61527777777777781</v>
      </c>
      <c r="F33" s="22" t="s">
        <v>62</v>
      </c>
      <c r="G33" s="22" t="s">
        <v>63</v>
      </c>
      <c r="H33" s="19">
        <v>495</v>
      </c>
      <c r="I33" s="19">
        <v>4</v>
      </c>
      <c r="J33" s="19">
        <v>5</v>
      </c>
      <c r="K33" s="19">
        <v>26</v>
      </c>
      <c r="L33" s="19">
        <v>5</v>
      </c>
      <c r="M33" s="23" t="s">
        <v>37</v>
      </c>
      <c r="N33" s="23" t="s">
        <v>37</v>
      </c>
      <c r="O33" s="24" t="s">
        <v>68</v>
      </c>
      <c r="P33" s="19">
        <v>1070</v>
      </c>
      <c r="Q33" s="19">
        <v>0</v>
      </c>
      <c r="R33" s="19">
        <v>10</v>
      </c>
      <c r="S33" s="25">
        <v>1</v>
      </c>
      <c r="T33" s="25">
        <v>0</v>
      </c>
      <c r="U33" s="26">
        <v>0.33333333333333331</v>
      </c>
      <c r="V33" s="27" t="str">
        <f>[1]Cal_120915_12mm!$E$2</f>
        <v>Cal_120915_12mm</v>
      </c>
      <c r="W33" s="27">
        <f>[1]Cal_120915_12mm!$Q$3</f>
        <v>1.8759833191233128</v>
      </c>
      <c r="X33" s="27">
        <f>[1]Cal_120915_12mm!$R$3</f>
        <v>0.47119688832335938</v>
      </c>
      <c r="Y33" s="28">
        <v>419.5</v>
      </c>
      <c r="Z33" s="28">
        <v>296.89999999999998</v>
      </c>
      <c r="AA33" s="19">
        <f t="shared" si="6"/>
        <v>0.9428333333333333</v>
      </c>
      <c r="AB33" s="25">
        <f t="shared" si="0"/>
        <v>418.55716666666666</v>
      </c>
      <c r="AC33" s="25">
        <f t="shared" si="1"/>
        <v>295.95716666666664</v>
      </c>
      <c r="AD33" s="17">
        <f t="shared" si="2"/>
        <v>3.4686740974488406</v>
      </c>
      <c r="AE33" s="17">
        <f t="shared" si="3"/>
        <v>3.8662854698072961</v>
      </c>
      <c r="AF33" s="19"/>
      <c r="AG33" s="19" t="s">
        <v>50</v>
      </c>
      <c r="AH33" s="29" t="s">
        <v>70</v>
      </c>
      <c r="AI33" s="30"/>
    </row>
    <row r="34" spans="1:35" x14ac:dyDescent="0.3">
      <c r="A34" s="8" t="s">
        <v>34</v>
      </c>
      <c r="B34" s="9">
        <v>42133</v>
      </c>
      <c r="C34" s="10">
        <v>0.59027777777777779</v>
      </c>
      <c r="D34" s="8"/>
      <c r="E34" s="10">
        <v>0.61527777777777781</v>
      </c>
      <c r="F34" s="11" t="s">
        <v>62</v>
      </c>
      <c r="G34" s="11" t="s">
        <v>63</v>
      </c>
      <c r="H34" s="8">
        <v>495</v>
      </c>
      <c r="I34" s="8">
        <v>4</v>
      </c>
      <c r="J34" s="8">
        <v>6</v>
      </c>
      <c r="K34" s="8">
        <v>26</v>
      </c>
      <c r="L34" s="8">
        <v>6</v>
      </c>
      <c r="M34" s="12" t="s">
        <v>37</v>
      </c>
      <c r="N34" s="12" t="s">
        <v>39</v>
      </c>
      <c r="O34" s="13" t="s">
        <v>71</v>
      </c>
      <c r="P34" s="8">
        <v>1070</v>
      </c>
      <c r="Q34" s="8">
        <v>0</v>
      </c>
      <c r="R34" s="8">
        <v>10</v>
      </c>
      <c r="S34" s="14">
        <v>1</v>
      </c>
      <c r="T34" s="14">
        <v>0</v>
      </c>
      <c r="U34" s="15">
        <v>1</v>
      </c>
      <c r="V34" s="14" t="str">
        <f>[1]Cal_120915_12mm!$E$2</f>
        <v>Cal_120915_12mm</v>
      </c>
      <c r="W34" s="14">
        <f>[1]Cal_120915_12mm!$Q$3</f>
        <v>1.8759833191233128</v>
      </c>
      <c r="X34" s="14">
        <f>[1]Cal_120915_12mm!$R$3</f>
        <v>0.47119688832335938</v>
      </c>
      <c r="Y34" s="16">
        <v>798</v>
      </c>
      <c r="Z34" s="16">
        <v>557.70000000000005</v>
      </c>
      <c r="AA34" s="8">
        <f t="shared" si="6"/>
        <v>0.9428333333333333</v>
      </c>
      <c r="AB34" s="8">
        <f t="shared" si="0"/>
        <v>797.05716666666672</v>
      </c>
      <c r="AC34" s="8">
        <f t="shared" si="1"/>
        <v>556.75716666666676</v>
      </c>
      <c r="AD34" s="31">
        <f t="shared" si="2"/>
        <v>2.2662381338144542</v>
      </c>
      <c r="AE34" s="31">
        <f t="shared" si="3"/>
        <v>2.3332915349271239</v>
      </c>
      <c r="AF34" s="8"/>
      <c r="AG34" s="8" t="s">
        <v>50</v>
      </c>
      <c r="AH34" s="18"/>
      <c r="AI34" s="18"/>
    </row>
    <row r="35" spans="1:35" x14ac:dyDescent="0.3">
      <c r="A35" s="19" t="s">
        <v>34</v>
      </c>
      <c r="B35" s="20">
        <v>42133</v>
      </c>
      <c r="C35" s="21">
        <v>0.59027777777777779</v>
      </c>
      <c r="D35" s="19"/>
      <c r="E35" s="21">
        <v>0.61527777777777781</v>
      </c>
      <c r="F35" s="22" t="s">
        <v>62</v>
      </c>
      <c r="G35" s="22" t="s">
        <v>63</v>
      </c>
      <c r="H35" s="19">
        <v>495</v>
      </c>
      <c r="I35" s="19">
        <v>4</v>
      </c>
      <c r="J35" s="19">
        <v>6</v>
      </c>
      <c r="K35" s="19">
        <v>26</v>
      </c>
      <c r="L35" s="19">
        <v>6</v>
      </c>
      <c r="M35" s="23" t="s">
        <v>37</v>
      </c>
      <c r="N35" s="23" t="s">
        <v>39</v>
      </c>
      <c r="O35" s="24" t="s">
        <v>71</v>
      </c>
      <c r="P35" s="19">
        <v>1070</v>
      </c>
      <c r="Q35" s="19">
        <v>0</v>
      </c>
      <c r="R35" s="19">
        <v>10</v>
      </c>
      <c r="S35" s="25">
        <v>1</v>
      </c>
      <c r="T35" s="25">
        <v>0</v>
      </c>
      <c r="U35" s="26">
        <v>0.33333333333333331</v>
      </c>
      <c r="V35" s="27" t="str">
        <f>[1]Cal_120915_12mm!$E$2</f>
        <v>Cal_120915_12mm</v>
      </c>
      <c r="W35" s="27">
        <f>[1]Cal_120915_12mm!$Q$3</f>
        <v>1.8759833191233128</v>
      </c>
      <c r="X35" s="27">
        <f>[1]Cal_120915_12mm!$R$3</f>
        <v>0.47119688832335938</v>
      </c>
      <c r="Y35" s="28">
        <v>421.9</v>
      </c>
      <c r="Z35" s="28">
        <v>295.3</v>
      </c>
      <c r="AA35" s="19">
        <f t="shared" si="6"/>
        <v>0.9428333333333333</v>
      </c>
      <c r="AB35" s="19">
        <f t="shared" si="0"/>
        <v>420.95716666666664</v>
      </c>
      <c r="AC35" s="19">
        <f t="shared" si="1"/>
        <v>294.35716666666667</v>
      </c>
      <c r="AD35" s="31">
        <f t="shared" si="2"/>
        <v>3.5818445410850162</v>
      </c>
      <c r="AE35" s="31">
        <f t="shared" si="3"/>
        <v>3.7134608578338906</v>
      </c>
      <c r="AF35" s="19"/>
      <c r="AG35" s="19" t="s">
        <v>50</v>
      </c>
      <c r="AH35" s="29" t="s">
        <v>72</v>
      </c>
      <c r="AI35" s="30"/>
    </row>
    <row r="36" spans="1:35" x14ac:dyDescent="0.3">
      <c r="A36" s="19" t="s">
        <v>34</v>
      </c>
      <c r="B36" s="20">
        <v>42133</v>
      </c>
      <c r="C36" s="21">
        <v>0.59027777777777779</v>
      </c>
      <c r="D36" s="19"/>
      <c r="E36" s="21">
        <v>0.61527777777777781</v>
      </c>
      <c r="F36" s="22" t="s">
        <v>62</v>
      </c>
      <c r="G36" s="22" t="s">
        <v>63</v>
      </c>
      <c r="H36" s="19">
        <v>495</v>
      </c>
      <c r="I36" s="19">
        <v>4</v>
      </c>
      <c r="J36" s="19">
        <v>6</v>
      </c>
      <c r="K36" s="19">
        <v>26</v>
      </c>
      <c r="L36" s="19">
        <v>6</v>
      </c>
      <c r="M36" s="23" t="s">
        <v>37</v>
      </c>
      <c r="N36" s="23" t="s">
        <v>39</v>
      </c>
      <c r="O36" s="24" t="s">
        <v>71</v>
      </c>
      <c r="P36" s="19">
        <v>1070</v>
      </c>
      <c r="Q36" s="19">
        <v>0</v>
      </c>
      <c r="R36" s="19">
        <v>10</v>
      </c>
      <c r="S36" s="25">
        <v>1</v>
      </c>
      <c r="T36" s="25">
        <v>0</v>
      </c>
      <c r="U36" s="26">
        <v>0.33333333333333331</v>
      </c>
      <c r="V36" s="27" t="str">
        <f>[1]Cal_120915_12mm!$E$2</f>
        <v>Cal_120915_12mm</v>
      </c>
      <c r="W36" s="27">
        <f>[1]Cal_120915_12mm!$Q$3</f>
        <v>1.8759833191233128</v>
      </c>
      <c r="X36" s="27">
        <f>[1]Cal_120915_12mm!$R$3</f>
        <v>0.47119688832335938</v>
      </c>
      <c r="Y36" s="28">
        <v>398</v>
      </c>
      <c r="Z36" s="28">
        <v>291.89999999999998</v>
      </c>
      <c r="AA36" s="19">
        <f t="shared" si="6"/>
        <v>0.9428333333333333</v>
      </c>
      <c r="AB36" s="19">
        <f t="shared" si="0"/>
        <v>397.05716666666666</v>
      </c>
      <c r="AC36" s="19">
        <f t="shared" si="1"/>
        <v>290.95716666666664</v>
      </c>
      <c r="AD36" s="31">
        <f t="shared" si="2"/>
        <v>3.0018460174496089</v>
      </c>
      <c r="AE36" s="31">
        <f t="shared" si="3"/>
        <v>4.2091942737526828</v>
      </c>
      <c r="AF36" s="19"/>
      <c r="AG36" s="19" t="s">
        <v>50</v>
      </c>
      <c r="AH36" s="29" t="s">
        <v>73</v>
      </c>
      <c r="AI36" s="30"/>
    </row>
    <row r="37" spans="1:35" x14ac:dyDescent="0.3">
      <c r="A37" s="8" t="s">
        <v>34</v>
      </c>
      <c r="B37" s="9">
        <v>42133</v>
      </c>
      <c r="C37" s="10">
        <v>0.59027777777777779</v>
      </c>
      <c r="D37" s="8"/>
      <c r="E37" s="10">
        <v>0.6166666666666667</v>
      </c>
      <c r="F37" s="11" t="s">
        <v>62</v>
      </c>
      <c r="G37" s="11" t="s">
        <v>63</v>
      </c>
      <c r="H37" s="8">
        <v>495</v>
      </c>
      <c r="I37" s="8">
        <v>4</v>
      </c>
      <c r="J37" s="8">
        <v>7</v>
      </c>
      <c r="K37" s="8">
        <v>2</v>
      </c>
      <c r="L37" s="8">
        <v>7</v>
      </c>
      <c r="M37" s="12" t="s">
        <v>37</v>
      </c>
      <c r="N37" s="12" t="s">
        <v>37</v>
      </c>
      <c r="O37" s="13" t="s">
        <v>74</v>
      </c>
      <c r="P37" s="8">
        <v>1070</v>
      </c>
      <c r="Q37" s="8">
        <v>0</v>
      </c>
      <c r="R37" s="8">
        <v>10</v>
      </c>
      <c r="S37" s="14">
        <v>1</v>
      </c>
      <c r="T37" s="14">
        <v>0</v>
      </c>
      <c r="U37" s="15">
        <v>1</v>
      </c>
      <c r="V37" s="14" t="str">
        <f>[1]Cal_120915_12mm!$E$2</f>
        <v>Cal_120915_12mm</v>
      </c>
      <c r="W37" s="14">
        <f>[1]Cal_120915_12mm!$Q$3</f>
        <v>1.8759833191233128</v>
      </c>
      <c r="X37" s="14">
        <f>[1]Cal_120915_12mm!$R$3</f>
        <v>0.47119688832335938</v>
      </c>
      <c r="Y37" s="16">
        <v>218.4</v>
      </c>
      <c r="Z37" s="16">
        <v>138.1</v>
      </c>
      <c r="AA37" s="8">
        <f t="shared" si="6"/>
        <v>0.9428333333333333</v>
      </c>
      <c r="AB37" s="14">
        <f t="shared" si="0"/>
        <v>217.45716666666667</v>
      </c>
      <c r="AC37" s="14">
        <f t="shared" si="1"/>
        <v>137.15716666666665</v>
      </c>
      <c r="AD37" s="17">
        <f t="shared" si="2"/>
        <v>0.75729888533208789</v>
      </c>
      <c r="AE37" s="17">
        <f t="shared" si="3"/>
        <v>0.37579556792991126</v>
      </c>
      <c r="AF37" s="8"/>
      <c r="AG37" s="8"/>
      <c r="AH37" s="18"/>
      <c r="AI37" s="18"/>
    </row>
    <row r="38" spans="1:35" x14ac:dyDescent="0.3">
      <c r="A38" s="8" t="s">
        <v>34</v>
      </c>
      <c r="B38" s="9">
        <v>42133</v>
      </c>
      <c r="C38" s="10">
        <v>0.59027777777777779</v>
      </c>
      <c r="D38" s="8"/>
      <c r="E38" s="10">
        <v>0.6166666666666667</v>
      </c>
      <c r="F38" s="11" t="s">
        <v>62</v>
      </c>
      <c r="G38" s="11" t="s">
        <v>63</v>
      </c>
      <c r="H38" s="8">
        <v>495</v>
      </c>
      <c r="I38" s="8">
        <v>4</v>
      </c>
      <c r="J38" s="8">
        <v>8</v>
      </c>
      <c r="K38" s="8">
        <v>2</v>
      </c>
      <c r="L38" s="8">
        <v>8</v>
      </c>
      <c r="M38" s="12" t="s">
        <v>37</v>
      </c>
      <c r="N38" s="12" t="s">
        <v>39</v>
      </c>
      <c r="O38" s="13" t="s">
        <v>75</v>
      </c>
      <c r="P38" s="8">
        <v>1070</v>
      </c>
      <c r="Q38" s="8">
        <v>0</v>
      </c>
      <c r="R38" s="8">
        <v>10</v>
      </c>
      <c r="S38" s="14">
        <v>1</v>
      </c>
      <c r="T38" s="14">
        <v>0</v>
      </c>
      <c r="U38" s="15">
        <v>1</v>
      </c>
      <c r="V38" s="14" t="str">
        <f>[1]Cal_120915_12mm!$E$2</f>
        <v>Cal_120915_12mm</v>
      </c>
      <c r="W38" s="14">
        <f>[1]Cal_120915_12mm!$Q$3</f>
        <v>1.8759833191233128</v>
      </c>
      <c r="X38" s="14">
        <f>[1]Cal_120915_12mm!$R$3</f>
        <v>0.47119688832335938</v>
      </c>
      <c r="Y38" s="16">
        <v>300.10000000000002</v>
      </c>
      <c r="Z38" s="16">
        <v>170.6</v>
      </c>
      <c r="AA38" s="8">
        <f t="shared" si="6"/>
        <v>0.9428333333333333</v>
      </c>
      <c r="AB38" s="14">
        <f t="shared" si="0"/>
        <v>299.15716666666668</v>
      </c>
      <c r="AC38" s="14">
        <f t="shared" si="1"/>
        <v>169.65716666666665</v>
      </c>
      <c r="AD38" s="17">
        <f t="shared" si="2"/>
        <v>1.2212977042404158</v>
      </c>
      <c r="AE38" s="17">
        <f t="shared" si="3"/>
        <v>0.18028851380491603</v>
      </c>
      <c r="AF38" s="8"/>
      <c r="AG38" s="8"/>
      <c r="AH38" s="18"/>
      <c r="AI38" s="18"/>
    </row>
    <row r="39" spans="1:35" x14ac:dyDescent="0.3">
      <c r="A39" s="8" t="s">
        <v>34</v>
      </c>
      <c r="B39" s="9">
        <v>42134</v>
      </c>
      <c r="C39" s="10">
        <v>7.7083333333333337E-2</v>
      </c>
      <c r="D39" s="8"/>
      <c r="E39" s="10">
        <v>8.8888888888888892E-2</v>
      </c>
      <c r="F39" s="11" t="s">
        <v>76</v>
      </c>
      <c r="G39" s="11" t="s">
        <v>77</v>
      </c>
      <c r="H39" s="8">
        <v>449</v>
      </c>
      <c r="I39" s="8">
        <v>5</v>
      </c>
      <c r="J39" s="8">
        <v>1</v>
      </c>
      <c r="K39" s="8">
        <v>438</v>
      </c>
      <c r="L39" s="8">
        <v>1</v>
      </c>
      <c r="M39" s="12" t="s">
        <v>37</v>
      </c>
      <c r="N39" s="12" t="s">
        <v>37</v>
      </c>
      <c r="O39" s="13" t="s">
        <v>78</v>
      </c>
      <c r="P39" s="8">
        <v>1070</v>
      </c>
      <c r="Q39" s="8">
        <v>0</v>
      </c>
      <c r="R39" s="8">
        <v>5</v>
      </c>
      <c r="S39" s="14">
        <v>1</v>
      </c>
      <c r="T39" s="14">
        <v>0</v>
      </c>
      <c r="U39" s="15">
        <v>1</v>
      </c>
      <c r="V39" s="14" t="str">
        <f>[1]Cal_120915_12mm!$E$2</f>
        <v>Cal_120915_12mm</v>
      </c>
      <c r="W39" s="14">
        <f>[1]Cal_120915_12mm!$Q$3</f>
        <v>1.8759833191233128</v>
      </c>
      <c r="X39" s="14">
        <f>[1]Cal_120915_12mm!$R$3</f>
        <v>0.47119688832335938</v>
      </c>
      <c r="Y39" s="16">
        <v>29.25</v>
      </c>
      <c r="Z39" s="16">
        <v>21.34</v>
      </c>
      <c r="AA39" s="8">
        <f>AVERAGE(0.957,0.796,0.888,0.845,0.934,1.036)</f>
        <v>0.90933333333333322</v>
      </c>
      <c r="AB39" s="14">
        <f t="shared" si="0"/>
        <v>28.340666666666667</v>
      </c>
      <c r="AC39" s="14">
        <f t="shared" si="1"/>
        <v>20.430666666666667</v>
      </c>
      <c r="AD39" s="17">
        <f t="shared" si="2"/>
        <v>3.72990920484235E-2</v>
      </c>
      <c r="AE39" s="17">
        <f t="shared" si="3"/>
        <v>4.7092688705935519E-2</v>
      </c>
      <c r="AF39" s="8"/>
      <c r="AG39" s="8"/>
      <c r="AH39" s="18"/>
      <c r="AI39" s="18"/>
    </row>
    <row r="40" spans="1:35" x14ac:dyDescent="0.3">
      <c r="A40" s="8" t="s">
        <v>34</v>
      </c>
      <c r="B40" s="9">
        <v>42134</v>
      </c>
      <c r="C40" s="10">
        <v>7.7083333333333337E-2</v>
      </c>
      <c r="D40" s="8"/>
      <c r="E40" s="10">
        <v>8.8888888888888892E-2</v>
      </c>
      <c r="F40" s="11" t="s">
        <v>76</v>
      </c>
      <c r="G40" s="11" t="s">
        <v>77</v>
      </c>
      <c r="H40" s="8">
        <v>449</v>
      </c>
      <c r="I40" s="8">
        <v>5</v>
      </c>
      <c r="J40" s="8">
        <v>2</v>
      </c>
      <c r="K40" s="8">
        <v>438</v>
      </c>
      <c r="L40" s="8">
        <v>2</v>
      </c>
      <c r="M40" s="12" t="s">
        <v>37</v>
      </c>
      <c r="N40" s="12" t="s">
        <v>39</v>
      </c>
      <c r="O40" s="13" t="s">
        <v>79</v>
      </c>
      <c r="P40" s="8">
        <v>1070</v>
      </c>
      <c r="Q40" s="8">
        <v>0</v>
      </c>
      <c r="R40" s="8">
        <v>5</v>
      </c>
      <c r="S40" s="14">
        <v>1</v>
      </c>
      <c r="T40" s="14">
        <v>0</v>
      </c>
      <c r="U40" s="15">
        <v>1</v>
      </c>
      <c r="V40" s="14" t="str">
        <f>[1]Cal_120915_12mm!$E$2</f>
        <v>Cal_120915_12mm</v>
      </c>
      <c r="W40" s="14">
        <f>[1]Cal_120915_12mm!$Q$3</f>
        <v>1.8759833191233128</v>
      </c>
      <c r="X40" s="14">
        <f>[1]Cal_120915_12mm!$R$3</f>
        <v>0.47119688832335938</v>
      </c>
      <c r="Y40" s="16">
        <v>25.68</v>
      </c>
      <c r="Z40" s="16">
        <v>19.239999999999998</v>
      </c>
      <c r="AA40" s="8">
        <f t="shared" si="6"/>
        <v>0.9428333333333333</v>
      </c>
      <c r="AB40" s="14">
        <f t="shared" si="0"/>
        <v>24.737166666666667</v>
      </c>
      <c r="AC40" s="14">
        <f t="shared" si="1"/>
        <v>18.297166666666666</v>
      </c>
      <c r="AD40" s="17">
        <f t="shared" si="2"/>
        <v>3.0367402375707626E-2</v>
      </c>
      <c r="AE40" s="17">
        <f t="shared" si="3"/>
        <v>4.5211652529955369E-2</v>
      </c>
      <c r="AF40" s="8"/>
      <c r="AG40" s="8"/>
      <c r="AH40" s="18"/>
      <c r="AI40" s="18"/>
    </row>
    <row r="41" spans="1:35" x14ac:dyDescent="0.3">
      <c r="A41" s="8" t="s">
        <v>34</v>
      </c>
      <c r="B41" s="9">
        <v>42134</v>
      </c>
      <c r="C41" s="10">
        <v>7.7083333333333337E-2</v>
      </c>
      <c r="D41" s="8"/>
      <c r="E41" s="10">
        <v>9.2361111111111116E-2</v>
      </c>
      <c r="F41" s="11" t="s">
        <v>76</v>
      </c>
      <c r="G41" s="11" t="s">
        <v>77</v>
      </c>
      <c r="H41" s="8">
        <v>449</v>
      </c>
      <c r="I41" s="8">
        <v>5</v>
      </c>
      <c r="J41" s="8">
        <v>3</v>
      </c>
      <c r="K41" s="8">
        <v>226</v>
      </c>
      <c r="L41" s="8">
        <v>3</v>
      </c>
      <c r="M41" s="12" t="s">
        <v>37</v>
      </c>
      <c r="N41" s="12" t="s">
        <v>37</v>
      </c>
      <c r="O41" s="13" t="s">
        <v>80</v>
      </c>
      <c r="P41" s="8">
        <v>1070</v>
      </c>
      <c r="Q41" s="8">
        <v>0</v>
      </c>
      <c r="R41" s="8">
        <v>5</v>
      </c>
      <c r="S41" s="14">
        <v>1</v>
      </c>
      <c r="T41" s="14">
        <v>0</v>
      </c>
      <c r="U41" s="15">
        <v>1</v>
      </c>
      <c r="V41" s="14" t="str">
        <f>[1]Cal_120915_12mm!$E$2</f>
        <v>Cal_120915_12mm</v>
      </c>
      <c r="W41" s="14">
        <f>[1]Cal_120915_12mm!$Q$3</f>
        <v>1.8759833191233128</v>
      </c>
      <c r="X41" s="14">
        <f>[1]Cal_120915_12mm!$R$3</f>
        <v>0.47119688832335938</v>
      </c>
      <c r="Y41" s="16">
        <v>28.84</v>
      </c>
      <c r="Z41" s="16">
        <v>21.93</v>
      </c>
      <c r="AA41" s="8">
        <f t="shared" si="6"/>
        <v>0.9428333333333333</v>
      </c>
      <c r="AB41" s="14">
        <f t="shared" si="0"/>
        <v>27.897166666666667</v>
      </c>
      <c r="AC41" s="14">
        <f t="shared" si="1"/>
        <v>20.987166666666667</v>
      </c>
      <c r="AD41" s="17">
        <f t="shared" si="2"/>
        <v>3.2583656896916099E-2</v>
      </c>
      <c r="AE41" s="17">
        <f t="shared" si="3"/>
        <v>5.4106826428241744E-2</v>
      </c>
      <c r="AF41" s="8"/>
      <c r="AG41" s="8"/>
      <c r="AH41" s="18"/>
      <c r="AI41" s="18"/>
    </row>
    <row r="42" spans="1:35" x14ac:dyDescent="0.3">
      <c r="A42" s="8" t="s">
        <v>34</v>
      </c>
      <c r="B42" s="9">
        <v>42134</v>
      </c>
      <c r="C42" s="10">
        <v>7.7083333333333337E-2</v>
      </c>
      <c r="D42" s="8"/>
      <c r="E42" s="10">
        <v>9.2361111111111116E-2</v>
      </c>
      <c r="F42" s="11" t="s">
        <v>76</v>
      </c>
      <c r="G42" s="11" t="s">
        <v>77</v>
      </c>
      <c r="H42" s="8">
        <v>449</v>
      </c>
      <c r="I42" s="8">
        <v>5</v>
      </c>
      <c r="J42" s="8">
        <v>4</v>
      </c>
      <c r="K42" s="8">
        <v>226</v>
      </c>
      <c r="L42" s="8">
        <v>4</v>
      </c>
      <c r="M42" s="12" t="s">
        <v>37</v>
      </c>
      <c r="N42" s="12" t="s">
        <v>39</v>
      </c>
      <c r="O42" s="13" t="s">
        <v>81</v>
      </c>
      <c r="P42" s="8">
        <v>1070</v>
      </c>
      <c r="Q42" s="8">
        <v>0</v>
      </c>
      <c r="R42" s="8">
        <v>5</v>
      </c>
      <c r="S42" s="14">
        <v>1</v>
      </c>
      <c r="T42" s="14">
        <v>0</v>
      </c>
      <c r="U42" s="15">
        <v>1</v>
      </c>
      <c r="V42" s="14" t="str">
        <f>[1]Cal_120915_12mm!$E$2</f>
        <v>Cal_120915_12mm</v>
      </c>
      <c r="W42" s="14">
        <f>[1]Cal_120915_12mm!$Q$3</f>
        <v>1.8759833191233128</v>
      </c>
      <c r="X42" s="14">
        <f>[1]Cal_120915_12mm!$R$3</f>
        <v>0.47119688832335938</v>
      </c>
      <c r="Y42" s="16">
        <v>28.91</v>
      </c>
      <c r="Z42" s="16">
        <v>21.22</v>
      </c>
      <c r="AA42" s="8">
        <f t="shared" si="6"/>
        <v>0.9428333333333333</v>
      </c>
      <c r="AB42" s="14">
        <f t="shared" si="0"/>
        <v>27.967166666666667</v>
      </c>
      <c r="AC42" s="14">
        <f t="shared" si="1"/>
        <v>20.277166666666666</v>
      </c>
      <c r="AD42" s="17">
        <f t="shared" si="2"/>
        <v>3.6261696315091879E-2</v>
      </c>
      <c r="AE42" s="17">
        <f t="shared" si="3"/>
        <v>4.7496030810124962E-2</v>
      </c>
      <c r="AF42" s="8"/>
      <c r="AG42" s="8"/>
      <c r="AH42" s="18"/>
      <c r="AI42" s="18"/>
    </row>
    <row r="43" spans="1:35" x14ac:dyDescent="0.3">
      <c r="A43" s="8" t="s">
        <v>34</v>
      </c>
      <c r="B43" s="9">
        <v>42134</v>
      </c>
      <c r="C43" s="10">
        <v>7.7083333333333337E-2</v>
      </c>
      <c r="D43" s="8"/>
      <c r="E43" s="10">
        <v>9.930555555555555E-2</v>
      </c>
      <c r="F43" s="11" t="s">
        <v>76</v>
      </c>
      <c r="G43" s="11" t="s">
        <v>77</v>
      </c>
      <c r="H43" s="8">
        <v>449</v>
      </c>
      <c r="I43" s="8">
        <v>5</v>
      </c>
      <c r="J43" s="8">
        <v>5</v>
      </c>
      <c r="K43" s="8">
        <v>17.5</v>
      </c>
      <c r="L43" s="8">
        <v>5</v>
      </c>
      <c r="M43" s="12" t="s">
        <v>37</v>
      </c>
      <c r="N43" s="12" t="s">
        <v>37</v>
      </c>
      <c r="O43" s="13" t="s">
        <v>82</v>
      </c>
      <c r="P43" s="8">
        <v>1070</v>
      </c>
      <c r="Q43" s="8">
        <v>0</v>
      </c>
      <c r="R43" s="8">
        <v>10</v>
      </c>
      <c r="S43" s="14">
        <v>1</v>
      </c>
      <c r="T43" s="14">
        <v>0</v>
      </c>
      <c r="U43" s="15">
        <v>1</v>
      </c>
      <c r="V43" s="14" t="str">
        <f>[1]Cal_120915_12mm!$E$2</f>
        <v>Cal_120915_12mm</v>
      </c>
      <c r="W43" s="14">
        <f>[1]Cal_120915_12mm!$Q$3</f>
        <v>1.8759833191233128</v>
      </c>
      <c r="X43" s="14">
        <f>[1]Cal_120915_12mm!$R$3</f>
        <v>0.47119688832335938</v>
      </c>
      <c r="Y43" s="16">
        <v>1101</v>
      </c>
      <c r="Z43" s="16">
        <v>659.6</v>
      </c>
      <c r="AA43" s="8">
        <f t="shared" si="6"/>
        <v>0.9428333333333333</v>
      </c>
      <c r="AB43" s="14">
        <f t="shared" si="0"/>
        <v>1100.0571666666667</v>
      </c>
      <c r="AC43" s="14">
        <f t="shared" si="1"/>
        <v>658.65716666666674</v>
      </c>
      <c r="AD43" s="17">
        <f t="shared" si="2"/>
        <v>4.1627861517507281</v>
      </c>
      <c r="AE43" s="17">
        <f t="shared" si="3"/>
        <v>1.2785684656499727</v>
      </c>
      <c r="AF43" s="8"/>
      <c r="AG43" s="8"/>
      <c r="AH43" s="18"/>
      <c r="AI43" s="18"/>
    </row>
    <row r="44" spans="1:35" x14ac:dyDescent="0.3">
      <c r="A44" s="19" t="s">
        <v>34</v>
      </c>
      <c r="B44" s="20">
        <v>42134</v>
      </c>
      <c r="C44" s="21">
        <v>7.7083333333333337E-2</v>
      </c>
      <c r="D44" s="19"/>
      <c r="E44" s="21">
        <v>9.930555555555555E-2</v>
      </c>
      <c r="F44" s="22" t="s">
        <v>76</v>
      </c>
      <c r="G44" s="22" t="s">
        <v>77</v>
      </c>
      <c r="H44" s="19">
        <v>449</v>
      </c>
      <c r="I44" s="19">
        <v>5</v>
      </c>
      <c r="J44" s="19">
        <v>5</v>
      </c>
      <c r="K44" s="19">
        <v>17.5</v>
      </c>
      <c r="L44" s="19">
        <v>5</v>
      </c>
      <c r="M44" s="23" t="s">
        <v>37</v>
      </c>
      <c r="N44" s="23" t="s">
        <v>37</v>
      </c>
      <c r="O44" s="24" t="s">
        <v>82</v>
      </c>
      <c r="P44" s="19">
        <v>1070</v>
      </c>
      <c r="Q44" s="19">
        <v>0</v>
      </c>
      <c r="R44" s="19">
        <v>10</v>
      </c>
      <c r="S44" s="25">
        <v>1</v>
      </c>
      <c r="T44" s="25">
        <v>0</v>
      </c>
      <c r="U44" s="26">
        <v>0.25</v>
      </c>
      <c r="V44" s="27" t="str">
        <f>[1]Cal_120915_12mm!$E$2</f>
        <v>Cal_120915_12mm</v>
      </c>
      <c r="W44" s="27">
        <f>[1]Cal_120915_12mm!$Q$3</f>
        <v>1.8759833191233128</v>
      </c>
      <c r="X44" s="27">
        <f>[1]Cal_120915_12mm!$R$3</f>
        <v>0.47119688832335938</v>
      </c>
      <c r="Y44" s="28">
        <v>347.5</v>
      </c>
      <c r="Z44" s="28">
        <v>230.1</v>
      </c>
      <c r="AA44" s="19">
        <f t="shared" si="6"/>
        <v>0.9428333333333333</v>
      </c>
      <c r="AB44" s="25">
        <f t="shared" si="0"/>
        <v>346.55716666666666</v>
      </c>
      <c r="AC44" s="25">
        <f t="shared" si="1"/>
        <v>229.15716666666665</v>
      </c>
      <c r="AD44" s="17">
        <f t="shared" si="2"/>
        <v>4.428736694295746</v>
      </c>
      <c r="AE44" s="17">
        <f t="shared" si="3"/>
        <v>3.1437940246065992</v>
      </c>
      <c r="AF44" s="19"/>
      <c r="AG44" s="19"/>
      <c r="AH44" s="29" t="s">
        <v>83</v>
      </c>
      <c r="AI44" s="30"/>
    </row>
    <row r="45" spans="1:35" x14ac:dyDescent="0.3">
      <c r="A45" s="8" t="s">
        <v>34</v>
      </c>
      <c r="B45" s="9">
        <v>42134</v>
      </c>
      <c r="C45" s="10">
        <v>7.7083333333333337E-2</v>
      </c>
      <c r="D45" s="8"/>
      <c r="E45" s="10">
        <v>9.930555555555555E-2</v>
      </c>
      <c r="F45" s="11" t="s">
        <v>76</v>
      </c>
      <c r="G45" s="11" t="s">
        <v>77</v>
      </c>
      <c r="H45" s="8">
        <v>449</v>
      </c>
      <c r="I45" s="8">
        <v>5</v>
      </c>
      <c r="J45" s="8">
        <v>6</v>
      </c>
      <c r="K45" s="8">
        <v>17.5</v>
      </c>
      <c r="L45" s="8">
        <v>6</v>
      </c>
      <c r="M45" s="12" t="s">
        <v>37</v>
      </c>
      <c r="N45" s="12" t="s">
        <v>39</v>
      </c>
      <c r="O45" s="13" t="s">
        <v>84</v>
      </c>
      <c r="P45" s="8">
        <v>1070</v>
      </c>
      <c r="Q45" s="8">
        <v>0</v>
      </c>
      <c r="R45" s="8">
        <v>5</v>
      </c>
      <c r="S45" s="14">
        <v>1</v>
      </c>
      <c r="T45" s="14">
        <v>0</v>
      </c>
      <c r="U45" s="15">
        <v>0.5</v>
      </c>
      <c r="V45" s="14" t="str">
        <f>[1]Cal_120915_12mm!$E$2</f>
        <v>Cal_120915_12mm</v>
      </c>
      <c r="W45" s="14">
        <f>[1]Cal_120915_12mm!$Q$3</f>
        <v>1.8759833191233128</v>
      </c>
      <c r="X45" s="14">
        <f>[1]Cal_120915_12mm!$R$3</f>
        <v>0.47119688832335938</v>
      </c>
      <c r="Y45" s="16">
        <v>1344</v>
      </c>
      <c r="Z45" s="16">
        <v>838</v>
      </c>
      <c r="AA45" s="8">
        <f t="shared" si="6"/>
        <v>0.9428333333333333</v>
      </c>
      <c r="AB45" s="8">
        <f t="shared" si="0"/>
        <v>1343.0571666666667</v>
      </c>
      <c r="AC45" s="8">
        <f t="shared" si="1"/>
        <v>837.05716666666672</v>
      </c>
      <c r="AD45" s="31">
        <f t="shared" si="2"/>
        <v>4.7720203733254838</v>
      </c>
      <c r="AE45" s="31">
        <f t="shared" si="3"/>
        <v>2.1431475006089564</v>
      </c>
      <c r="AF45" s="8"/>
      <c r="AG45" s="8"/>
      <c r="AH45" s="18"/>
      <c r="AI45" s="18"/>
    </row>
    <row r="46" spans="1:35" x14ac:dyDescent="0.3">
      <c r="A46" s="19" t="s">
        <v>34</v>
      </c>
      <c r="B46" s="20">
        <v>42134</v>
      </c>
      <c r="C46" s="21">
        <v>7.7083333333333337E-2</v>
      </c>
      <c r="D46" s="19"/>
      <c r="E46" s="21">
        <v>9.930555555555555E-2</v>
      </c>
      <c r="F46" s="22" t="s">
        <v>76</v>
      </c>
      <c r="G46" s="22" t="s">
        <v>77</v>
      </c>
      <c r="H46" s="19">
        <v>449</v>
      </c>
      <c r="I46" s="19">
        <v>5</v>
      </c>
      <c r="J46" s="19">
        <v>6</v>
      </c>
      <c r="K46" s="19">
        <v>17.5</v>
      </c>
      <c r="L46" s="19">
        <v>6</v>
      </c>
      <c r="M46" s="23" t="s">
        <v>37</v>
      </c>
      <c r="N46" s="23" t="s">
        <v>39</v>
      </c>
      <c r="O46" s="24" t="s">
        <v>84</v>
      </c>
      <c r="P46" s="19">
        <v>1070</v>
      </c>
      <c r="Q46" s="19">
        <v>0</v>
      </c>
      <c r="R46" s="19">
        <v>5</v>
      </c>
      <c r="S46" s="25">
        <v>1</v>
      </c>
      <c r="T46" s="25">
        <v>0</v>
      </c>
      <c r="U46" s="26">
        <v>0.125</v>
      </c>
      <c r="V46" s="27" t="str">
        <f>[1]Cal_120915_12mm!$E$2</f>
        <v>Cal_120915_12mm</v>
      </c>
      <c r="W46" s="27">
        <f>[1]Cal_120915_12mm!$Q$3</f>
        <v>1.8759833191233128</v>
      </c>
      <c r="X46" s="27">
        <f>[1]Cal_120915_12mm!$R$3</f>
        <v>0.47119688832335938</v>
      </c>
      <c r="Y46" s="28">
        <v>384.9</v>
      </c>
      <c r="Z46" s="28">
        <v>251.9</v>
      </c>
      <c r="AA46" s="19">
        <f t="shared" si="6"/>
        <v>0.9428333333333333</v>
      </c>
      <c r="AB46" s="19">
        <f t="shared" si="0"/>
        <v>383.95716666666664</v>
      </c>
      <c r="AC46" s="19">
        <f t="shared" si="1"/>
        <v>250.95716666666667</v>
      </c>
      <c r="AD46" s="31">
        <f t="shared" si="2"/>
        <v>5.0172230012038677</v>
      </c>
      <c r="AE46" s="31">
        <f t="shared" si="3"/>
        <v>3.2756917758248334</v>
      </c>
      <c r="AF46" s="19"/>
      <c r="AG46" s="19"/>
      <c r="AH46" s="29" t="s">
        <v>83</v>
      </c>
      <c r="AI46" s="30"/>
    </row>
    <row r="47" spans="1:35" x14ac:dyDescent="0.3">
      <c r="A47" s="8" t="s">
        <v>34</v>
      </c>
      <c r="B47" s="9">
        <v>42134</v>
      </c>
      <c r="C47" s="10">
        <v>7.7083333333333337E-2</v>
      </c>
      <c r="D47" s="8"/>
      <c r="E47" s="10">
        <v>0.10069444444444443</v>
      </c>
      <c r="F47" s="11" t="s">
        <v>76</v>
      </c>
      <c r="G47" s="11" t="s">
        <v>77</v>
      </c>
      <c r="H47" s="8">
        <v>449</v>
      </c>
      <c r="I47" s="8">
        <v>5</v>
      </c>
      <c r="J47" s="8">
        <v>7</v>
      </c>
      <c r="K47" s="8">
        <v>6.5</v>
      </c>
      <c r="L47" s="8">
        <v>7</v>
      </c>
      <c r="M47" s="12" t="s">
        <v>37</v>
      </c>
      <c r="N47" s="12" t="s">
        <v>37</v>
      </c>
      <c r="O47" s="13" t="s">
        <v>85</v>
      </c>
      <c r="P47" s="8">
        <v>1070</v>
      </c>
      <c r="Q47" s="8">
        <v>0</v>
      </c>
      <c r="R47" s="8">
        <v>10</v>
      </c>
      <c r="S47" s="14">
        <v>1</v>
      </c>
      <c r="T47" s="14">
        <v>0</v>
      </c>
      <c r="U47" s="15">
        <v>1</v>
      </c>
      <c r="V47" s="14" t="str">
        <f>[1]Cal_120915_12mm!$E$2</f>
        <v>Cal_120915_12mm</v>
      </c>
      <c r="W47" s="14">
        <f>[1]Cal_120915_12mm!$Q$3</f>
        <v>1.8759833191233128</v>
      </c>
      <c r="X47" s="14">
        <f>[1]Cal_120915_12mm!$R$3</f>
        <v>0.47119688832335938</v>
      </c>
      <c r="Y47" s="16">
        <v>323.2</v>
      </c>
      <c r="Z47" s="16">
        <v>189.3</v>
      </c>
      <c r="AA47" s="8">
        <f t="shared" si="6"/>
        <v>0.9428333333333333</v>
      </c>
      <c r="AB47" s="14">
        <f t="shared" si="0"/>
        <v>322.25716666666665</v>
      </c>
      <c r="AC47" s="14">
        <f t="shared" si="1"/>
        <v>188.35716666666667</v>
      </c>
      <c r="AD47" s="17">
        <f t="shared" si="2"/>
        <v>1.2627935335736802</v>
      </c>
      <c r="AE47" s="17">
        <f t="shared" si="3"/>
        <v>0.29327871528544547</v>
      </c>
      <c r="AF47" s="8"/>
      <c r="AG47" s="8"/>
      <c r="AH47" s="18"/>
      <c r="AI47" s="18"/>
    </row>
    <row r="48" spans="1:35" x14ac:dyDescent="0.3">
      <c r="A48" s="8" t="s">
        <v>34</v>
      </c>
      <c r="B48" s="9">
        <v>42134</v>
      </c>
      <c r="C48" s="10">
        <v>7.7083333333333337E-2</v>
      </c>
      <c r="D48" s="8"/>
      <c r="E48" s="10">
        <v>0.10069444444444443</v>
      </c>
      <c r="F48" s="11" t="s">
        <v>76</v>
      </c>
      <c r="G48" s="11" t="s">
        <v>77</v>
      </c>
      <c r="H48" s="8">
        <v>449</v>
      </c>
      <c r="I48" s="8">
        <v>5</v>
      </c>
      <c r="J48" s="8">
        <v>8</v>
      </c>
      <c r="K48" s="8">
        <v>6.5</v>
      </c>
      <c r="L48" s="8">
        <v>8</v>
      </c>
      <c r="M48" s="12" t="s">
        <v>37</v>
      </c>
      <c r="N48" s="12" t="s">
        <v>39</v>
      </c>
      <c r="O48" s="13" t="s">
        <v>86</v>
      </c>
      <c r="P48" s="8">
        <v>1070</v>
      </c>
      <c r="Q48" s="8">
        <v>0</v>
      </c>
      <c r="R48" s="8">
        <v>10</v>
      </c>
      <c r="S48" s="14">
        <v>1</v>
      </c>
      <c r="T48" s="14">
        <v>0</v>
      </c>
      <c r="U48" s="15">
        <v>1</v>
      </c>
      <c r="V48" s="14" t="str">
        <f>[1]Cal_120915_12mm!$E$2</f>
        <v>Cal_120915_12mm</v>
      </c>
      <c r="W48" s="14">
        <f>[1]Cal_120915_12mm!$Q$3</f>
        <v>1.8759833191233128</v>
      </c>
      <c r="X48" s="14">
        <f>[1]Cal_120915_12mm!$R$3</f>
        <v>0.47119688832335938</v>
      </c>
      <c r="Y48" s="16">
        <v>361.6</v>
      </c>
      <c r="Z48" s="16">
        <v>217.1</v>
      </c>
      <c r="AA48" s="8">
        <f t="shared" si="6"/>
        <v>0.9428333333333333</v>
      </c>
      <c r="AB48" s="14">
        <f t="shared" si="0"/>
        <v>360.65716666666668</v>
      </c>
      <c r="AC48" s="14">
        <f t="shared" si="1"/>
        <v>216.15716666666665</v>
      </c>
      <c r="AD48" s="17">
        <f t="shared" si="2"/>
        <v>1.3627607587856376</v>
      </c>
      <c r="AE48" s="17">
        <f t="shared" si="3"/>
        <v>0.42297521502661561</v>
      </c>
      <c r="AF48" s="8"/>
      <c r="AG48" s="8"/>
      <c r="AH48" s="18"/>
      <c r="AI48" s="18"/>
    </row>
    <row r="49" spans="1:35" x14ac:dyDescent="0.3">
      <c r="A49" s="8" t="s">
        <v>34</v>
      </c>
      <c r="B49" s="9">
        <v>42135</v>
      </c>
      <c r="C49" s="10">
        <v>0.82638888888888884</v>
      </c>
      <c r="D49" s="8"/>
      <c r="E49" s="10">
        <v>0.83125000000000004</v>
      </c>
      <c r="F49" s="11" t="s">
        <v>87</v>
      </c>
      <c r="G49" s="11" t="s">
        <v>88</v>
      </c>
      <c r="H49" s="8">
        <v>96</v>
      </c>
      <c r="I49" s="8">
        <v>6</v>
      </c>
      <c r="J49" s="8">
        <v>1</v>
      </c>
      <c r="K49" s="8">
        <v>87</v>
      </c>
      <c r="L49" s="8">
        <v>1</v>
      </c>
      <c r="M49" s="12" t="s">
        <v>37</v>
      </c>
      <c r="N49" s="12" t="s">
        <v>37</v>
      </c>
      <c r="O49" s="13" t="s">
        <v>89</v>
      </c>
      <c r="P49" s="8">
        <v>1070</v>
      </c>
      <c r="Q49" s="8">
        <v>0</v>
      </c>
      <c r="R49" s="8">
        <v>5</v>
      </c>
      <c r="S49" s="14">
        <v>1</v>
      </c>
      <c r="T49" s="14">
        <v>0</v>
      </c>
      <c r="U49" s="15">
        <v>1</v>
      </c>
      <c r="V49" s="14" t="str">
        <f>[1]Cal_120915_12mm!$E$2</f>
        <v>Cal_120915_12mm</v>
      </c>
      <c r="W49" s="14">
        <f>[1]Cal_120915_12mm!$Q$3</f>
        <v>1.8759833191233128</v>
      </c>
      <c r="X49" s="14">
        <f>[1]Cal_120915_12mm!$R$3</f>
        <v>0.47119688832335938</v>
      </c>
      <c r="Y49" s="16">
        <v>276.39999999999998</v>
      </c>
      <c r="Z49" s="16">
        <v>187.6</v>
      </c>
      <c r="AA49" s="8">
        <f t="shared" si="6"/>
        <v>0.9428333333333333</v>
      </c>
      <c r="AB49" s="14">
        <f t="shared" si="0"/>
        <v>275.45716666666664</v>
      </c>
      <c r="AC49" s="14">
        <f t="shared" si="1"/>
        <v>186.65716666666665</v>
      </c>
      <c r="AD49" s="17">
        <f t="shared" si="2"/>
        <v>0.41873064145385663</v>
      </c>
      <c r="AE49" s="17">
        <f t="shared" si="3"/>
        <v>0.35228339066598846</v>
      </c>
      <c r="AF49" s="8"/>
      <c r="AG49" s="8"/>
      <c r="AH49" s="18"/>
      <c r="AI49" s="18"/>
    </row>
    <row r="50" spans="1:35" x14ac:dyDescent="0.3">
      <c r="A50" s="8" t="s">
        <v>34</v>
      </c>
      <c r="B50" s="9">
        <v>42135</v>
      </c>
      <c r="C50" s="10">
        <v>0.82638888888888884</v>
      </c>
      <c r="D50" s="8"/>
      <c r="E50" s="10">
        <v>0.83125000000000004</v>
      </c>
      <c r="F50" s="11" t="s">
        <v>87</v>
      </c>
      <c r="G50" s="11" t="s">
        <v>88</v>
      </c>
      <c r="H50" s="8">
        <v>96</v>
      </c>
      <c r="I50" s="8">
        <v>6</v>
      </c>
      <c r="J50" s="8">
        <v>2</v>
      </c>
      <c r="K50" s="8">
        <v>87</v>
      </c>
      <c r="L50" s="8">
        <v>2</v>
      </c>
      <c r="M50" s="12" t="s">
        <v>37</v>
      </c>
      <c r="N50" s="12" t="s">
        <v>39</v>
      </c>
      <c r="O50" s="13" t="s">
        <v>90</v>
      </c>
      <c r="P50" s="8">
        <v>1070</v>
      </c>
      <c r="Q50" s="8">
        <v>0</v>
      </c>
      <c r="R50" s="8">
        <v>5</v>
      </c>
      <c r="S50" s="14">
        <v>1</v>
      </c>
      <c r="T50" s="14">
        <v>0</v>
      </c>
      <c r="U50" s="15">
        <v>1</v>
      </c>
      <c r="V50" s="14" t="str">
        <f>[1]Cal_120915_12mm!$E$2</f>
        <v>Cal_120915_12mm</v>
      </c>
      <c r="W50" s="14">
        <f>[1]Cal_120915_12mm!$Q$3</f>
        <v>1.8759833191233128</v>
      </c>
      <c r="X50" s="14">
        <f>[1]Cal_120915_12mm!$R$3</f>
        <v>0.47119688832335938</v>
      </c>
      <c r="Y50" s="16">
        <v>273.5</v>
      </c>
      <c r="Z50" s="16">
        <v>193.2</v>
      </c>
      <c r="AA50" s="8">
        <f t="shared" ref="AA50" si="7">AVERAGE(0.957,0.796,0.888,0.845,0.934,1.036)</f>
        <v>0.90933333333333322</v>
      </c>
      <c r="AB50" s="14">
        <f t="shared" si="0"/>
        <v>272.59066666666666</v>
      </c>
      <c r="AC50" s="14">
        <f t="shared" si="1"/>
        <v>192.29066666666665</v>
      </c>
      <c r="AD50" s="17">
        <f t="shared" si="2"/>
        <v>0.37864944266604394</v>
      </c>
      <c r="AE50" s="17">
        <f t="shared" si="3"/>
        <v>0.41563456417544564</v>
      </c>
      <c r="AF50" s="8"/>
      <c r="AG50" s="8"/>
      <c r="AH50" s="18"/>
      <c r="AI50" s="18"/>
    </row>
    <row r="51" spans="1:35" x14ac:dyDescent="0.3">
      <c r="A51" s="8" t="s">
        <v>34</v>
      </c>
      <c r="B51" s="9">
        <v>42135</v>
      </c>
      <c r="C51" s="10">
        <v>0.82638888888888884</v>
      </c>
      <c r="D51" s="8"/>
      <c r="E51" s="10">
        <v>0.8340277777777777</v>
      </c>
      <c r="F51" s="11" t="s">
        <v>87</v>
      </c>
      <c r="G51" s="11" t="s">
        <v>88</v>
      </c>
      <c r="H51" s="8">
        <v>96</v>
      </c>
      <c r="I51" s="8">
        <v>6</v>
      </c>
      <c r="J51" s="8">
        <v>3</v>
      </c>
      <c r="K51" s="8">
        <v>45</v>
      </c>
      <c r="L51" s="8">
        <v>3</v>
      </c>
      <c r="M51" s="12" t="s">
        <v>37</v>
      </c>
      <c r="N51" s="12" t="s">
        <v>37</v>
      </c>
      <c r="O51" s="13" t="s">
        <v>91</v>
      </c>
      <c r="P51" s="8">
        <v>1070</v>
      </c>
      <c r="Q51" s="8">
        <v>0</v>
      </c>
      <c r="R51" s="8">
        <v>5</v>
      </c>
      <c r="S51" s="14">
        <v>1</v>
      </c>
      <c r="T51" s="14">
        <v>0</v>
      </c>
      <c r="U51" s="15">
        <v>1</v>
      </c>
      <c r="V51" s="14" t="str">
        <f>[1]Cal_120915_12mm!$E$2</f>
        <v>Cal_120915_12mm</v>
      </c>
      <c r="W51" s="14">
        <f>[1]Cal_120915_12mm!$Q$3</f>
        <v>1.8759833191233128</v>
      </c>
      <c r="X51" s="14">
        <f>[1]Cal_120915_12mm!$R$3</f>
        <v>0.47119688832335938</v>
      </c>
      <c r="Y51" s="16">
        <v>236.4</v>
      </c>
      <c r="Z51" s="16">
        <v>152.4</v>
      </c>
      <c r="AA51" s="8">
        <f t="shared" si="6"/>
        <v>0.9428333333333333</v>
      </c>
      <c r="AB51" s="14">
        <f t="shared" si="0"/>
        <v>235.45716666666667</v>
      </c>
      <c r="AC51" s="14">
        <f t="shared" si="1"/>
        <v>151.45716666666667</v>
      </c>
      <c r="AD51" s="17">
        <f t="shared" si="2"/>
        <v>0.3960965527266212</v>
      </c>
      <c r="AE51" s="17">
        <f t="shared" si="3"/>
        <v>0.22951886215671152</v>
      </c>
      <c r="AF51" s="8"/>
      <c r="AG51" s="8"/>
      <c r="AH51" s="18"/>
      <c r="AI51" s="18"/>
    </row>
    <row r="52" spans="1:35" x14ac:dyDescent="0.3">
      <c r="A52" s="8" t="s">
        <v>34</v>
      </c>
      <c r="B52" s="9">
        <v>42135</v>
      </c>
      <c r="C52" s="10">
        <v>0.82638888888888884</v>
      </c>
      <c r="D52" s="8"/>
      <c r="E52" s="10">
        <v>0.8340277777777777</v>
      </c>
      <c r="F52" s="11" t="s">
        <v>87</v>
      </c>
      <c r="G52" s="11" t="s">
        <v>88</v>
      </c>
      <c r="H52" s="8">
        <v>96</v>
      </c>
      <c r="I52" s="8">
        <v>6</v>
      </c>
      <c r="J52" s="8">
        <v>4</v>
      </c>
      <c r="K52" s="8">
        <v>45</v>
      </c>
      <c r="L52" s="8">
        <v>4</v>
      </c>
      <c r="M52" s="12" t="s">
        <v>37</v>
      </c>
      <c r="N52" s="12" t="s">
        <v>39</v>
      </c>
      <c r="O52" s="13" t="s">
        <v>92</v>
      </c>
      <c r="P52" s="8">
        <v>1070</v>
      </c>
      <c r="Q52" s="8">
        <v>0</v>
      </c>
      <c r="R52" s="8">
        <v>5</v>
      </c>
      <c r="S52" s="14">
        <v>1</v>
      </c>
      <c r="T52" s="14">
        <v>0</v>
      </c>
      <c r="U52" s="15">
        <v>1</v>
      </c>
      <c r="V52" s="14" t="str">
        <f>[1]Cal_120915_12mm!$E$2</f>
        <v>Cal_120915_12mm</v>
      </c>
      <c r="W52" s="14">
        <f>[1]Cal_120915_12mm!$Q$3</f>
        <v>1.8759833191233128</v>
      </c>
      <c r="X52" s="14">
        <f>[1]Cal_120915_12mm!$R$3</f>
        <v>0.47119688832335938</v>
      </c>
      <c r="Y52" s="16">
        <v>249.8</v>
      </c>
      <c r="Z52" s="16">
        <v>165</v>
      </c>
      <c r="AA52" s="8">
        <f t="shared" si="6"/>
        <v>0.9428333333333333</v>
      </c>
      <c r="AB52" s="14">
        <f t="shared" si="0"/>
        <v>248.85716666666667</v>
      </c>
      <c r="AC52" s="14">
        <f t="shared" si="1"/>
        <v>164.05716666666666</v>
      </c>
      <c r="AD52" s="17">
        <f t="shared" si="2"/>
        <v>0.39986890084782722</v>
      </c>
      <c r="AE52" s="17">
        <f t="shared" si="3"/>
        <v>0.27779260997812072</v>
      </c>
      <c r="AF52" s="8"/>
      <c r="AG52" s="8"/>
      <c r="AH52" s="18"/>
      <c r="AI52" s="18"/>
    </row>
    <row r="53" spans="1:35" x14ac:dyDescent="0.3">
      <c r="A53" s="8" t="s">
        <v>34</v>
      </c>
      <c r="B53" s="9">
        <v>42135</v>
      </c>
      <c r="C53" s="10">
        <v>0.82638888888888884</v>
      </c>
      <c r="D53" s="8"/>
      <c r="E53" s="10">
        <v>0.83611111111111114</v>
      </c>
      <c r="F53" s="11" t="s">
        <v>87</v>
      </c>
      <c r="G53" s="11" t="s">
        <v>88</v>
      </c>
      <c r="H53" s="8">
        <v>96</v>
      </c>
      <c r="I53" s="8">
        <v>6</v>
      </c>
      <c r="J53" s="8">
        <v>5</v>
      </c>
      <c r="K53" s="8">
        <v>24.5</v>
      </c>
      <c r="L53" s="8">
        <v>5</v>
      </c>
      <c r="M53" s="12" t="s">
        <v>37</v>
      </c>
      <c r="N53" s="12" t="s">
        <v>37</v>
      </c>
      <c r="O53" s="13" t="s">
        <v>93</v>
      </c>
      <c r="P53" s="8">
        <v>1070</v>
      </c>
      <c r="Q53" s="8">
        <v>0</v>
      </c>
      <c r="R53" s="8">
        <v>5</v>
      </c>
      <c r="S53" s="14">
        <v>1</v>
      </c>
      <c r="T53" s="14">
        <v>0</v>
      </c>
      <c r="U53" s="15">
        <v>1</v>
      </c>
      <c r="V53" s="14" t="str">
        <f>[1]Cal_120915_12mm!$E$2</f>
        <v>Cal_120915_12mm</v>
      </c>
      <c r="W53" s="14">
        <f>[1]Cal_120915_12mm!$Q$3</f>
        <v>1.8759833191233128</v>
      </c>
      <c r="X53" s="14">
        <f>[1]Cal_120915_12mm!$R$3</f>
        <v>0.47119688832335938</v>
      </c>
      <c r="Y53" s="16">
        <v>653.79999999999995</v>
      </c>
      <c r="Z53" s="16">
        <v>387.7</v>
      </c>
      <c r="AA53" s="8">
        <f t="shared" si="6"/>
        <v>0.9428333333333333</v>
      </c>
      <c r="AB53" s="14">
        <f t="shared" si="0"/>
        <v>652.85716666666667</v>
      </c>
      <c r="AC53" s="14">
        <f t="shared" si="1"/>
        <v>386.75716666666665</v>
      </c>
      <c r="AD53" s="17">
        <f t="shared" si="2"/>
        <v>1.2547772938161179</v>
      </c>
      <c r="AE53" s="17">
        <f t="shared" si="3"/>
        <v>0.34277830958287753</v>
      </c>
      <c r="AF53" s="8"/>
      <c r="AG53" s="8"/>
      <c r="AH53" s="18"/>
      <c r="AI53" s="18"/>
    </row>
    <row r="54" spans="1:35" x14ac:dyDescent="0.3">
      <c r="A54" s="19" t="s">
        <v>34</v>
      </c>
      <c r="B54" s="20">
        <v>42135</v>
      </c>
      <c r="C54" s="21">
        <v>0.82638888888888884</v>
      </c>
      <c r="D54" s="19"/>
      <c r="E54" s="21">
        <v>0.83611111111111114</v>
      </c>
      <c r="F54" s="22" t="s">
        <v>87</v>
      </c>
      <c r="G54" s="22" t="s">
        <v>88</v>
      </c>
      <c r="H54" s="19">
        <v>96</v>
      </c>
      <c r="I54" s="19">
        <v>6</v>
      </c>
      <c r="J54" s="19">
        <v>5</v>
      </c>
      <c r="K54" s="19">
        <v>24.5</v>
      </c>
      <c r="L54" s="19">
        <v>5</v>
      </c>
      <c r="M54" s="23" t="s">
        <v>37</v>
      </c>
      <c r="N54" s="23" t="s">
        <v>37</v>
      </c>
      <c r="O54" s="24" t="s">
        <v>93</v>
      </c>
      <c r="P54" s="19">
        <v>1070</v>
      </c>
      <c r="Q54" s="19">
        <v>0</v>
      </c>
      <c r="R54" s="19">
        <v>5</v>
      </c>
      <c r="S54" s="25">
        <v>1</v>
      </c>
      <c r="T54" s="25">
        <v>0</v>
      </c>
      <c r="U54" s="26">
        <v>0.33333333333333331</v>
      </c>
      <c r="V54" s="27" t="str">
        <f>[1]Cal_120915_12mm!$E$2</f>
        <v>Cal_120915_12mm</v>
      </c>
      <c r="W54" s="27">
        <f>[1]Cal_120915_12mm!$Q$3</f>
        <v>1.8759833191233128</v>
      </c>
      <c r="X54" s="27">
        <f>[1]Cal_120915_12mm!$R$3</f>
        <v>0.47119688832335938</v>
      </c>
      <c r="Y54" s="28">
        <v>232.6</v>
      </c>
      <c r="Z54" s="28">
        <v>135.69999999999999</v>
      </c>
      <c r="AA54" s="19">
        <f t="shared" si="6"/>
        <v>0.9428333333333333</v>
      </c>
      <c r="AB54" s="25">
        <f t="shared" si="0"/>
        <v>231.65716666666665</v>
      </c>
      <c r="AC54" s="25">
        <f t="shared" si="1"/>
        <v>134.75716666666665</v>
      </c>
      <c r="AD54" s="17">
        <f t="shared" si="2"/>
        <v>1.3707769985432001</v>
      </c>
      <c r="AE54" s="17">
        <f t="shared" si="3"/>
        <v>0.2991240550968759</v>
      </c>
      <c r="AF54" s="19"/>
      <c r="AG54" s="19"/>
      <c r="AH54" s="29" t="s">
        <v>83</v>
      </c>
      <c r="AI54" s="30"/>
    </row>
    <row r="55" spans="1:35" x14ac:dyDescent="0.3">
      <c r="A55" s="8" t="s">
        <v>34</v>
      </c>
      <c r="B55" s="9">
        <v>42135</v>
      </c>
      <c r="C55" s="10">
        <v>0.82638888888888884</v>
      </c>
      <c r="D55" s="8"/>
      <c r="E55" s="10">
        <v>0.83611111111111114</v>
      </c>
      <c r="F55" s="11" t="s">
        <v>87</v>
      </c>
      <c r="G55" s="11" t="s">
        <v>88</v>
      </c>
      <c r="H55" s="8">
        <v>96</v>
      </c>
      <c r="I55" s="8">
        <v>6</v>
      </c>
      <c r="J55" s="8">
        <v>6</v>
      </c>
      <c r="K55" s="8">
        <v>24.5</v>
      </c>
      <c r="L55" s="8">
        <v>6</v>
      </c>
      <c r="M55" s="12" t="s">
        <v>37</v>
      </c>
      <c r="N55" s="12" t="s">
        <v>39</v>
      </c>
      <c r="O55" s="13" t="s">
        <v>94</v>
      </c>
      <c r="P55" s="8">
        <v>1070</v>
      </c>
      <c r="Q55" s="8">
        <v>0</v>
      </c>
      <c r="R55" s="8">
        <v>5</v>
      </c>
      <c r="S55" s="14">
        <v>1</v>
      </c>
      <c r="T55" s="14">
        <v>0</v>
      </c>
      <c r="U55" s="15">
        <v>1</v>
      </c>
      <c r="V55" s="14" t="str">
        <f>[1]Cal_120915_12mm!$E$2</f>
        <v>Cal_120915_12mm</v>
      </c>
      <c r="W55" s="14">
        <f>[1]Cal_120915_12mm!$Q$3</f>
        <v>1.8759833191233128</v>
      </c>
      <c r="X55" s="14">
        <f>[1]Cal_120915_12mm!$R$3</f>
        <v>0.47119688832335938</v>
      </c>
      <c r="Y55" s="16">
        <v>671.9</v>
      </c>
      <c r="Z55" s="16">
        <v>396.2</v>
      </c>
      <c r="AA55" s="8">
        <f t="shared" si="6"/>
        <v>0.9428333333333333</v>
      </c>
      <c r="AB55" s="8">
        <f t="shared" si="0"/>
        <v>670.95716666666669</v>
      </c>
      <c r="AC55" s="8">
        <f t="shared" si="1"/>
        <v>395.25716666666665</v>
      </c>
      <c r="AD55" s="31">
        <f t="shared" si="2"/>
        <v>1.3000454712705889</v>
      </c>
      <c r="AE55" s="31">
        <f t="shared" si="3"/>
        <v>0.33262059367699609</v>
      </c>
      <c r="AF55" s="8"/>
      <c r="AG55" s="8"/>
      <c r="AH55" s="18"/>
      <c r="AI55" s="18"/>
    </row>
    <row r="56" spans="1:35" x14ac:dyDescent="0.3">
      <c r="A56" s="19" t="s">
        <v>34</v>
      </c>
      <c r="B56" s="20">
        <v>42135</v>
      </c>
      <c r="C56" s="21">
        <v>0.82638888888888884</v>
      </c>
      <c r="D56" s="19"/>
      <c r="E56" s="21">
        <v>0.83611111111111114</v>
      </c>
      <c r="F56" s="22" t="s">
        <v>87</v>
      </c>
      <c r="G56" s="22" t="s">
        <v>88</v>
      </c>
      <c r="H56" s="19">
        <v>96</v>
      </c>
      <c r="I56" s="19">
        <v>6</v>
      </c>
      <c r="J56" s="19">
        <v>6</v>
      </c>
      <c r="K56" s="19">
        <v>24.5</v>
      </c>
      <c r="L56" s="19">
        <v>6</v>
      </c>
      <c r="M56" s="23" t="s">
        <v>37</v>
      </c>
      <c r="N56" s="23" t="s">
        <v>39</v>
      </c>
      <c r="O56" s="24" t="s">
        <v>94</v>
      </c>
      <c r="P56" s="19">
        <v>1070</v>
      </c>
      <c r="Q56" s="19">
        <v>0</v>
      </c>
      <c r="R56" s="19">
        <v>5</v>
      </c>
      <c r="S56" s="25">
        <v>1</v>
      </c>
      <c r="T56" s="25">
        <v>0</v>
      </c>
      <c r="U56" s="26">
        <v>0.33333333333333331</v>
      </c>
      <c r="V56" s="27" t="str">
        <f>[1]Cal_120915_12mm!$E$2</f>
        <v>Cal_120915_12mm</v>
      </c>
      <c r="W56" s="27">
        <f>[1]Cal_120915_12mm!$Q$3</f>
        <v>1.8759833191233128</v>
      </c>
      <c r="X56" s="27">
        <f>[1]Cal_120915_12mm!$R$3</f>
        <v>0.47119688832335938</v>
      </c>
      <c r="Y56" s="28">
        <v>236.2</v>
      </c>
      <c r="Z56" s="28">
        <v>136.4</v>
      </c>
      <c r="AA56" s="19">
        <f t="shared" si="6"/>
        <v>0.9428333333333333</v>
      </c>
      <c r="AB56" s="19">
        <f t="shared" si="0"/>
        <v>235.25716666666665</v>
      </c>
      <c r="AC56" s="19">
        <f t="shared" si="1"/>
        <v>135.45716666666667</v>
      </c>
      <c r="AD56" s="31">
        <f t="shared" si="2"/>
        <v>1.4118012843613141</v>
      </c>
      <c r="AE56" s="31">
        <f t="shared" si="3"/>
        <v>0.26677411860253131</v>
      </c>
      <c r="AF56" s="19"/>
      <c r="AG56" s="19"/>
      <c r="AH56" s="29" t="s">
        <v>83</v>
      </c>
      <c r="AI56" s="30"/>
    </row>
    <row r="57" spans="1:35" x14ac:dyDescent="0.3">
      <c r="A57" s="8" t="s">
        <v>34</v>
      </c>
      <c r="B57" s="9">
        <v>42135</v>
      </c>
      <c r="C57" s="10">
        <v>0.82638888888888884</v>
      </c>
      <c r="D57" s="8"/>
      <c r="E57" s="10">
        <v>0.83750000000000002</v>
      </c>
      <c r="F57" s="11" t="s">
        <v>87</v>
      </c>
      <c r="G57" s="11" t="s">
        <v>88</v>
      </c>
      <c r="H57" s="8">
        <v>96</v>
      </c>
      <c r="I57" s="8">
        <v>6</v>
      </c>
      <c r="J57" s="8">
        <v>7</v>
      </c>
      <c r="K57" s="8">
        <v>7.4</v>
      </c>
      <c r="L57" s="8">
        <v>7</v>
      </c>
      <c r="M57" s="12" t="s">
        <v>37</v>
      </c>
      <c r="N57" s="12" t="s">
        <v>37</v>
      </c>
      <c r="O57" s="13" t="s">
        <v>95</v>
      </c>
      <c r="P57" s="8">
        <v>1070</v>
      </c>
      <c r="Q57" s="8">
        <v>0</v>
      </c>
      <c r="R57" s="8">
        <v>10</v>
      </c>
      <c r="S57" s="14">
        <v>1</v>
      </c>
      <c r="T57" s="14">
        <v>0</v>
      </c>
      <c r="U57" s="15">
        <v>1</v>
      </c>
      <c r="V57" s="14" t="str">
        <f>[1]Cal_120915_12mm!$E$2</f>
        <v>Cal_120915_12mm</v>
      </c>
      <c r="W57" s="14">
        <f>[1]Cal_120915_12mm!$Q$3</f>
        <v>1.8759833191233128</v>
      </c>
      <c r="X57" s="14">
        <f>[1]Cal_120915_12mm!$R$3</f>
        <v>0.47119688832335938</v>
      </c>
      <c r="Y57" s="16">
        <v>269.60000000000002</v>
      </c>
      <c r="Z57" s="16">
        <v>165.1</v>
      </c>
      <c r="AA57" s="8">
        <f t="shared" si="6"/>
        <v>0.9428333333333333</v>
      </c>
      <c r="AB57" s="14">
        <f t="shared" si="0"/>
        <v>268.65716666666668</v>
      </c>
      <c r="AC57" s="14">
        <f t="shared" si="1"/>
        <v>164.15716666666665</v>
      </c>
      <c r="AD57" s="17">
        <f t="shared" si="2"/>
        <v>0.98552594666504589</v>
      </c>
      <c r="AE57" s="17">
        <f t="shared" si="3"/>
        <v>0.37062320349387567</v>
      </c>
      <c r="AF57" s="8"/>
      <c r="AG57" s="8"/>
      <c r="AH57" s="18"/>
      <c r="AI57" s="18"/>
    </row>
    <row r="58" spans="1:35" x14ac:dyDescent="0.3">
      <c r="A58" s="8" t="s">
        <v>34</v>
      </c>
      <c r="B58" s="9">
        <v>42135</v>
      </c>
      <c r="C58" s="10">
        <v>0.82638888888888884</v>
      </c>
      <c r="D58" s="8"/>
      <c r="E58" s="10">
        <v>0.83750000000000002</v>
      </c>
      <c r="F58" s="11" t="s">
        <v>87</v>
      </c>
      <c r="G58" s="11" t="s">
        <v>88</v>
      </c>
      <c r="H58" s="8">
        <v>96</v>
      </c>
      <c r="I58" s="8">
        <v>6</v>
      </c>
      <c r="J58" s="8">
        <v>8</v>
      </c>
      <c r="K58" s="8">
        <v>7.4</v>
      </c>
      <c r="L58" s="8">
        <v>8</v>
      </c>
      <c r="M58" s="12" t="s">
        <v>37</v>
      </c>
      <c r="N58" s="12" t="s">
        <v>39</v>
      </c>
      <c r="O58" s="13" t="s">
        <v>96</v>
      </c>
      <c r="P58" s="8">
        <v>1070</v>
      </c>
      <c r="Q58" s="8">
        <v>0</v>
      </c>
      <c r="R58" s="8">
        <v>5</v>
      </c>
      <c r="S58" s="14">
        <v>1</v>
      </c>
      <c r="T58" s="14">
        <v>0</v>
      </c>
      <c r="U58" s="15">
        <v>1</v>
      </c>
      <c r="V58" s="14" t="str">
        <f>[1]Cal_120915_12mm!$E$2</f>
        <v>Cal_120915_12mm</v>
      </c>
      <c r="W58" s="14">
        <f>[1]Cal_120915_12mm!$Q$3</f>
        <v>1.8759833191233128</v>
      </c>
      <c r="X58" s="14">
        <f>[1]Cal_120915_12mm!$R$3</f>
        <v>0.47119688832335938</v>
      </c>
      <c r="Y58" s="16">
        <v>708.3</v>
      </c>
      <c r="Z58" s="16">
        <v>436.2</v>
      </c>
      <c r="AA58" s="8">
        <f t="shared" ref="AA58:AA59" si="8">AVERAGE(0.957,0.796,0.888,0.845,0.934,1.036)</f>
        <v>0.90933333333333322</v>
      </c>
      <c r="AB58" s="14">
        <f t="shared" si="0"/>
        <v>707.39066666666668</v>
      </c>
      <c r="AC58" s="14">
        <f t="shared" si="1"/>
        <v>435.29066666666665</v>
      </c>
      <c r="AD58" s="17">
        <f t="shared" si="2"/>
        <v>1.2830699047251624</v>
      </c>
      <c r="AE58" s="17">
        <f t="shared" si="3"/>
        <v>0.51496023815247738</v>
      </c>
      <c r="AF58" s="8"/>
      <c r="AG58" s="8"/>
      <c r="AH58" s="18"/>
      <c r="AI58" s="18"/>
    </row>
    <row r="59" spans="1:35" x14ac:dyDescent="0.3">
      <c r="A59" s="8" t="s">
        <v>34</v>
      </c>
      <c r="B59" s="9">
        <v>42135</v>
      </c>
      <c r="C59" s="10">
        <v>0.82638888888888884</v>
      </c>
      <c r="D59" s="8"/>
      <c r="E59" s="10">
        <v>0.83750000000000002</v>
      </c>
      <c r="F59" s="11" t="s">
        <v>87</v>
      </c>
      <c r="G59" s="11" t="s">
        <v>88</v>
      </c>
      <c r="H59" s="8">
        <v>96</v>
      </c>
      <c r="I59" s="8">
        <v>6</v>
      </c>
      <c r="J59" s="8">
        <v>8</v>
      </c>
      <c r="K59" s="8">
        <v>7.4</v>
      </c>
      <c r="L59" s="8">
        <v>8</v>
      </c>
      <c r="M59" s="12" t="s">
        <v>37</v>
      </c>
      <c r="N59" s="12" t="s">
        <v>39</v>
      </c>
      <c r="O59" s="13" t="s">
        <v>96</v>
      </c>
      <c r="P59" s="8">
        <v>1070</v>
      </c>
      <c r="Q59" s="8">
        <v>0</v>
      </c>
      <c r="R59" s="8">
        <v>5</v>
      </c>
      <c r="S59" s="14">
        <v>1</v>
      </c>
      <c r="T59" s="14">
        <v>0</v>
      </c>
      <c r="U59" s="15">
        <v>0.25</v>
      </c>
      <c r="V59" s="14" t="str">
        <f>[1]Cal_120915_12mm!$E$2</f>
        <v>Cal_120915_12mm</v>
      </c>
      <c r="W59" s="14">
        <f>[1]Cal_120915_12mm!$Q$3</f>
        <v>1.8759833191233128</v>
      </c>
      <c r="X59" s="14">
        <f>[1]Cal_120915_12mm!$R$3</f>
        <v>0.47119688832335938</v>
      </c>
      <c r="Y59" s="16">
        <v>188.8</v>
      </c>
      <c r="Z59" s="16">
        <v>115.1</v>
      </c>
      <c r="AA59" s="8">
        <f t="shared" si="8"/>
        <v>0.90933333333333322</v>
      </c>
      <c r="AB59" s="14">
        <f t="shared" si="0"/>
        <v>187.89066666666668</v>
      </c>
      <c r="AC59" s="14">
        <f t="shared" si="1"/>
        <v>114.19066666666666</v>
      </c>
      <c r="AD59" s="17">
        <f t="shared" si="2"/>
        <v>1.3901102826643805</v>
      </c>
      <c r="AE59" s="17">
        <f t="shared" si="3"/>
        <v>0.49661301672753139</v>
      </c>
      <c r="AF59" s="8"/>
      <c r="AG59" s="8"/>
      <c r="AH59" s="18"/>
      <c r="AI59" s="18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9"/>
  <sheetViews>
    <sheetView workbookViewId="0">
      <selection sqref="A1:XFD1048576"/>
    </sheetView>
  </sheetViews>
  <sheetFormatPr defaultRowHeight="10.199999999999999" x14ac:dyDescent="0.2"/>
  <cols>
    <col min="1" max="1" width="15.88671875" style="34" bestFit="1" customWidth="1"/>
    <col min="2" max="2" width="11.33203125" style="34" bestFit="1" customWidth="1"/>
    <col min="3" max="3" width="39.109375" style="34" bestFit="1" customWidth="1"/>
    <col min="4" max="4" width="8.6640625" style="34" bestFit="1" customWidth="1"/>
    <col min="5" max="5" width="13.109375" style="34" bestFit="1" customWidth="1"/>
    <col min="6" max="6" width="1.33203125" style="34" customWidth="1"/>
    <col min="7" max="7" width="12.6640625" style="34" bestFit="1" customWidth="1"/>
    <col min="8" max="8" width="8.6640625" style="34" bestFit="1" customWidth="1"/>
    <col min="9" max="9" width="11" style="34" bestFit="1" customWidth="1"/>
    <col min="10" max="10" width="12" style="34" bestFit="1" customWidth="1"/>
    <col min="11" max="11" width="20.33203125" style="34" bestFit="1" customWidth="1"/>
    <col min="12" max="12" width="19.88671875" style="34" bestFit="1" customWidth="1"/>
    <col min="13" max="13" width="30" style="34" bestFit="1" customWidth="1"/>
    <col min="14" max="14" width="29.6640625" style="34" bestFit="1" customWidth="1"/>
    <col min="15" max="15" width="38.5546875" style="34" bestFit="1" customWidth="1"/>
    <col min="16" max="16" width="32.109375" style="34" bestFit="1" customWidth="1"/>
    <col min="17" max="256" width="8.88671875" style="34"/>
    <col min="257" max="257" width="15.88671875" style="34" bestFit="1" customWidth="1"/>
    <col min="258" max="258" width="11.33203125" style="34" bestFit="1" customWidth="1"/>
    <col min="259" max="259" width="39.109375" style="34" bestFit="1" customWidth="1"/>
    <col min="260" max="260" width="8.6640625" style="34" bestFit="1" customWidth="1"/>
    <col min="261" max="261" width="13.109375" style="34" bestFit="1" customWidth="1"/>
    <col min="262" max="262" width="1.33203125" style="34" customWidth="1"/>
    <col min="263" max="263" width="12.6640625" style="34" bestFit="1" customWidth="1"/>
    <col min="264" max="264" width="8.6640625" style="34" bestFit="1" customWidth="1"/>
    <col min="265" max="265" width="11" style="34" bestFit="1" customWidth="1"/>
    <col min="266" max="266" width="12" style="34" bestFit="1" customWidth="1"/>
    <col min="267" max="267" width="20.33203125" style="34" bestFit="1" customWidth="1"/>
    <col min="268" max="268" width="19.88671875" style="34" bestFit="1" customWidth="1"/>
    <col min="269" max="269" width="30" style="34" bestFit="1" customWidth="1"/>
    <col min="270" max="270" width="29.6640625" style="34" bestFit="1" customWidth="1"/>
    <col min="271" max="271" width="38.5546875" style="34" bestFit="1" customWidth="1"/>
    <col min="272" max="272" width="32.109375" style="34" bestFit="1" customWidth="1"/>
    <col min="273" max="512" width="8.88671875" style="34"/>
    <col min="513" max="513" width="15.88671875" style="34" bestFit="1" customWidth="1"/>
    <col min="514" max="514" width="11.33203125" style="34" bestFit="1" customWidth="1"/>
    <col min="515" max="515" width="39.109375" style="34" bestFit="1" customWidth="1"/>
    <col min="516" max="516" width="8.6640625" style="34" bestFit="1" customWidth="1"/>
    <col min="517" max="517" width="13.109375" style="34" bestFit="1" customWidth="1"/>
    <col min="518" max="518" width="1.33203125" style="34" customWidth="1"/>
    <col min="519" max="519" width="12.6640625" style="34" bestFit="1" customWidth="1"/>
    <col min="520" max="520" width="8.6640625" style="34" bestFit="1" customWidth="1"/>
    <col min="521" max="521" width="11" style="34" bestFit="1" customWidth="1"/>
    <col min="522" max="522" width="12" style="34" bestFit="1" customWidth="1"/>
    <col min="523" max="523" width="20.33203125" style="34" bestFit="1" customWidth="1"/>
    <col min="524" max="524" width="19.88671875" style="34" bestFit="1" customWidth="1"/>
    <col min="525" max="525" width="30" style="34" bestFit="1" customWidth="1"/>
    <col min="526" max="526" width="29.6640625" style="34" bestFit="1" customWidth="1"/>
    <col min="527" max="527" width="38.5546875" style="34" bestFit="1" customWidth="1"/>
    <col min="528" max="528" width="32.109375" style="34" bestFit="1" customWidth="1"/>
    <col min="529" max="768" width="8.88671875" style="34"/>
    <col min="769" max="769" width="15.88671875" style="34" bestFit="1" customWidth="1"/>
    <col min="770" max="770" width="11.33203125" style="34" bestFit="1" customWidth="1"/>
    <col min="771" max="771" width="39.109375" style="34" bestFit="1" customWidth="1"/>
    <col min="772" max="772" width="8.6640625" style="34" bestFit="1" customWidth="1"/>
    <col min="773" max="773" width="13.109375" style="34" bestFit="1" customWidth="1"/>
    <col min="774" max="774" width="1.33203125" style="34" customWidth="1"/>
    <col min="775" max="775" width="12.6640625" style="34" bestFit="1" customWidth="1"/>
    <col min="776" max="776" width="8.6640625" style="34" bestFit="1" customWidth="1"/>
    <col min="777" max="777" width="11" style="34" bestFit="1" customWidth="1"/>
    <col min="778" max="778" width="12" style="34" bestFit="1" customWidth="1"/>
    <col min="779" max="779" width="20.33203125" style="34" bestFit="1" customWidth="1"/>
    <col min="780" max="780" width="19.88671875" style="34" bestFit="1" customWidth="1"/>
    <col min="781" max="781" width="30" style="34" bestFit="1" customWidth="1"/>
    <col min="782" max="782" width="29.6640625" style="34" bestFit="1" customWidth="1"/>
    <col min="783" max="783" width="38.5546875" style="34" bestFit="1" customWidth="1"/>
    <col min="784" max="784" width="32.109375" style="34" bestFit="1" customWidth="1"/>
    <col min="785" max="1024" width="8.88671875" style="34"/>
    <col min="1025" max="1025" width="15.88671875" style="34" bestFit="1" customWidth="1"/>
    <col min="1026" max="1026" width="11.33203125" style="34" bestFit="1" customWidth="1"/>
    <col min="1027" max="1027" width="39.109375" style="34" bestFit="1" customWidth="1"/>
    <col min="1028" max="1028" width="8.6640625" style="34" bestFit="1" customWidth="1"/>
    <col min="1029" max="1029" width="13.109375" style="34" bestFit="1" customWidth="1"/>
    <col min="1030" max="1030" width="1.33203125" style="34" customWidth="1"/>
    <col min="1031" max="1031" width="12.6640625" style="34" bestFit="1" customWidth="1"/>
    <col min="1032" max="1032" width="8.6640625" style="34" bestFit="1" customWidth="1"/>
    <col min="1033" max="1033" width="11" style="34" bestFit="1" customWidth="1"/>
    <col min="1034" max="1034" width="12" style="34" bestFit="1" customWidth="1"/>
    <col min="1035" max="1035" width="20.33203125" style="34" bestFit="1" customWidth="1"/>
    <col min="1036" max="1036" width="19.88671875" style="34" bestFit="1" customWidth="1"/>
    <col min="1037" max="1037" width="30" style="34" bestFit="1" customWidth="1"/>
    <col min="1038" max="1038" width="29.6640625" style="34" bestFit="1" customWidth="1"/>
    <col min="1039" max="1039" width="38.5546875" style="34" bestFit="1" customWidth="1"/>
    <col min="1040" max="1040" width="32.109375" style="34" bestFit="1" customWidth="1"/>
    <col min="1041" max="1280" width="8.88671875" style="34"/>
    <col min="1281" max="1281" width="15.88671875" style="34" bestFit="1" customWidth="1"/>
    <col min="1282" max="1282" width="11.33203125" style="34" bestFit="1" customWidth="1"/>
    <col min="1283" max="1283" width="39.109375" style="34" bestFit="1" customWidth="1"/>
    <col min="1284" max="1284" width="8.6640625" style="34" bestFit="1" customWidth="1"/>
    <col min="1285" max="1285" width="13.109375" style="34" bestFit="1" customWidth="1"/>
    <col min="1286" max="1286" width="1.33203125" style="34" customWidth="1"/>
    <col min="1287" max="1287" width="12.6640625" style="34" bestFit="1" customWidth="1"/>
    <col min="1288" max="1288" width="8.6640625" style="34" bestFit="1" customWidth="1"/>
    <col min="1289" max="1289" width="11" style="34" bestFit="1" customWidth="1"/>
    <col min="1290" max="1290" width="12" style="34" bestFit="1" customWidth="1"/>
    <col min="1291" max="1291" width="20.33203125" style="34" bestFit="1" customWidth="1"/>
    <col min="1292" max="1292" width="19.88671875" style="34" bestFit="1" customWidth="1"/>
    <col min="1293" max="1293" width="30" style="34" bestFit="1" customWidth="1"/>
    <col min="1294" max="1294" width="29.6640625" style="34" bestFit="1" customWidth="1"/>
    <col min="1295" max="1295" width="38.5546875" style="34" bestFit="1" customWidth="1"/>
    <col min="1296" max="1296" width="32.109375" style="34" bestFit="1" customWidth="1"/>
    <col min="1297" max="1536" width="8.88671875" style="34"/>
    <col min="1537" max="1537" width="15.88671875" style="34" bestFit="1" customWidth="1"/>
    <col min="1538" max="1538" width="11.33203125" style="34" bestFit="1" customWidth="1"/>
    <col min="1539" max="1539" width="39.109375" style="34" bestFit="1" customWidth="1"/>
    <col min="1540" max="1540" width="8.6640625" style="34" bestFit="1" customWidth="1"/>
    <col min="1541" max="1541" width="13.109375" style="34" bestFit="1" customWidth="1"/>
    <col min="1542" max="1542" width="1.33203125" style="34" customWidth="1"/>
    <col min="1543" max="1543" width="12.6640625" style="34" bestFit="1" customWidth="1"/>
    <col min="1544" max="1544" width="8.6640625" style="34" bestFit="1" customWidth="1"/>
    <col min="1545" max="1545" width="11" style="34" bestFit="1" customWidth="1"/>
    <col min="1546" max="1546" width="12" style="34" bestFit="1" customWidth="1"/>
    <col min="1547" max="1547" width="20.33203125" style="34" bestFit="1" customWidth="1"/>
    <col min="1548" max="1548" width="19.88671875" style="34" bestFit="1" customWidth="1"/>
    <col min="1549" max="1549" width="30" style="34" bestFit="1" customWidth="1"/>
    <col min="1550" max="1550" width="29.6640625" style="34" bestFit="1" customWidth="1"/>
    <col min="1551" max="1551" width="38.5546875" style="34" bestFit="1" customWidth="1"/>
    <col min="1552" max="1552" width="32.109375" style="34" bestFit="1" customWidth="1"/>
    <col min="1553" max="1792" width="8.88671875" style="34"/>
    <col min="1793" max="1793" width="15.88671875" style="34" bestFit="1" customWidth="1"/>
    <col min="1794" max="1794" width="11.33203125" style="34" bestFit="1" customWidth="1"/>
    <col min="1795" max="1795" width="39.109375" style="34" bestFit="1" customWidth="1"/>
    <col min="1796" max="1796" width="8.6640625" style="34" bestFit="1" customWidth="1"/>
    <col min="1797" max="1797" width="13.109375" style="34" bestFit="1" customWidth="1"/>
    <col min="1798" max="1798" width="1.33203125" style="34" customWidth="1"/>
    <col min="1799" max="1799" width="12.6640625" style="34" bestFit="1" customWidth="1"/>
    <col min="1800" max="1800" width="8.6640625" style="34" bestFit="1" customWidth="1"/>
    <col min="1801" max="1801" width="11" style="34" bestFit="1" customWidth="1"/>
    <col min="1802" max="1802" width="12" style="34" bestFit="1" customWidth="1"/>
    <col min="1803" max="1803" width="20.33203125" style="34" bestFit="1" customWidth="1"/>
    <col min="1804" max="1804" width="19.88671875" style="34" bestFit="1" customWidth="1"/>
    <col min="1805" max="1805" width="30" style="34" bestFit="1" customWidth="1"/>
    <col min="1806" max="1806" width="29.6640625" style="34" bestFit="1" customWidth="1"/>
    <col min="1807" max="1807" width="38.5546875" style="34" bestFit="1" customWidth="1"/>
    <col min="1808" max="1808" width="32.109375" style="34" bestFit="1" customWidth="1"/>
    <col min="1809" max="2048" width="8.88671875" style="34"/>
    <col min="2049" max="2049" width="15.88671875" style="34" bestFit="1" customWidth="1"/>
    <col min="2050" max="2050" width="11.33203125" style="34" bestFit="1" customWidth="1"/>
    <col min="2051" max="2051" width="39.109375" style="34" bestFit="1" customWidth="1"/>
    <col min="2052" max="2052" width="8.6640625" style="34" bestFit="1" customWidth="1"/>
    <col min="2053" max="2053" width="13.109375" style="34" bestFit="1" customWidth="1"/>
    <col min="2054" max="2054" width="1.33203125" style="34" customWidth="1"/>
    <col min="2055" max="2055" width="12.6640625" style="34" bestFit="1" customWidth="1"/>
    <col min="2056" max="2056" width="8.6640625" style="34" bestFit="1" customWidth="1"/>
    <col min="2057" max="2057" width="11" style="34" bestFit="1" customWidth="1"/>
    <col min="2058" max="2058" width="12" style="34" bestFit="1" customWidth="1"/>
    <col min="2059" max="2059" width="20.33203125" style="34" bestFit="1" customWidth="1"/>
    <col min="2060" max="2060" width="19.88671875" style="34" bestFit="1" customWidth="1"/>
    <col min="2061" max="2061" width="30" style="34" bestFit="1" customWidth="1"/>
    <col min="2062" max="2062" width="29.6640625" style="34" bestFit="1" customWidth="1"/>
    <col min="2063" max="2063" width="38.5546875" style="34" bestFit="1" customWidth="1"/>
    <col min="2064" max="2064" width="32.109375" style="34" bestFit="1" customWidth="1"/>
    <col min="2065" max="2304" width="8.88671875" style="34"/>
    <col min="2305" max="2305" width="15.88671875" style="34" bestFit="1" customWidth="1"/>
    <col min="2306" max="2306" width="11.33203125" style="34" bestFit="1" customWidth="1"/>
    <col min="2307" max="2307" width="39.109375" style="34" bestFit="1" customWidth="1"/>
    <col min="2308" max="2308" width="8.6640625" style="34" bestFit="1" customWidth="1"/>
    <col min="2309" max="2309" width="13.109375" style="34" bestFit="1" customWidth="1"/>
    <col min="2310" max="2310" width="1.33203125" style="34" customWidth="1"/>
    <col min="2311" max="2311" width="12.6640625" style="34" bestFit="1" customWidth="1"/>
    <col min="2312" max="2312" width="8.6640625" style="34" bestFit="1" customWidth="1"/>
    <col min="2313" max="2313" width="11" style="34" bestFit="1" customWidth="1"/>
    <col min="2314" max="2314" width="12" style="34" bestFit="1" customWidth="1"/>
    <col min="2315" max="2315" width="20.33203125" style="34" bestFit="1" customWidth="1"/>
    <col min="2316" max="2316" width="19.88671875" style="34" bestFit="1" customWidth="1"/>
    <col min="2317" max="2317" width="30" style="34" bestFit="1" customWidth="1"/>
    <col min="2318" max="2318" width="29.6640625" style="34" bestFit="1" customWidth="1"/>
    <col min="2319" max="2319" width="38.5546875" style="34" bestFit="1" customWidth="1"/>
    <col min="2320" max="2320" width="32.109375" style="34" bestFit="1" customWidth="1"/>
    <col min="2321" max="2560" width="8.88671875" style="34"/>
    <col min="2561" max="2561" width="15.88671875" style="34" bestFit="1" customWidth="1"/>
    <col min="2562" max="2562" width="11.33203125" style="34" bestFit="1" customWidth="1"/>
    <col min="2563" max="2563" width="39.109375" style="34" bestFit="1" customWidth="1"/>
    <col min="2564" max="2564" width="8.6640625" style="34" bestFit="1" customWidth="1"/>
    <col min="2565" max="2565" width="13.109375" style="34" bestFit="1" customWidth="1"/>
    <col min="2566" max="2566" width="1.33203125" style="34" customWidth="1"/>
    <col min="2567" max="2567" width="12.6640625" style="34" bestFit="1" customWidth="1"/>
    <col min="2568" max="2568" width="8.6640625" style="34" bestFit="1" customWidth="1"/>
    <col min="2569" max="2569" width="11" style="34" bestFit="1" customWidth="1"/>
    <col min="2570" max="2570" width="12" style="34" bestFit="1" customWidth="1"/>
    <col min="2571" max="2571" width="20.33203125" style="34" bestFit="1" customWidth="1"/>
    <col min="2572" max="2572" width="19.88671875" style="34" bestFit="1" customWidth="1"/>
    <col min="2573" max="2573" width="30" style="34" bestFit="1" customWidth="1"/>
    <col min="2574" max="2574" width="29.6640625" style="34" bestFit="1" customWidth="1"/>
    <col min="2575" max="2575" width="38.5546875" style="34" bestFit="1" customWidth="1"/>
    <col min="2576" max="2576" width="32.109375" style="34" bestFit="1" customWidth="1"/>
    <col min="2577" max="2816" width="8.88671875" style="34"/>
    <col min="2817" max="2817" width="15.88671875" style="34" bestFit="1" customWidth="1"/>
    <col min="2818" max="2818" width="11.33203125" style="34" bestFit="1" customWidth="1"/>
    <col min="2819" max="2819" width="39.109375" style="34" bestFit="1" customWidth="1"/>
    <col min="2820" max="2820" width="8.6640625" style="34" bestFit="1" customWidth="1"/>
    <col min="2821" max="2821" width="13.109375" style="34" bestFit="1" customWidth="1"/>
    <col min="2822" max="2822" width="1.33203125" style="34" customWidth="1"/>
    <col min="2823" max="2823" width="12.6640625" style="34" bestFit="1" customWidth="1"/>
    <col min="2824" max="2824" width="8.6640625" style="34" bestFit="1" customWidth="1"/>
    <col min="2825" max="2825" width="11" style="34" bestFit="1" customWidth="1"/>
    <col min="2826" max="2826" width="12" style="34" bestFit="1" customWidth="1"/>
    <col min="2827" max="2827" width="20.33203125" style="34" bestFit="1" customWidth="1"/>
    <col min="2828" max="2828" width="19.88671875" style="34" bestFit="1" customWidth="1"/>
    <col min="2829" max="2829" width="30" style="34" bestFit="1" customWidth="1"/>
    <col min="2830" max="2830" width="29.6640625" style="34" bestFit="1" customWidth="1"/>
    <col min="2831" max="2831" width="38.5546875" style="34" bestFit="1" customWidth="1"/>
    <col min="2832" max="2832" width="32.109375" style="34" bestFit="1" customWidth="1"/>
    <col min="2833" max="3072" width="8.88671875" style="34"/>
    <col min="3073" max="3073" width="15.88671875" style="34" bestFit="1" customWidth="1"/>
    <col min="3074" max="3074" width="11.33203125" style="34" bestFit="1" customWidth="1"/>
    <col min="3075" max="3075" width="39.109375" style="34" bestFit="1" customWidth="1"/>
    <col min="3076" max="3076" width="8.6640625" style="34" bestFit="1" customWidth="1"/>
    <col min="3077" max="3077" width="13.109375" style="34" bestFit="1" customWidth="1"/>
    <col min="3078" max="3078" width="1.33203125" style="34" customWidth="1"/>
    <col min="3079" max="3079" width="12.6640625" style="34" bestFit="1" customWidth="1"/>
    <col min="3080" max="3080" width="8.6640625" style="34" bestFit="1" customWidth="1"/>
    <col min="3081" max="3081" width="11" style="34" bestFit="1" customWidth="1"/>
    <col min="3082" max="3082" width="12" style="34" bestFit="1" customWidth="1"/>
    <col min="3083" max="3083" width="20.33203125" style="34" bestFit="1" customWidth="1"/>
    <col min="3084" max="3084" width="19.88671875" style="34" bestFit="1" customWidth="1"/>
    <col min="3085" max="3085" width="30" style="34" bestFit="1" customWidth="1"/>
    <col min="3086" max="3086" width="29.6640625" style="34" bestFit="1" customWidth="1"/>
    <col min="3087" max="3087" width="38.5546875" style="34" bestFit="1" customWidth="1"/>
    <col min="3088" max="3088" width="32.109375" style="34" bestFit="1" customWidth="1"/>
    <col min="3089" max="3328" width="8.88671875" style="34"/>
    <col min="3329" max="3329" width="15.88671875" style="34" bestFit="1" customWidth="1"/>
    <col min="3330" max="3330" width="11.33203125" style="34" bestFit="1" customWidth="1"/>
    <col min="3331" max="3331" width="39.109375" style="34" bestFit="1" customWidth="1"/>
    <col min="3332" max="3332" width="8.6640625" style="34" bestFit="1" customWidth="1"/>
    <col min="3333" max="3333" width="13.109375" style="34" bestFit="1" customWidth="1"/>
    <col min="3334" max="3334" width="1.33203125" style="34" customWidth="1"/>
    <col min="3335" max="3335" width="12.6640625" style="34" bestFit="1" customWidth="1"/>
    <col min="3336" max="3336" width="8.6640625" style="34" bestFit="1" customWidth="1"/>
    <col min="3337" max="3337" width="11" style="34" bestFit="1" customWidth="1"/>
    <col min="3338" max="3338" width="12" style="34" bestFit="1" customWidth="1"/>
    <col min="3339" max="3339" width="20.33203125" style="34" bestFit="1" customWidth="1"/>
    <col min="3340" max="3340" width="19.88671875" style="34" bestFit="1" customWidth="1"/>
    <col min="3341" max="3341" width="30" style="34" bestFit="1" customWidth="1"/>
    <col min="3342" max="3342" width="29.6640625" style="34" bestFit="1" customWidth="1"/>
    <col min="3343" max="3343" width="38.5546875" style="34" bestFit="1" customWidth="1"/>
    <col min="3344" max="3344" width="32.109375" style="34" bestFit="1" customWidth="1"/>
    <col min="3345" max="3584" width="8.88671875" style="34"/>
    <col min="3585" max="3585" width="15.88671875" style="34" bestFit="1" customWidth="1"/>
    <col min="3586" max="3586" width="11.33203125" style="34" bestFit="1" customWidth="1"/>
    <col min="3587" max="3587" width="39.109375" style="34" bestFit="1" customWidth="1"/>
    <col min="3588" max="3588" width="8.6640625" style="34" bestFit="1" customWidth="1"/>
    <col min="3589" max="3589" width="13.109375" style="34" bestFit="1" customWidth="1"/>
    <col min="3590" max="3590" width="1.33203125" style="34" customWidth="1"/>
    <col min="3591" max="3591" width="12.6640625" style="34" bestFit="1" customWidth="1"/>
    <col min="3592" max="3592" width="8.6640625" style="34" bestFit="1" customWidth="1"/>
    <col min="3593" max="3593" width="11" style="34" bestFit="1" customWidth="1"/>
    <col min="3594" max="3594" width="12" style="34" bestFit="1" customWidth="1"/>
    <col min="3595" max="3595" width="20.33203125" style="34" bestFit="1" customWidth="1"/>
    <col min="3596" max="3596" width="19.88671875" style="34" bestFit="1" customWidth="1"/>
    <col min="3597" max="3597" width="30" style="34" bestFit="1" customWidth="1"/>
    <col min="3598" max="3598" width="29.6640625" style="34" bestFit="1" customWidth="1"/>
    <col min="3599" max="3599" width="38.5546875" style="34" bestFit="1" customWidth="1"/>
    <col min="3600" max="3600" width="32.109375" style="34" bestFit="1" customWidth="1"/>
    <col min="3601" max="3840" width="8.88671875" style="34"/>
    <col min="3841" max="3841" width="15.88671875" style="34" bestFit="1" customWidth="1"/>
    <col min="3842" max="3842" width="11.33203125" style="34" bestFit="1" customWidth="1"/>
    <col min="3843" max="3843" width="39.109375" style="34" bestFit="1" customWidth="1"/>
    <col min="3844" max="3844" width="8.6640625" style="34" bestFit="1" customWidth="1"/>
    <col min="3845" max="3845" width="13.109375" style="34" bestFit="1" customWidth="1"/>
    <col min="3846" max="3846" width="1.33203125" style="34" customWidth="1"/>
    <col min="3847" max="3847" width="12.6640625" style="34" bestFit="1" customWidth="1"/>
    <col min="3848" max="3848" width="8.6640625" style="34" bestFit="1" customWidth="1"/>
    <col min="3849" max="3849" width="11" style="34" bestFit="1" customWidth="1"/>
    <col min="3850" max="3850" width="12" style="34" bestFit="1" customWidth="1"/>
    <col min="3851" max="3851" width="20.33203125" style="34" bestFit="1" customWidth="1"/>
    <col min="3852" max="3852" width="19.88671875" style="34" bestFit="1" customWidth="1"/>
    <col min="3853" max="3853" width="30" style="34" bestFit="1" customWidth="1"/>
    <col min="3854" max="3854" width="29.6640625" style="34" bestFit="1" customWidth="1"/>
    <col min="3855" max="3855" width="38.5546875" style="34" bestFit="1" customWidth="1"/>
    <col min="3856" max="3856" width="32.109375" style="34" bestFit="1" customWidth="1"/>
    <col min="3857" max="4096" width="8.88671875" style="34"/>
    <col min="4097" max="4097" width="15.88671875" style="34" bestFit="1" customWidth="1"/>
    <col min="4098" max="4098" width="11.33203125" style="34" bestFit="1" customWidth="1"/>
    <col min="4099" max="4099" width="39.109375" style="34" bestFit="1" customWidth="1"/>
    <col min="4100" max="4100" width="8.6640625" style="34" bestFit="1" customWidth="1"/>
    <col min="4101" max="4101" width="13.109375" style="34" bestFit="1" customWidth="1"/>
    <col min="4102" max="4102" width="1.33203125" style="34" customWidth="1"/>
    <col min="4103" max="4103" width="12.6640625" style="34" bestFit="1" customWidth="1"/>
    <col min="4104" max="4104" width="8.6640625" style="34" bestFit="1" customWidth="1"/>
    <col min="4105" max="4105" width="11" style="34" bestFit="1" customWidth="1"/>
    <col min="4106" max="4106" width="12" style="34" bestFit="1" customWidth="1"/>
    <col min="4107" max="4107" width="20.33203125" style="34" bestFit="1" customWidth="1"/>
    <col min="4108" max="4108" width="19.88671875" style="34" bestFit="1" customWidth="1"/>
    <col min="4109" max="4109" width="30" style="34" bestFit="1" customWidth="1"/>
    <col min="4110" max="4110" width="29.6640625" style="34" bestFit="1" customWidth="1"/>
    <col min="4111" max="4111" width="38.5546875" style="34" bestFit="1" customWidth="1"/>
    <col min="4112" max="4112" width="32.109375" style="34" bestFit="1" customWidth="1"/>
    <col min="4113" max="4352" width="8.88671875" style="34"/>
    <col min="4353" max="4353" width="15.88671875" style="34" bestFit="1" customWidth="1"/>
    <col min="4354" max="4354" width="11.33203125" style="34" bestFit="1" customWidth="1"/>
    <col min="4355" max="4355" width="39.109375" style="34" bestFit="1" customWidth="1"/>
    <col min="4356" max="4356" width="8.6640625" style="34" bestFit="1" customWidth="1"/>
    <col min="4357" max="4357" width="13.109375" style="34" bestFit="1" customWidth="1"/>
    <col min="4358" max="4358" width="1.33203125" style="34" customWidth="1"/>
    <col min="4359" max="4359" width="12.6640625" style="34" bestFit="1" customWidth="1"/>
    <col min="4360" max="4360" width="8.6640625" style="34" bestFit="1" customWidth="1"/>
    <col min="4361" max="4361" width="11" style="34" bestFit="1" customWidth="1"/>
    <col min="4362" max="4362" width="12" style="34" bestFit="1" customWidth="1"/>
    <col min="4363" max="4363" width="20.33203125" style="34" bestFit="1" customWidth="1"/>
    <col min="4364" max="4364" width="19.88671875" style="34" bestFit="1" customWidth="1"/>
    <col min="4365" max="4365" width="30" style="34" bestFit="1" customWidth="1"/>
    <col min="4366" max="4366" width="29.6640625" style="34" bestFit="1" customWidth="1"/>
    <col min="4367" max="4367" width="38.5546875" style="34" bestFit="1" customWidth="1"/>
    <col min="4368" max="4368" width="32.109375" style="34" bestFit="1" customWidth="1"/>
    <col min="4369" max="4608" width="8.88671875" style="34"/>
    <col min="4609" max="4609" width="15.88671875" style="34" bestFit="1" customWidth="1"/>
    <col min="4610" max="4610" width="11.33203125" style="34" bestFit="1" customWidth="1"/>
    <col min="4611" max="4611" width="39.109375" style="34" bestFit="1" customWidth="1"/>
    <col min="4612" max="4612" width="8.6640625" style="34" bestFit="1" customWidth="1"/>
    <col min="4613" max="4613" width="13.109375" style="34" bestFit="1" customWidth="1"/>
    <col min="4614" max="4614" width="1.33203125" style="34" customWidth="1"/>
    <col min="4615" max="4615" width="12.6640625" style="34" bestFit="1" customWidth="1"/>
    <col min="4616" max="4616" width="8.6640625" style="34" bestFit="1" customWidth="1"/>
    <col min="4617" max="4617" width="11" style="34" bestFit="1" customWidth="1"/>
    <col min="4618" max="4618" width="12" style="34" bestFit="1" customWidth="1"/>
    <col min="4619" max="4619" width="20.33203125" style="34" bestFit="1" customWidth="1"/>
    <col min="4620" max="4620" width="19.88671875" style="34" bestFit="1" customWidth="1"/>
    <col min="4621" max="4621" width="30" style="34" bestFit="1" customWidth="1"/>
    <col min="4622" max="4622" width="29.6640625" style="34" bestFit="1" customWidth="1"/>
    <col min="4623" max="4623" width="38.5546875" style="34" bestFit="1" customWidth="1"/>
    <col min="4624" max="4624" width="32.109375" style="34" bestFit="1" customWidth="1"/>
    <col min="4625" max="4864" width="8.88671875" style="34"/>
    <col min="4865" max="4865" width="15.88671875" style="34" bestFit="1" customWidth="1"/>
    <col min="4866" max="4866" width="11.33203125" style="34" bestFit="1" customWidth="1"/>
    <col min="4867" max="4867" width="39.109375" style="34" bestFit="1" customWidth="1"/>
    <col min="4868" max="4868" width="8.6640625" style="34" bestFit="1" customWidth="1"/>
    <col min="4869" max="4869" width="13.109375" style="34" bestFit="1" customWidth="1"/>
    <col min="4870" max="4870" width="1.33203125" style="34" customWidth="1"/>
    <col min="4871" max="4871" width="12.6640625" style="34" bestFit="1" customWidth="1"/>
    <col min="4872" max="4872" width="8.6640625" style="34" bestFit="1" customWidth="1"/>
    <col min="4873" max="4873" width="11" style="34" bestFit="1" customWidth="1"/>
    <col min="4874" max="4874" width="12" style="34" bestFit="1" customWidth="1"/>
    <col min="4875" max="4875" width="20.33203125" style="34" bestFit="1" customWidth="1"/>
    <col min="4876" max="4876" width="19.88671875" style="34" bestFit="1" customWidth="1"/>
    <col min="4877" max="4877" width="30" style="34" bestFit="1" customWidth="1"/>
    <col min="4878" max="4878" width="29.6640625" style="34" bestFit="1" customWidth="1"/>
    <col min="4879" max="4879" width="38.5546875" style="34" bestFit="1" customWidth="1"/>
    <col min="4880" max="4880" width="32.109375" style="34" bestFit="1" customWidth="1"/>
    <col min="4881" max="5120" width="8.88671875" style="34"/>
    <col min="5121" max="5121" width="15.88671875" style="34" bestFit="1" customWidth="1"/>
    <col min="5122" max="5122" width="11.33203125" style="34" bestFit="1" customWidth="1"/>
    <col min="5123" max="5123" width="39.109375" style="34" bestFit="1" customWidth="1"/>
    <col min="5124" max="5124" width="8.6640625" style="34" bestFit="1" customWidth="1"/>
    <col min="5125" max="5125" width="13.109375" style="34" bestFit="1" customWidth="1"/>
    <col min="5126" max="5126" width="1.33203125" style="34" customWidth="1"/>
    <col min="5127" max="5127" width="12.6640625" style="34" bestFit="1" customWidth="1"/>
    <col min="5128" max="5128" width="8.6640625" style="34" bestFit="1" customWidth="1"/>
    <col min="5129" max="5129" width="11" style="34" bestFit="1" customWidth="1"/>
    <col min="5130" max="5130" width="12" style="34" bestFit="1" customWidth="1"/>
    <col min="5131" max="5131" width="20.33203125" style="34" bestFit="1" customWidth="1"/>
    <col min="5132" max="5132" width="19.88671875" style="34" bestFit="1" customWidth="1"/>
    <col min="5133" max="5133" width="30" style="34" bestFit="1" customWidth="1"/>
    <col min="5134" max="5134" width="29.6640625" style="34" bestFit="1" customWidth="1"/>
    <col min="5135" max="5135" width="38.5546875" style="34" bestFit="1" customWidth="1"/>
    <col min="5136" max="5136" width="32.109375" style="34" bestFit="1" customWidth="1"/>
    <col min="5137" max="5376" width="8.88671875" style="34"/>
    <col min="5377" max="5377" width="15.88671875" style="34" bestFit="1" customWidth="1"/>
    <col min="5378" max="5378" width="11.33203125" style="34" bestFit="1" customWidth="1"/>
    <col min="5379" max="5379" width="39.109375" style="34" bestFit="1" customWidth="1"/>
    <col min="5380" max="5380" width="8.6640625" style="34" bestFit="1" customWidth="1"/>
    <col min="5381" max="5381" width="13.109375" style="34" bestFit="1" customWidth="1"/>
    <col min="5382" max="5382" width="1.33203125" style="34" customWidth="1"/>
    <col min="5383" max="5383" width="12.6640625" style="34" bestFit="1" customWidth="1"/>
    <col min="5384" max="5384" width="8.6640625" style="34" bestFit="1" customWidth="1"/>
    <col min="5385" max="5385" width="11" style="34" bestFit="1" customWidth="1"/>
    <col min="5386" max="5386" width="12" style="34" bestFit="1" customWidth="1"/>
    <col min="5387" max="5387" width="20.33203125" style="34" bestFit="1" customWidth="1"/>
    <col min="5388" max="5388" width="19.88671875" style="34" bestFit="1" customWidth="1"/>
    <col min="5389" max="5389" width="30" style="34" bestFit="1" customWidth="1"/>
    <col min="5390" max="5390" width="29.6640625" style="34" bestFit="1" customWidth="1"/>
    <col min="5391" max="5391" width="38.5546875" style="34" bestFit="1" customWidth="1"/>
    <col min="5392" max="5392" width="32.109375" style="34" bestFit="1" customWidth="1"/>
    <col min="5393" max="5632" width="8.88671875" style="34"/>
    <col min="5633" max="5633" width="15.88671875" style="34" bestFit="1" customWidth="1"/>
    <col min="5634" max="5634" width="11.33203125" style="34" bestFit="1" customWidth="1"/>
    <col min="5635" max="5635" width="39.109375" style="34" bestFit="1" customWidth="1"/>
    <col min="5636" max="5636" width="8.6640625" style="34" bestFit="1" customWidth="1"/>
    <col min="5637" max="5637" width="13.109375" style="34" bestFit="1" customWidth="1"/>
    <col min="5638" max="5638" width="1.33203125" style="34" customWidth="1"/>
    <col min="5639" max="5639" width="12.6640625" style="34" bestFit="1" customWidth="1"/>
    <col min="5640" max="5640" width="8.6640625" style="34" bestFit="1" customWidth="1"/>
    <col min="5641" max="5641" width="11" style="34" bestFit="1" customWidth="1"/>
    <col min="5642" max="5642" width="12" style="34" bestFit="1" customWidth="1"/>
    <col min="5643" max="5643" width="20.33203125" style="34" bestFit="1" customWidth="1"/>
    <col min="5644" max="5644" width="19.88671875" style="34" bestFit="1" customWidth="1"/>
    <col min="5645" max="5645" width="30" style="34" bestFit="1" customWidth="1"/>
    <col min="5646" max="5646" width="29.6640625" style="34" bestFit="1" customWidth="1"/>
    <col min="5647" max="5647" width="38.5546875" style="34" bestFit="1" customWidth="1"/>
    <col min="5648" max="5648" width="32.109375" style="34" bestFit="1" customWidth="1"/>
    <col min="5649" max="5888" width="8.88671875" style="34"/>
    <col min="5889" max="5889" width="15.88671875" style="34" bestFit="1" customWidth="1"/>
    <col min="5890" max="5890" width="11.33203125" style="34" bestFit="1" customWidth="1"/>
    <col min="5891" max="5891" width="39.109375" style="34" bestFit="1" customWidth="1"/>
    <col min="5892" max="5892" width="8.6640625" style="34" bestFit="1" customWidth="1"/>
    <col min="5893" max="5893" width="13.109375" style="34" bestFit="1" customWidth="1"/>
    <col min="5894" max="5894" width="1.33203125" style="34" customWidth="1"/>
    <col min="5895" max="5895" width="12.6640625" style="34" bestFit="1" customWidth="1"/>
    <col min="5896" max="5896" width="8.6640625" style="34" bestFit="1" customWidth="1"/>
    <col min="5897" max="5897" width="11" style="34" bestFit="1" customWidth="1"/>
    <col min="5898" max="5898" width="12" style="34" bestFit="1" customWidth="1"/>
    <col min="5899" max="5899" width="20.33203125" style="34" bestFit="1" customWidth="1"/>
    <col min="5900" max="5900" width="19.88671875" style="34" bestFit="1" customWidth="1"/>
    <col min="5901" max="5901" width="30" style="34" bestFit="1" customWidth="1"/>
    <col min="5902" max="5902" width="29.6640625" style="34" bestFit="1" customWidth="1"/>
    <col min="5903" max="5903" width="38.5546875" style="34" bestFit="1" customWidth="1"/>
    <col min="5904" max="5904" width="32.109375" style="34" bestFit="1" customWidth="1"/>
    <col min="5905" max="6144" width="8.88671875" style="34"/>
    <col min="6145" max="6145" width="15.88671875" style="34" bestFit="1" customWidth="1"/>
    <col min="6146" max="6146" width="11.33203125" style="34" bestFit="1" customWidth="1"/>
    <col min="6147" max="6147" width="39.109375" style="34" bestFit="1" customWidth="1"/>
    <col min="6148" max="6148" width="8.6640625" style="34" bestFit="1" customWidth="1"/>
    <col min="6149" max="6149" width="13.109375" style="34" bestFit="1" customWidth="1"/>
    <col min="6150" max="6150" width="1.33203125" style="34" customWidth="1"/>
    <col min="6151" max="6151" width="12.6640625" style="34" bestFit="1" customWidth="1"/>
    <col min="6152" max="6152" width="8.6640625" style="34" bestFit="1" customWidth="1"/>
    <col min="6153" max="6153" width="11" style="34" bestFit="1" customWidth="1"/>
    <col min="6154" max="6154" width="12" style="34" bestFit="1" customWidth="1"/>
    <col min="6155" max="6155" width="20.33203125" style="34" bestFit="1" customWidth="1"/>
    <col min="6156" max="6156" width="19.88671875" style="34" bestFit="1" customWidth="1"/>
    <col min="6157" max="6157" width="30" style="34" bestFit="1" customWidth="1"/>
    <col min="6158" max="6158" width="29.6640625" style="34" bestFit="1" customWidth="1"/>
    <col min="6159" max="6159" width="38.5546875" style="34" bestFit="1" customWidth="1"/>
    <col min="6160" max="6160" width="32.109375" style="34" bestFit="1" customWidth="1"/>
    <col min="6161" max="6400" width="8.88671875" style="34"/>
    <col min="6401" max="6401" width="15.88671875" style="34" bestFit="1" customWidth="1"/>
    <col min="6402" max="6402" width="11.33203125" style="34" bestFit="1" customWidth="1"/>
    <col min="6403" max="6403" width="39.109375" style="34" bestFit="1" customWidth="1"/>
    <col min="6404" max="6404" width="8.6640625" style="34" bestFit="1" customWidth="1"/>
    <col min="6405" max="6405" width="13.109375" style="34" bestFit="1" customWidth="1"/>
    <col min="6406" max="6406" width="1.33203125" style="34" customWidth="1"/>
    <col min="6407" max="6407" width="12.6640625" style="34" bestFit="1" customWidth="1"/>
    <col min="6408" max="6408" width="8.6640625" style="34" bestFit="1" customWidth="1"/>
    <col min="6409" max="6409" width="11" style="34" bestFit="1" customWidth="1"/>
    <col min="6410" max="6410" width="12" style="34" bestFit="1" customWidth="1"/>
    <col min="6411" max="6411" width="20.33203125" style="34" bestFit="1" customWidth="1"/>
    <col min="6412" max="6412" width="19.88671875" style="34" bestFit="1" customWidth="1"/>
    <col min="6413" max="6413" width="30" style="34" bestFit="1" customWidth="1"/>
    <col min="6414" max="6414" width="29.6640625" style="34" bestFit="1" customWidth="1"/>
    <col min="6415" max="6415" width="38.5546875" style="34" bestFit="1" customWidth="1"/>
    <col min="6416" max="6416" width="32.109375" style="34" bestFit="1" customWidth="1"/>
    <col min="6417" max="6656" width="8.88671875" style="34"/>
    <col min="6657" max="6657" width="15.88671875" style="34" bestFit="1" customWidth="1"/>
    <col min="6658" max="6658" width="11.33203125" style="34" bestFit="1" customWidth="1"/>
    <col min="6659" max="6659" width="39.109375" style="34" bestFit="1" customWidth="1"/>
    <col min="6660" max="6660" width="8.6640625" style="34" bestFit="1" customWidth="1"/>
    <col min="6661" max="6661" width="13.109375" style="34" bestFit="1" customWidth="1"/>
    <col min="6662" max="6662" width="1.33203125" style="34" customWidth="1"/>
    <col min="6663" max="6663" width="12.6640625" style="34" bestFit="1" customWidth="1"/>
    <col min="6664" max="6664" width="8.6640625" style="34" bestFit="1" customWidth="1"/>
    <col min="6665" max="6665" width="11" style="34" bestFit="1" customWidth="1"/>
    <col min="6666" max="6666" width="12" style="34" bestFit="1" customWidth="1"/>
    <col min="6667" max="6667" width="20.33203125" style="34" bestFit="1" customWidth="1"/>
    <col min="6668" max="6668" width="19.88671875" style="34" bestFit="1" customWidth="1"/>
    <col min="6669" max="6669" width="30" style="34" bestFit="1" customWidth="1"/>
    <col min="6670" max="6670" width="29.6640625" style="34" bestFit="1" customWidth="1"/>
    <col min="6671" max="6671" width="38.5546875" style="34" bestFit="1" customWidth="1"/>
    <col min="6672" max="6672" width="32.109375" style="34" bestFit="1" customWidth="1"/>
    <col min="6673" max="6912" width="8.88671875" style="34"/>
    <col min="6913" max="6913" width="15.88671875" style="34" bestFit="1" customWidth="1"/>
    <col min="6914" max="6914" width="11.33203125" style="34" bestFit="1" customWidth="1"/>
    <col min="6915" max="6915" width="39.109375" style="34" bestFit="1" customWidth="1"/>
    <col min="6916" max="6916" width="8.6640625" style="34" bestFit="1" customWidth="1"/>
    <col min="6917" max="6917" width="13.109375" style="34" bestFit="1" customWidth="1"/>
    <col min="6918" max="6918" width="1.33203125" style="34" customWidth="1"/>
    <col min="6919" max="6919" width="12.6640625" style="34" bestFit="1" customWidth="1"/>
    <col min="6920" max="6920" width="8.6640625" style="34" bestFit="1" customWidth="1"/>
    <col min="6921" max="6921" width="11" style="34" bestFit="1" customWidth="1"/>
    <col min="6922" max="6922" width="12" style="34" bestFit="1" customWidth="1"/>
    <col min="6923" max="6923" width="20.33203125" style="34" bestFit="1" customWidth="1"/>
    <col min="6924" max="6924" width="19.88671875" style="34" bestFit="1" customWidth="1"/>
    <col min="6925" max="6925" width="30" style="34" bestFit="1" customWidth="1"/>
    <col min="6926" max="6926" width="29.6640625" style="34" bestFit="1" customWidth="1"/>
    <col min="6927" max="6927" width="38.5546875" style="34" bestFit="1" customWidth="1"/>
    <col min="6928" max="6928" width="32.109375" style="34" bestFit="1" customWidth="1"/>
    <col min="6929" max="7168" width="8.88671875" style="34"/>
    <col min="7169" max="7169" width="15.88671875" style="34" bestFit="1" customWidth="1"/>
    <col min="7170" max="7170" width="11.33203125" style="34" bestFit="1" customWidth="1"/>
    <col min="7171" max="7171" width="39.109375" style="34" bestFit="1" customWidth="1"/>
    <col min="7172" max="7172" width="8.6640625" style="34" bestFit="1" customWidth="1"/>
    <col min="7173" max="7173" width="13.109375" style="34" bestFit="1" customWidth="1"/>
    <col min="7174" max="7174" width="1.33203125" style="34" customWidth="1"/>
    <col min="7175" max="7175" width="12.6640625" style="34" bestFit="1" customWidth="1"/>
    <col min="7176" max="7176" width="8.6640625" style="34" bestFit="1" customWidth="1"/>
    <col min="7177" max="7177" width="11" style="34" bestFit="1" customWidth="1"/>
    <col min="7178" max="7178" width="12" style="34" bestFit="1" customWidth="1"/>
    <col min="7179" max="7179" width="20.33203125" style="34" bestFit="1" customWidth="1"/>
    <col min="7180" max="7180" width="19.88671875" style="34" bestFit="1" customWidth="1"/>
    <col min="7181" max="7181" width="30" style="34" bestFit="1" customWidth="1"/>
    <col min="7182" max="7182" width="29.6640625" style="34" bestFit="1" customWidth="1"/>
    <col min="7183" max="7183" width="38.5546875" style="34" bestFit="1" customWidth="1"/>
    <col min="7184" max="7184" width="32.109375" style="34" bestFit="1" customWidth="1"/>
    <col min="7185" max="7424" width="8.88671875" style="34"/>
    <col min="7425" max="7425" width="15.88671875" style="34" bestFit="1" customWidth="1"/>
    <col min="7426" max="7426" width="11.33203125" style="34" bestFit="1" customWidth="1"/>
    <col min="7427" max="7427" width="39.109375" style="34" bestFit="1" customWidth="1"/>
    <col min="7428" max="7428" width="8.6640625" style="34" bestFit="1" customWidth="1"/>
    <col min="7429" max="7429" width="13.109375" style="34" bestFit="1" customWidth="1"/>
    <col min="7430" max="7430" width="1.33203125" style="34" customWidth="1"/>
    <col min="7431" max="7431" width="12.6640625" style="34" bestFit="1" customWidth="1"/>
    <col min="7432" max="7432" width="8.6640625" style="34" bestFit="1" customWidth="1"/>
    <col min="7433" max="7433" width="11" style="34" bestFit="1" customWidth="1"/>
    <col min="7434" max="7434" width="12" style="34" bestFit="1" customWidth="1"/>
    <col min="7435" max="7435" width="20.33203125" style="34" bestFit="1" customWidth="1"/>
    <col min="7436" max="7436" width="19.88671875" style="34" bestFit="1" customWidth="1"/>
    <col min="7437" max="7437" width="30" style="34" bestFit="1" customWidth="1"/>
    <col min="7438" max="7438" width="29.6640625" style="34" bestFit="1" customWidth="1"/>
    <col min="7439" max="7439" width="38.5546875" style="34" bestFit="1" customWidth="1"/>
    <col min="7440" max="7440" width="32.109375" style="34" bestFit="1" customWidth="1"/>
    <col min="7441" max="7680" width="8.88671875" style="34"/>
    <col min="7681" max="7681" width="15.88671875" style="34" bestFit="1" customWidth="1"/>
    <col min="7682" max="7682" width="11.33203125" style="34" bestFit="1" customWidth="1"/>
    <col min="7683" max="7683" width="39.109375" style="34" bestFit="1" customWidth="1"/>
    <col min="7684" max="7684" width="8.6640625" style="34" bestFit="1" customWidth="1"/>
    <col min="7685" max="7685" width="13.109375" style="34" bestFit="1" customWidth="1"/>
    <col min="7686" max="7686" width="1.33203125" style="34" customWidth="1"/>
    <col min="7687" max="7687" width="12.6640625" style="34" bestFit="1" customWidth="1"/>
    <col min="7688" max="7688" width="8.6640625" style="34" bestFit="1" customWidth="1"/>
    <col min="7689" max="7689" width="11" style="34" bestFit="1" customWidth="1"/>
    <col min="7690" max="7690" width="12" style="34" bestFit="1" customWidth="1"/>
    <col min="7691" max="7691" width="20.33203125" style="34" bestFit="1" customWidth="1"/>
    <col min="7692" max="7692" width="19.88671875" style="34" bestFit="1" customWidth="1"/>
    <col min="7693" max="7693" width="30" style="34" bestFit="1" customWidth="1"/>
    <col min="7694" max="7694" width="29.6640625" style="34" bestFit="1" customWidth="1"/>
    <col min="7695" max="7695" width="38.5546875" style="34" bestFit="1" customWidth="1"/>
    <col min="7696" max="7696" width="32.109375" style="34" bestFit="1" customWidth="1"/>
    <col min="7697" max="7936" width="8.88671875" style="34"/>
    <col min="7937" max="7937" width="15.88671875" style="34" bestFit="1" customWidth="1"/>
    <col min="7938" max="7938" width="11.33203125" style="34" bestFit="1" customWidth="1"/>
    <col min="7939" max="7939" width="39.109375" style="34" bestFit="1" customWidth="1"/>
    <col min="7940" max="7940" width="8.6640625" style="34" bestFit="1" customWidth="1"/>
    <col min="7941" max="7941" width="13.109375" style="34" bestFit="1" customWidth="1"/>
    <col min="7942" max="7942" width="1.33203125" style="34" customWidth="1"/>
    <col min="7943" max="7943" width="12.6640625" style="34" bestFit="1" customWidth="1"/>
    <col min="7944" max="7944" width="8.6640625" style="34" bestFit="1" customWidth="1"/>
    <col min="7945" max="7945" width="11" style="34" bestFit="1" customWidth="1"/>
    <col min="7946" max="7946" width="12" style="34" bestFit="1" customWidth="1"/>
    <col min="7947" max="7947" width="20.33203125" style="34" bestFit="1" customWidth="1"/>
    <col min="7948" max="7948" width="19.88671875" style="34" bestFit="1" customWidth="1"/>
    <col min="7949" max="7949" width="30" style="34" bestFit="1" customWidth="1"/>
    <col min="7950" max="7950" width="29.6640625" style="34" bestFit="1" customWidth="1"/>
    <col min="7951" max="7951" width="38.5546875" style="34" bestFit="1" customWidth="1"/>
    <col min="7952" max="7952" width="32.109375" style="34" bestFit="1" customWidth="1"/>
    <col min="7953" max="8192" width="8.88671875" style="34"/>
    <col min="8193" max="8193" width="15.88671875" style="34" bestFit="1" customWidth="1"/>
    <col min="8194" max="8194" width="11.33203125" style="34" bestFit="1" customWidth="1"/>
    <col min="8195" max="8195" width="39.109375" style="34" bestFit="1" customWidth="1"/>
    <col min="8196" max="8196" width="8.6640625" style="34" bestFit="1" customWidth="1"/>
    <col min="8197" max="8197" width="13.109375" style="34" bestFit="1" customWidth="1"/>
    <col min="8198" max="8198" width="1.33203125" style="34" customWidth="1"/>
    <col min="8199" max="8199" width="12.6640625" style="34" bestFit="1" customWidth="1"/>
    <col min="8200" max="8200" width="8.6640625" style="34" bestFit="1" customWidth="1"/>
    <col min="8201" max="8201" width="11" style="34" bestFit="1" customWidth="1"/>
    <col min="8202" max="8202" width="12" style="34" bestFit="1" customWidth="1"/>
    <col min="8203" max="8203" width="20.33203125" style="34" bestFit="1" customWidth="1"/>
    <col min="8204" max="8204" width="19.88671875" style="34" bestFit="1" customWidth="1"/>
    <col min="8205" max="8205" width="30" style="34" bestFit="1" customWidth="1"/>
    <col min="8206" max="8206" width="29.6640625" style="34" bestFit="1" customWidth="1"/>
    <col min="8207" max="8207" width="38.5546875" style="34" bestFit="1" customWidth="1"/>
    <col min="8208" max="8208" width="32.109375" style="34" bestFit="1" customWidth="1"/>
    <col min="8209" max="8448" width="8.88671875" style="34"/>
    <col min="8449" max="8449" width="15.88671875" style="34" bestFit="1" customWidth="1"/>
    <col min="8450" max="8450" width="11.33203125" style="34" bestFit="1" customWidth="1"/>
    <col min="8451" max="8451" width="39.109375" style="34" bestFit="1" customWidth="1"/>
    <col min="8452" max="8452" width="8.6640625" style="34" bestFit="1" customWidth="1"/>
    <col min="8453" max="8453" width="13.109375" style="34" bestFit="1" customWidth="1"/>
    <col min="8454" max="8454" width="1.33203125" style="34" customWidth="1"/>
    <col min="8455" max="8455" width="12.6640625" style="34" bestFit="1" customWidth="1"/>
    <col min="8456" max="8456" width="8.6640625" style="34" bestFit="1" customWidth="1"/>
    <col min="8457" max="8457" width="11" style="34" bestFit="1" customWidth="1"/>
    <col min="8458" max="8458" width="12" style="34" bestFit="1" customWidth="1"/>
    <col min="8459" max="8459" width="20.33203125" style="34" bestFit="1" customWidth="1"/>
    <col min="8460" max="8460" width="19.88671875" style="34" bestFit="1" customWidth="1"/>
    <col min="8461" max="8461" width="30" style="34" bestFit="1" customWidth="1"/>
    <col min="8462" max="8462" width="29.6640625" style="34" bestFit="1" customWidth="1"/>
    <col min="8463" max="8463" width="38.5546875" style="34" bestFit="1" customWidth="1"/>
    <col min="8464" max="8464" width="32.109375" style="34" bestFit="1" customWidth="1"/>
    <col min="8465" max="8704" width="8.88671875" style="34"/>
    <col min="8705" max="8705" width="15.88671875" style="34" bestFit="1" customWidth="1"/>
    <col min="8706" max="8706" width="11.33203125" style="34" bestFit="1" customWidth="1"/>
    <col min="8707" max="8707" width="39.109375" style="34" bestFit="1" customWidth="1"/>
    <col min="8708" max="8708" width="8.6640625" style="34" bestFit="1" customWidth="1"/>
    <col min="8709" max="8709" width="13.109375" style="34" bestFit="1" customWidth="1"/>
    <col min="8710" max="8710" width="1.33203125" style="34" customWidth="1"/>
    <col min="8711" max="8711" width="12.6640625" style="34" bestFit="1" customWidth="1"/>
    <col min="8712" max="8712" width="8.6640625" style="34" bestFit="1" customWidth="1"/>
    <col min="8713" max="8713" width="11" style="34" bestFit="1" customWidth="1"/>
    <col min="8714" max="8714" width="12" style="34" bestFit="1" customWidth="1"/>
    <col min="8715" max="8715" width="20.33203125" style="34" bestFit="1" customWidth="1"/>
    <col min="8716" max="8716" width="19.88671875" style="34" bestFit="1" customWidth="1"/>
    <col min="8717" max="8717" width="30" style="34" bestFit="1" customWidth="1"/>
    <col min="8718" max="8718" width="29.6640625" style="34" bestFit="1" customWidth="1"/>
    <col min="8719" max="8719" width="38.5546875" style="34" bestFit="1" customWidth="1"/>
    <col min="8720" max="8720" width="32.109375" style="34" bestFit="1" customWidth="1"/>
    <col min="8721" max="8960" width="8.88671875" style="34"/>
    <col min="8961" max="8961" width="15.88671875" style="34" bestFit="1" customWidth="1"/>
    <col min="8962" max="8962" width="11.33203125" style="34" bestFit="1" customWidth="1"/>
    <col min="8963" max="8963" width="39.109375" style="34" bestFit="1" customWidth="1"/>
    <col min="8964" max="8964" width="8.6640625" style="34" bestFit="1" customWidth="1"/>
    <col min="8965" max="8965" width="13.109375" style="34" bestFit="1" customWidth="1"/>
    <col min="8966" max="8966" width="1.33203125" style="34" customWidth="1"/>
    <col min="8967" max="8967" width="12.6640625" style="34" bestFit="1" customWidth="1"/>
    <col min="8968" max="8968" width="8.6640625" style="34" bestFit="1" customWidth="1"/>
    <col min="8969" max="8969" width="11" style="34" bestFit="1" customWidth="1"/>
    <col min="8970" max="8970" width="12" style="34" bestFit="1" customWidth="1"/>
    <col min="8971" max="8971" width="20.33203125" style="34" bestFit="1" customWidth="1"/>
    <col min="8972" max="8972" width="19.88671875" style="34" bestFit="1" customWidth="1"/>
    <col min="8973" max="8973" width="30" style="34" bestFit="1" customWidth="1"/>
    <col min="8974" max="8974" width="29.6640625" style="34" bestFit="1" customWidth="1"/>
    <col min="8975" max="8975" width="38.5546875" style="34" bestFit="1" customWidth="1"/>
    <col min="8976" max="8976" width="32.109375" style="34" bestFit="1" customWidth="1"/>
    <col min="8977" max="9216" width="8.88671875" style="34"/>
    <col min="9217" max="9217" width="15.88671875" style="34" bestFit="1" customWidth="1"/>
    <col min="9218" max="9218" width="11.33203125" style="34" bestFit="1" customWidth="1"/>
    <col min="9219" max="9219" width="39.109375" style="34" bestFit="1" customWidth="1"/>
    <col min="9220" max="9220" width="8.6640625" style="34" bestFit="1" customWidth="1"/>
    <col min="9221" max="9221" width="13.109375" style="34" bestFit="1" customWidth="1"/>
    <col min="9222" max="9222" width="1.33203125" style="34" customWidth="1"/>
    <col min="9223" max="9223" width="12.6640625" style="34" bestFit="1" customWidth="1"/>
    <col min="9224" max="9224" width="8.6640625" style="34" bestFit="1" customWidth="1"/>
    <col min="9225" max="9225" width="11" style="34" bestFit="1" customWidth="1"/>
    <col min="9226" max="9226" width="12" style="34" bestFit="1" customWidth="1"/>
    <col min="9227" max="9227" width="20.33203125" style="34" bestFit="1" customWidth="1"/>
    <col min="9228" max="9228" width="19.88671875" style="34" bestFit="1" customWidth="1"/>
    <col min="9229" max="9229" width="30" style="34" bestFit="1" customWidth="1"/>
    <col min="9230" max="9230" width="29.6640625" style="34" bestFit="1" customWidth="1"/>
    <col min="9231" max="9231" width="38.5546875" style="34" bestFit="1" customWidth="1"/>
    <col min="9232" max="9232" width="32.109375" style="34" bestFit="1" customWidth="1"/>
    <col min="9233" max="9472" width="8.88671875" style="34"/>
    <col min="9473" max="9473" width="15.88671875" style="34" bestFit="1" customWidth="1"/>
    <col min="9474" max="9474" width="11.33203125" style="34" bestFit="1" customWidth="1"/>
    <col min="9475" max="9475" width="39.109375" style="34" bestFit="1" customWidth="1"/>
    <col min="9476" max="9476" width="8.6640625" style="34" bestFit="1" customWidth="1"/>
    <col min="9477" max="9477" width="13.109375" style="34" bestFit="1" customWidth="1"/>
    <col min="9478" max="9478" width="1.33203125" style="34" customWidth="1"/>
    <col min="9479" max="9479" width="12.6640625" style="34" bestFit="1" customWidth="1"/>
    <col min="9480" max="9480" width="8.6640625" style="34" bestFit="1" customWidth="1"/>
    <col min="9481" max="9481" width="11" style="34" bestFit="1" customWidth="1"/>
    <col min="9482" max="9482" width="12" style="34" bestFit="1" customWidth="1"/>
    <col min="9483" max="9483" width="20.33203125" style="34" bestFit="1" customWidth="1"/>
    <col min="9484" max="9484" width="19.88671875" style="34" bestFit="1" customWidth="1"/>
    <col min="9485" max="9485" width="30" style="34" bestFit="1" customWidth="1"/>
    <col min="9486" max="9486" width="29.6640625" style="34" bestFit="1" customWidth="1"/>
    <col min="9487" max="9487" width="38.5546875" style="34" bestFit="1" customWidth="1"/>
    <col min="9488" max="9488" width="32.109375" style="34" bestFit="1" customWidth="1"/>
    <col min="9489" max="9728" width="8.88671875" style="34"/>
    <col min="9729" max="9729" width="15.88671875" style="34" bestFit="1" customWidth="1"/>
    <col min="9730" max="9730" width="11.33203125" style="34" bestFit="1" customWidth="1"/>
    <col min="9731" max="9731" width="39.109375" style="34" bestFit="1" customWidth="1"/>
    <col min="9732" max="9732" width="8.6640625" style="34" bestFit="1" customWidth="1"/>
    <col min="9733" max="9733" width="13.109375" style="34" bestFit="1" customWidth="1"/>
    <col min="9734" max="9734" width="1.33203125" style="34" customWidth="1"/>
    <col min="9735" max="9735" width="12.6640625" style="34" bestFit="1" customWidth="1"/>
    <col min="9736" max="9736" width="8.6640625" style="34" bestFit="1" customWidth="1"/>
    <col min="9737" max="9737" width="11" style="34" bestFit="1" customWidth="1"/>
    <col min="9738" max="9738" width="12" style="34" bestFit="1" customWidth="1"/>
    <col min="9739" max="9739" width="20.33203125" style="34" bestFit="1" customWidth="1"/>
    <col min="9740" max="9740" width="19.88671875" style="34" bestFit="1" customWidth="1"/>
    <col min="9741" max="9741" width="30" style="34" bestFit="1" customWidth="1"/>
    <col min="9742" max="9742" width="29.6640625" style="34" bestFit="1" customWidth="1"/>
    <col min="9743" max="9743" width="38.5546875" style="34" bestFit="1" customWidth="1"/>
    <col min="9744" max="9744" width="32.109375" style="34" bestFit="1" customWidth="1"/>
    <col min="9745" max="9984" width="8.88671875" style="34"/>
    <col min="9985" max="9985" width="15.88671875" style="34" bestFit="1" customWidth="1"/>
    <col min="9986" max="9986" width="11.33203125" style="34" bestFit="1" customWidth="1"/>
    <col min="9987" max="9987" width="39.109375" style="34" bestFit="1" customWidth="1"/>
    <col min="9988" max="9988" width="8.6640625" style="34" bestFit="1" customWidth="1"/>
    <col min="9989" max="9989" width="13.109375" style="34" bestFit="1" customWidth="1"/>
    <col min="9990" max="9990" width="1.33203125" style="34" customWidth="1"/>
    <col min="9991" max="9991" width="12.6640625" style="34" bestFit="1" customWidth="1"/>
    <col min="9992" max="9992" width="8.6640625" style="34" bestFit="1" customWidth="1"/>
    <col min="9993" max="9993" width="11" style="34" bestFit="1" customWidth="1"/>
    <col min="9994" max="9994" width="12" style="34" bestFit="1" customWidth="1"/>
    <col min="9995" max="9995" width="20.33203125" style="34" bestFit="1" customWidth="1"/>
    <col min="9996" max="9996" width="19.88671875" style="34" bestFit="1" customWidth="1"/>
    <col min="9997" max="9997" width="30" style="34" bestFit="1" customWidth="1"/>
    <col min="9998" max="9998" width="29.6640625" style="34" bestFit="1" customWidth="1"/>
    <col min="9999" max="9999" width="38.5546875" style="34" bestFit="1" customWidth="1"/>
    <col min="10000" max="10000" width="32.109375" style="34" bestFit="1" customWidth="1"/>
    <col min="10001" max="10240" width="8.88671875" style="34"/>
    <col min="10241" max="10241" width="15.88671875" style="34" bestFit="1" customWidth="1"/>
    <col min="10242" max="10242" width="11.33203125" style="34" bestFit="1" customWidth="1"/>
    <col min="10243" max="10243" width="39.109375" style="34" bestFit="1" customWidth="1"/>
    <col min="10244" max="10244" width="8.6640625" style="34" bestFit="1" customWidth="1"/>
    <col min="10245" max="10245" width="13.109375" style="34" bestFit="1" customWidth="1"/>
    <col min="10246" max="10246" width="1.33203125" style="34" customWidth="1"/>
    <col min="10247" max="10247" width="12.6640625" style="34" bestFit="1" customWidth="1"/>
    <col min="10248" max="10248" width="8.6640625" style="34" bestFit="1" customWidth="1"/>
    <col min="10249" max="10249" width="11" style="34" bestFit="1" customWidth="1"/>
    <col min="10250" max="10250" width="12" style="34" bestFit="1" customWidth="1"/>
    <col min="10251" max="10251" width="20.33203125" style="34" bestFit="1" customWidth="1"/>
    <col min="10252" max="10252" width="19.88671875" style="34" bestFit="1" customWidth="1"/>
    <col min="10253" max="10253" width="30" style="34" bestFit="1" customWidth="1"/>
    <col min="10254" max="10254" width="29.6640625" style="34" bestFit="1" customWidth="1"/>
    <col min="10255" max="10255" width="38.5546875" style="34" bestFit="1" customWidth="1"/>
    <col min="10256" max="10256" width="32.109375" style="34" bestFit="1" customWidth="1"/>
    <col min="10257" max="10496" width="8.88671875" style="34"/>
    <col min="10497" max="10497" width="15.88671875" style="34" bestFit="1" customWidth="1"/>
    <col min="10498" max="10498" width="11.33203125" style="34" bestFit="1" customWidth="1"/>
    <col min="10499" max="10499" width="39.109375" style="34" bestFit="1" customWidth="1"/>
    <col min="10500" max="10500" width="8.6640625" style="34" bestFit="1" customWidth="1"/>
    <col min="10501" max="10501" width="13.109375" style="34" bestFit="1" customWidth="1"/>
    <col min="10502" max="10502" width="1.33203125" style="34" customWidth="1"/>
    <col min="10503" max="10503" width="12.6640625" style="34" bestFit="1" customWidth="1"/>
    <col min="10504" max="10504" width="8.6640625" style="34" bestFit="1" customWidth="1"/>
    <col min="10505" max="10505" width="11" style="34" bestFit="1" customWidth="1"/>
    <col min="10506" max="10506" width="12" style="34" bestFit="1" customWidth="1"/>
    <col min="10507" max="10507" width="20.33203125" style="34" bestFit="1" customWidth="1"/>
    <col min="10508" max="10508" width="19.88671875" style="34" bestFit="1" customWidth="1"/>
    <col min="10509" max="10509" width="30" style="34" bestFit="1" customWidth="1"/>
    <col min="10510" max="10510" width="29.6640625" style="34" bestFit="1" customWidth="1"/>
    <col min="10511" max="10511" width="38.5546875" style="34" bestFit="1" customWidth="1"/>
    <col min="10512" max="10512" width="32.109375" style="34" bestFit="1" customWidth="1"/>
    <col min="10513" max="10752" width="8.88671875" style="34"/>
    <col min="10753" max="10753" width="15.88671875" style="34" bestFit="1" customWidth="1"/>
    <col min="10754" max="10754" width="11.33203125" style="34" bestFit="1" customWidth="1"/>
    <col min="10755" max="10755" width="39.109375" style="34" bestFit="1" customWidth="1"/>
    <col min="10756" max="10756" width="8.6640625" style="34" bestFit="1" customWidth="1"/>
    <col min="10757" max="10757" width="13.109375" style="34" bestFit="1" customWidth="1"/>
    <col min="10758" max="10758" width="1.33203125" style="34" customWidth="1"/>
    <col min="10759" max="10759" width="12.6640625" style="34" bestFit="1" customWidth="1"/>
    <col min="10760" max="10760" width="8.6640625" style="34" bestFit="1" customWidth="1"/>
    <col min="10761" max="10761" width="11" style="34" bestFit="1" customWidth="1"/>
    <col min="10762" max="10762" width="12" style="34" bestFit="1" customWidth="1"/>
    <col min="10763" max="10763" width="20.33203125" style="34" bestFit="1" customWidth="1"/>
    <col min="10764" max="10764" width="19.88671875" style="34" bestFit="1" customWidth="1"/>
    <col min="10765" max="10765" width="30" style="34" bestFit="1" customWidth="1"/>
    <col min="10766" max="10766" width="29.6640625" style="34" bestFit="1" customWidth="1"/>
    <col min="10767" max="10767" width="38.5546875" style="34" bestFit="1" customWidth="1"/>
    <col min="10768" max="10768" width="32.109375" style="34" bestFit="1" customWidth="1"/>
    <col min="10769" max="11008" width="8.88671875" style="34"/>
    <col min="11009" max="11009" width="15.88671875" style="34" bestFit="1" customWidth="1"/>
    <col min="11010" max="11010" width="11.33203125" style="34" bestFit="1" customWidth="1"/>
    <col min="11011" max="11011" width="39.109375" style="34" bestFit="1" customWidth="1"/>
    <col min="11012" max="11012" width="8.6640625" style="34" bestFit="1" customWidth="1"/>
    <col min="11013" max="11013" width="13.109375" style="34" bestFit="1" customWidth="1"/>
    <col min="11014" max="11014" width="1.33203125" style="34" customWidth="1"/>
    <col min="11015" max="11015" width="12.6640625" style="34" bestFit="1" customWidth="1"/>
    <col min="11016" max="11016" width="8.6640625" style="34" bestFit="1" customWidth="1"/>
    <col min="11017" max="11017" width="11" style="34" bestFit="1" customWidth="1"/>
    <col min="11018" max="11018" width="12" style="34" bestFit="1" customWidth="1"/>
    <col min="11019" max="11019" width="20.33203125" style="34" bestFit="1" customWidth="1"/>
    <col min="11020" max="11020" width="19.88671875" style="34" bestFit="1" customWidth="1"/>
    <col min="11021" max="11021" width="30" style="34" bestFit="1" customWidth="1"/>
    <col min="11022" max="11022" width="29.6640625" style="34" bestFit="1" customWidth="1"/>
    <col min="11023" max="11023" width="38.5546875" style="34" bestFit="1" customWidth="1"/>
    <col min="11024" max="11024" width="32.109375" style="34" bestFit="1" customWidth="1"/>
    <col min="11025" max="11264" width="8.88671875" style="34"/>
    <col min="11265" max="11265" width="15.88671875" style="34" bestFit="1" customWidth="1"/>
    <col min="11266" max="11266" width="11.33203125" style="34" bestFit="1" customWidth="1"/>
    <col min="11267" max="11267" width="39.109375" style="34" bestFit="1" customWidth="1"/>
    <col min="11268" max="11268" width="8.6640625" style="34" bestFit="1" customWidth="1"/>
    <col min="11269" max="11269" width="13.109375" style="34" bestFit="1" customWidth="1"/>
    <col min="11270" max="11270" width="1.33203125" style="34" customWidth="1"/>
    <col min="11271" max="11271" width="12.6640625" style="34" bestFit="1" customWidth="1"/>
    <col min="11272" max="11272" width="8.6640625" style="34" bestFit="1" customWidth="1"/>
    <col min="11273" max="11273" width="11" style="34" bestFit="1" customWidth="1"/>
    <col min="11274" max="11274" width="12" style="34" bestFit="1" customWidth="1"/>
    <col min="11275" max="11275" width="20.33203125" style="34" bestFit="1" customWidth="1"/>
    <col min="11276" max="11276" width="19.88671875" style="34" bestFit="1" customWidth="1"/>
    <col min="11277" max="11277" width="30" style="34" bestFit="1" customWidth="1"/>
    <col min="11278" max="11278" width="29.6640625" style="34" bestFit="1" customWidth="1"/>
    <col min="11279" max="11279" width="38.5546875" style="34" bestFit="1" customWidth="1"/>
    <col min="11280" max="11280" width="32.109375" style="34" bestFit="1" customWidth="1"/>
    <col min="11281" max="11520" width="8.88671875" style="34"/>
    <col min="11521" max="11521" width="15.88671875" style="34" bestFit="1" customWidth="1"/>
    <col min="11522" max="11522" width="11.33203125" style="34" bestFit="1" customWidth="1"/>
    <col min="11523" max="11523" width="39.109375" style="34" bestFit="1" customWidth="1"/>
    <col min="11524" max="11524" width="8.6640625" style="34" bestFit="1" customWidth="1"/>
    <col min="11525" max="11525" width="13.109375" style="34" bestFit="1" customWidth="1"/>
    <col min="11526" max="11526" width="1.33203125" style="34" customWidth="1"/>
    <col min="11527" max="11527" width="12.6640625" style="34" bestFit="1" customWidth="1"/>
    <col min="11528" max="11528" width="8.6640625" style="34" bestFit="1" customWidth="1"/>
    <col min="11529" max="11529" width="11" style="34" bestFit="1" customWidth="1"/>
    <col min="11530" max="11530" width="12" style="34" bestFit="1" customWidth="1"/>
    <col min="11531" max="11531" width="20.33203125" style="34" bestFit="1" customWidth="1"/>
    <col min="11532" max="11532" width="19.88671875" style="34" bestFit="1" customWidth="1"/>
    <col min="11533" max="11533" width="30" style="34" bestFit="1" customWidth="1"/>
    <col min="11534" max="11534" width="29.6640625" style="34" bestFit="1" customWidth="1"/>
    <col min="11535" max="11535" width="38.5546875" style="34" bestFit="1" customWidth="1"/>
    <col min="11536" max="11536" width="32.109375" style="34" bestFit="1" customWidth="1"/>
    <col min="11537" max="11776" width="8.88671875" style="34"/>
    <col min="11777" max="11777" width="15.88671875" style="34" bestFit="1" customWidth="1"/>
    <col min="11778" max="11778" width="11.33203125" style="34" bestFit="1" customWidth="1"/>
    <col min="11779" max="11779" width="39.109375" style="34" bestFit="1" customWidth="1"/>
    <col min="11780" max="11780" width="8.6640625" style="34" bestFit="1" customWidth="1"/>
    <col min="11781" max="11781" width="13.109375" style="34" bestFit="1" customWidth="1"/>
    <col min="11782" max="11782" width="1.33203125" style="34" customWidth="1"/>
    <col min="11783" max="11783" width="12.6640625" style="34" bestFit="1" customWidth="1"/>
    <col min="11784" max="11784" width="8.6640625" style="34" bestFit="1" customWidth="1"/>
    <col min="11785" max="11785" width="11" style="34" bestFit="1" customWidth="1"/>
    <col min="11786" max="11786" width="12" style="34" bestFit="1" customWidth="1"/>
    <col min="11787" max="11787" width="20.33203125" style="34" bestFit="1" customWidth="1"/>
    <col min="11788" max="11788" width="19.88671875" style="34" bestFit="1" customWidth="1"/>
    <col min="11789" max="11789" width="30" style="34" bestFit="1" customWidth="1"/>
    <col min="11790" max="11790" width="29.6640625" style="34" bestFit="1" customWidth="1"/>
    <col min="11791" max="11791" width="38.5546875" style="34" bestFit="1" customWidth="1"/>
    <col min="11792" max="11792" width="32.109375" style="34" bestFit="1" customWidth="1"/>
    <col min="11793" max="12032" width="8.88671875" style="34"/>
    <col min="12033" max="12033" width="15.88671875" style="34" bestFit="1" customWidth="1"/>
    <col min="12034" max="12034" width="11.33203125" style="34" bestFit="1" customWidth="1"/>
    <col min="12035" max="12035" width="39.109375" style="34" bestFit="1" customWidth="1"/>
    <col min="12036" max="12036" width="8.6640625" style="34" bestFit="1" customWidth="1"/>
    <col min="12037" max="12037" width="13.109375" style="34" bestFit="1" customWidth="1"/>
    <col min="12038" max="12038" width="1.33203125" style="34" customWidth="1"/>
    <col min="12039" max="12039" width="12.6640625" style="34" bestFit="1" customWidth="1"/>
    <col min="12040" max="12040" width="8.6640625" style="34" bestFit="1" customWidth="1"/>
    <col min="12041" max="12041" width="11" style="34" bestFit="1" customWidth="1"/>
    <col min="12042" max="12042" width="12" style="34" bestFit="1" customWidth="1"/>
    <col min="12043" max="12043" width="20.33203125" style="34" bestFit="1" customWidth="1"/>
    <col min="12044" max="12044" width="19.88671875" style="34" bestFit="1" customWidth="1"/>
    <col min="12045" max="12045" width="30" style="34" bestFit="1" customWidth="1"/>
    <col min="12046" max="12046" width="29.6640625" style="34" bestFit="1" customWidth="1"/>
    <col min="12047" max="12047" width="38.5546875" style="34" bestFit="1" customWidth="1"/>
    <col min="12048" max="12048" width="32.109375" style="34" bestFit="1" customWidth="1"/>
    <col min="12049" max="12288" width="8.88671875" style="34"/>
    <col min="12289" max="12289" width="15.88671875" style="34" bestFit="1" customWidth="1"/>
    <col min="12290" max="12290" width="11.33203125" style="34" bestFit="1" customWidth="1"/>
    <col min="12291" max="12291" width="39.109375" style="34" bestFit="1" customWidth="1"/>
    <col min="12292" max="12292" width="8.6640625" style="34" bestFit="1" customWidth="1"/>
    <col min="12293" max="12293" width="13.109375" style="34" bestFit="1" customWidth="1"/>
    <col min="12294" max="12294" width="1.33203125" style="34" customWidth="1"/>
    <col min="12295" max="12295" width="12.6640625" style="34" bestFit="1" customWidth="1"/>
    <col min="12296" max="12296" width="8.6640625" style="34" bestFit="1" customWidth="1"/>
    <col min="12297" max="12297" width="11" style="34" bestFit="1" customWidth="1"/>
    <col min="12298" max="12298" width="12" style="34" bestFit="1" customWidth="1"/>
    <col min="12299" max="12299" width="20.33203125" style="34" bestFit="1" customWidth="1"/>
    <col min="12300" max="12300" width="19.88671875" style="34" bestFit="1" customWidth="1"/>
    <col min="12301" max="12301" width="30" style="34" bestFit="1" customWidth="1"/>
    <col min="12302" max="12302" width="29.6640625" style="34" bestFit="1" customWidth="1"/>
    <col min="12303" max="12303" width="38.5546875" style="34" bestFit="1" customWidth="1"/>
    <col min="12304" max="12304" width="32.109375" style="34" bestFit="1" customWidth="1"/>
    <col min="12305" max="12544" width="8.88671875" style="34"/>
    <col min="12545" max="12545" width="15.88671875" style="34" bestFit="1" customWidth="1"/>
    <col min="12546" max="12546" width="11.33203125" style="34" bestFit="1" customWidth="1"/>
    <col min="12547" max="12547" width="39.109375" style="34" bestFit="1" customWidth="1"/>
    <col min="12548" max="12548" width="8.6640625" style="34" bestFit="1" customWidth="1"/>
    <col min="12549" max="12549" width="13.109375" style="34" bestFit="1" customWidth="1"/>
    <col min="12550" max="12550" width="1.33203125" style="34" customWidth="1"/>
    <col min="12551" max="12551" width="12.6640625" style="34" bestFit="1" customWidth="1"/>
    <col min="12552" max="12552" width="8.6640625" style="34" bestFit="1" customWidth="1"/>
    <col min="12553" max="12553" width="11" style="34" bestFit="1" customWidth="1"/>
    <col min="12554" max="12554" width="12" style="34" bestFit="1" customWidth="1"/>
    <col min="12555" max="12555" width="20.33203125" style="34" bestFit="1" customWidth="1"/>
    <col min="12556" max="12556" width="19.88671875" style="34" bestFit="1" customWidth="1"/>
    <col min="12557" max="12557" width="30" style="34" bestFit="1" customWidth="1"/>
    <col min="12558" max="12558" width="29.6640625" style="34" bestFit="1" customWidth="1"/>
    <col min="12559" max="12559" width="38.5546875" style="34" bestFit="1" customWidth="1"/>
    <col min="12560" max="12560" width="32.109375" style="34" bestFit="1" customWidth="1"/>
    <col min="12561" max="12800" width="8.88671875" style="34"/>
    <col min="12801" max="12801" width="15.88671875" style="34" bestFit="1" customWidth="1"/>
    <col min="12802" max="12802" width="11.33203125" style="34" bestFit="1" customWidth="1"/>
    <col min="12803" max="12803" width="39.109375" style="34" bestFit="1" customWidth="1"/>
    <col min="12804" max="12804" width="8.6640625" style="34" bestFit="1" customWidth="1"/>
    <col min="12805" max="12805" width="13.109375" style="34" bestFit="1" customWidth="1"/>
    <col min="12806" max="12806" width="1.33203125" style="34" customWidth="1"/>
    <col min="12807" max="12807" width="12.6640625" style="34" bestFit="1" customWidth="1"/>
    <col min="12808" max="12808" width="8.6640625" style="34" bestFit="1" customWidth="1"/>
    <col min="12809" max="12809" width="11" style="34" bestFit="1" customWidth="1"/>
    <col min="12810" max="12810" width="12" style="34" bestFit="1" customWidth="1"/>
    <col min="12811" max="12811" width="20.33203125" style="34" bestFit="1" customWidth="1"/>
    <col min="12812" max="12812" width="19.88671875" style="34" bestFit="1" customWidth="1"/>
    <col min="12813" max="12813" width="30" style="34" bestFit="1" customWidth="1"/>
    <col min="12814" max="12814" width="29.6640625" style="34" bestFit="1" customWidth="1"/>
    <col min="12815" max="12815" width="38.5546875" style="34" bestFit="1" customWidth="1"/>
    <col min="12816" max="12816" width="32.109375" style="34" bestFit="1" customWidth="1"/>
    <col min="12817" max="13056" width="8.88671875" style="34"/>
    <col min="13057" max="13057" width="15.88671875" style="34" bestFit="1" customWidth="1"/>
    <col min="13058" max="13058" width="11.33203125" style="34" bestFit="1" customWidth="1"/>
    <col min="13059" max="13059" width="39.109375" style="34" bestFit="1" customWidth="1"/>
    <col min="13060" max="13060" width="8.6640625" style="34" bestFit="1" customWidth="1"/>
    <col min="13061" max="13061" width="13.109375" style="34" bestFit="1" customWidth="1"/>
    <col min="13062" max="13062" width="1.33203125" style="34" customWidth="1"/>
    <col min="13063" max="13063" width="12.6640625" style="34" bestFit="1" customWidth="1"/>
    <col min="13064" max="13064" width="8.6640625" style="34" bestFit="1" customWidth="1"/>
    <col min="13065" max="13065" width="11" style="34" bestFit="1" customWidth="1"/>
    <col min="13066" max="13066" width="12" style="34" bestFit="1" customWidth="1"/>
    <col min="13067" max="13067" width="20.33203125" style="34" bestFit="1" customWidth="1"/>
    <col min="13068" max="13068" width="19.88671875" style="34" bestFit="1" customWidth="1"/>
    <col min="13069" max="13069" width="30" style="34" bestFit="1" customWidth="1"/>
    <col min="13070" max="13070" width="29.6640625" style="34" bestFit="1" customWidth="1"/>
    <col min="13071" max="13071" width="38.5546875" style="34" bestFit="1" customWidth="1"/>
    <col min="13072" max="13072" width="32.109375" style="34" bestFit="1" customWidth="1"/>
    <col min="13073" max="13312" width="8.88671875" style="34"/>
    <col min="13313" max="13313" width="15.88671875" style="34" bestFit="1" customWidth="1"/>
    <col min="13314" max="13314" width="11.33203125" style="34" bestFit="1" customWidth="1"/>
    <col min="13315" max="13315" width="39.109375" style="34" bestFit="1" customWidth="1"/>
    <col min="13316" max="13316" width="8.6640625" style="34" bestFit="1" customWidth="1"/>
    <col min="13317" max="13317" width="13.109375" style="34" bestFit="1" customWidth="1"/>
    <col min="13318" max="13318" width="1.33203125" style="34" customWidth="1"/>
    <col min="13319" max="13319" width="12.6640625" style="34" bestFit="1" customWidth="1"/>
    <col min="13320" max="13320" width="8.6640625" style="34" bestFit="1" customWidth="1"/>
    <col min="13321" max="13321" width="11" style="34" bestFit="1" customWidth="1"/>
    <col min="13322" max="13322" width="12" style="34" bestFit="1" customWidth="1"/>
    <col min="13323" max="13323" width="20.33203125" style="34" bestFit="1" customWidth="1"/>
    <col min="13324" max="13324" width="19.88671875" style="34" bestFit="1" customWidth="1"/>
    <col min="13325" max="13325" width="30" style="34" bestFit="1" customWidth="1"/>
    <col min="13326" max="13326" width="29.6640625" style="34" bestFit="1" customWidth="1"/>
    <col min="13327" max="13327" width="38.5546875" style="34" bestFit="1" customWidth="1"/>
    <col min="13328" max="13328" width="32.109375" style="34" bestFit="1" customWidth="1"/>
    <col min="13329" max="13568" width="8.88671875" style="34"/>
    <col min="13569" max="13569" width="15.88671875" style="34" bestFit="1" customWidth="1"/>
    <col min="13570" max="13570" width="11.33203125" style="34" bestFit="1" customWidth="1"/>
    <col min="13571" max="13571" width="39.109375" style="34" bestFit="1" customWidth="1"/>
    <col min="13572" max="13572" width="8.6640625" style="34" bestFit="1" customWidth="1"/>
    <col min="13573" max="13573" width="13.109375" style="34" bestFit="1" customWidth="1"/>
    <col min="13574" max="13574" width="1.33203125" style="34" customWidth="1"/>
    <col min="13575" max="13575" width="12.6640625" style="34" bestFit="1" customWidth="1"/>
    <col min="13576" max="13576" width="8.6640625" style="34" bestFit="1" customWidth="1"/>
    <col min="13577" max="13577" width="11" style="34" bestFit="1" customWidth="1"/>
    <col min="13578" max="13578" width="12" style="34" bestFit="1" customWidth="1"/>
    <col min="13579" max="13579" width="20.33203125" style="34" bestFit="1" customWidth="1"/>
    <col min="13580" max="13580" width="19.88671875" style="34" bestFit="1" customWidth="1"/>
    <col min="13581" max="13581" width="30" style="34" bestFit="1" customWidth="1"/>
    <col min="13582" max="13582" width="29.6640625" style="34" bestFit="1" customWidth="1"/>
    <col min="13583" max="13583" width="38.5546875" style="34" bestFit="1" customWidth="1"/>
    <col min="13584" max="13584" width="32.109375" style="34" bestFit="1" customWidth="1"/>
    <col min="13585" max="13824" width="8.88671875" style="34"/>
    <col min="13825" max="13825" width="15.88671875" style="34" bestFit="1" customWidth="1"/>
    <col min="13826" max="13826" width="11.33203125" style="34" bestFit="1" customWidth="1"/>
    <col min="13827" max="13827" width="39.109375" style="34" bestFit="1" customWidth="1"/>
    <col min="13828" max="13828" width="8.6640625" style="34" bestFit="1" customWidth="1"/>
    <col min="13829" max="13829" width="13.109375" style="34" bestFit="1" customWidth="1"/>
    <col min="13830" max="13830" width="1.33203125" style="34" customWidth="1"/>
    <col min="13831" max="13831" width="12.6640625" style="34" bestFit="1" customWidth="1"/>
    <col min="13832" max="13832" width="8.6640625" style="34" bestFit="1" customWidth="1"/>
    <col min="13833" max="13833" width="11" style="34" bestFit="1" customWidth="1"/>
    <col min="13834" max="13834" width="12" style="34" bestFit="1" customWidth="1"/>
    <col min="13835" max="13835" width="20.33203125" style="34" bestFit="1" customWidth="1"/>
    <col min="13836" max="13836" width="19.88671875" style="34" bestFit="1" customWidth="1"/>
    <col min="13837" max="13837" width="30" style="34" bestFit="1" customWidth="1"/>
    <col min="13838" max="13838" width="29.6640625" style="34" bestFit="1" customWidth="1"/>
    <col min="13839" max="13839" width="38.5546875" style="34" bestFit="1" customWidth="1"/>
    <col min="13840" max="13840" width="32.109375" style="34" bestFit="1" customWidth="1"/>
    <col min="13841" max="14080" width="8.88671875" style="34"/>
    <col min="14081" max="14081" width="15.88671875" style="34" bestFit="1" customWidth="1"/>
    <col min="14082" max="14082" width="11.33203125" style="34" bestFit="1" customWidth="1"/>
    <col min="14083" max="14083" width="39.109375" style="34" bestFit="1" customWidth="1"/>
    <col min="14084" max="14084" width="8.6640625" style="34" bestFit="1" customWidth="1"/>
    <col min="14085" max="14085" width="13.109375" style="34" bestFit="1" customWidth="1"/>
    <col min="14086" max="14086" width="1.33203125" style="34" customWidth="1"/>
    <col min="14087" max="14087" width="12.6640625" style="34" bestFit="1" customWidth="1"/>
    <col min="14088" max="14088" width="8.6640625" style="34" bestFit="1" customWidth="1"/>
    <col min="14089" max="14089" width="11" style="34" bestFit="1" customWidth="1"/>
    <col min="14090" max="14090" width="12" style="34" bestFit="1" customWidth="1"/>
    <col min="14091" max="14091" width="20.33203125" style="34" bestFit="1" customWidth="1"/>
    <col min="14092" max="14092" width="19.88671875" style="34" bestFit="1" customWidth="1"/>
    <col min="14093" max="14093" width="30" style="34" bestFit="1" customWidth="1"/>
    <col min="14094" max="14094" width="29.6640625" style="34" bestFit="1" customWidth="1"/>
    <col min="14095" max="14095" width="38.5546875" style="34" bestFit="1" customWidth="1"/>
    <col min="14096" max="14096" width="32.109375" style="34" bestFit="1" customWidth="1"/>
    <col min="14097" max="14336" width="8.88671875" style="34"/>
    <col min="14337" max="14337" width="15.88671875" style="34" bestFit="1" customWidth="1"/>
    <col min="14338" max="14338" width="11.33203125" style="34" bestFit="1" customWidth="1"/>
    <col min="14339" max="14339" width="39.109375" style="34" bestFit="1" customWidth="1"/>
    <col min="14340" max="14340" width="8.6640625" style="34" bestFit="1" customWidth="1"/>
    <col min="14341" max="14341" width="13.109375" style="34" bestFit="1" customWidth="1"/>
    <col min="14342" max="14342" width="1.33203125" style="34" customWidth="1"/>
    <col min="14343" max="14343" width="12.6640625" style="34" bestFit="1" customWidth="1"/>
    <col min="14344" max="14344" width="8.6640625" style="34" bestFit="1" customWidth="1"/>
    <col min="14345" max="14345" width="11" style="34" bestFit="1" customWidth="1"/>
    <col min="14346" max="14346" width="12" style="34" bestFit="1" customWidth="1"/>
    <col min="14347" max="14347" width="20.33203125" style="34" bestFit="1" customWidth="1"/>
    <col min="14348" max="14348" width="19.88671875" style="34" bestFit="1" customWidth="1"/>
    <col min="14349" max="14349" width="30" style="34" bestFit="1" customWidth="1"/>
    <col min="14350" max="14350" width="29.6640625" style="34" bestFit="1" customWidth="1"/>
    <col min="14351" max="14351" width="38.5546875" style="34" bestFit="1" customWidth="1"/>
    <col min="14352" max="14352" width="32.109375" style="34" bestFit="1" customWidth="1"/>
    <col min="14353" max="14592" width="8.88671875" style="34"/>
    <col min="14593" max="14593" width="15.88671875" style="34" bestFit="1" customWidth="1"/>
    <col min="14594" max="14594" width="11.33203125" style="34" bestFit="1" customWidth="1"/>
    <col min="14595" max="14595" width="39.109375" style="34" bestFit="1" customWidth="1"/>
    <col min="14596" max="14596" width="8.6640625" style="34" bestFit="1" customWidth="1"/>
    <col min="14597" max="14597" width="13.109375" style="34" bestFit="1" customWidth="1"/>
    <col min="14598" max="14598" width="1.33203125" style="34" customWidth="1"/>
    <col min="14599" max="14599" width="12.6640625" style="34" bestFit="1" customWidth="1"/>
    <col min="14600" max="14600" width="8.6640625" style="34" bestFit="1" customWidth="1"/>
    <col min="14601" max="14601" width="11" style="34" bestFit="1" customWidth="1"/>
    <col min="14602" max="14602" width="12" style="34" bestFit="1" customWidth="1"/>
    <col min="14603" max="14603" width="20.33203125" style="34" bestFit="1" customWidth="1"/>
    <col min="14604" max="14604" width="19.88671875" style="34" bestFit="1" customWidth="1"/>
    <col min="14605" max="14605" width="30" style="34" bestFit="1" customWidth="1"/>
    <col min="14606" max="14606" width="29.6640625" style="34" bestFit="1" customWidth="1"/>
    <col min="14607" max="14607" width="38.5546875" style="34" bestFit="1" customWidth="1"/>
    <col min="14608" max="14608" width="32.109375" style="34" bestFit="1" customWidth="1"/>
    <col min="14609" max="14848" width="8.88671875" style="34"/>
    <col min="14849" max="14849" width="15.88671875" style="34" bestFit="1" customWidth="1"/>
    <col min="14850" max="14850" width="11.33203125" style="34" bestFit="1" customWidth="1"/>
    <col min="14851" max="14851" width="39.109375" style="34" bestFit="1" customWidth="1"/>
    <col min="14852" max="14852" width="8.6640625" style="34" bestFit="1" customWidth="1"/>
    <col min="14853" max="14853" width="13.109375" style="34" bestFit="1" customWidth="1"/>
    <col min="14854" max="14854" width="1.33203125" style="34" customWidth="1"/>
    <col min="14855" max="14855" width="12.6640625" style="34" bestFit="1" customWidth="1"/>
    <col min="14856" max="14856" width="8.6640625" style="34" bestFit="1" customWidth="1"/>
    <col min="14857" max="14857" width="11" style="34" bestFit="1" customWidth="1"/>
    <col min="14858" max="14858" width="12" style="34" bestFit="1" customWidth="1"/>
    <col min="14859" max="14859" width="20.33203125" style="34" bestFit="1" customWidth="1"/>
    <col min="14860" max="14860" width="19.88671875" style="34" bestFit="1" customWidth="1"/>
    <col min="14861" max="14861" width="30" style="34" bestFit="1" customWidth="1"/>
    <col min="14862" max="14862" width="29.6640625" style="34" bestFit="1" customWidth="1"/>
    <col min="14863" max="14863" width="38.5546875" style="34" bestFit="1" customWidth="1"/>
    <col min="14864" max="14864" width="32.109375" style="34" bestFit="1" customWidth="1"/>
    <col min="14865" max="15104" width="8.88671875" style="34"/>
    <col min="15105" max="15105" width="15.88671875" style="34" bestFit="1" customWidth="1"/>
    <col min="15106" max="15106" width="11.33203125" style="34" bestFit="1" customWidth="1"/>
    <col min="15107" max="15107" width="39.109375" style="34" bestFit="1" customWidth="1"/>
    <col min="15108" max="15108" width="8.6640625" style="34" bestFit="1" customWidth="1"/>
    <col min="15109" max="15109" width="13.109375" style="34" bestFit="1" customWidth="1"/>
    <col min="15110" max="15110" width="1.33203125" style="34" customWidth="1"/>
    <col min="15111" max="15111" width="12.6640625" style="34" bestFit="1" customWidth="1"/>
    <col min="15112" max="15112" width="8.6640625" style="34" bestFit="1" customWidth="1"/>
    <col min="15113" max="15113" width="11" style="34" bestFit="1" customWidth="1"/>
    <col min="15114" max="15114" width="12" style="34" bestFit="1" customWidth="1"/>
    <col min="15115" max="15115" width="20.33203125" style="34" bestFit="1" customWidth="1"/>
    <col min="15116" max="15116" width="19.88671875" style="34" bestFit="1" customWidth="1"/>
    <col min="15117" max="15117" width="30" style="34" bestFit="1" customWidth="1"/>
    <col min="15118" max="15118" width="29.6640625" style="34" bestFit="1" customWidth="1"/>
    <col min="15119" max="15119" width="38.5546875" style="34" bestFit="1" customWidth="1"/>
    <col min="15120" max="15120" width="32.109375" style="34" bestFit="1" customWidth="1"/>
    <col min="15121" max="15360" width="8.88671875" style="34"/>
    <col min="15361" max="15361" width="15.88671875" style="34" bestFit="1" customWidth="1"/>
    <col min="15362" max="15362" width="11.33203125" style="34" bestFit="1" customWidth="1"/>
    <col min="15363" max="15363" width="39.109375" style="34" bestFit="1" customWidth="1"/>
    <col min="15364" max="15364" width="8.6640625" style="34" bestFit="1" customWidth="1"/>
    <col min="15365" max="15365" width="13.109375" style="34" bestFit="1" customWidth="1"/>
    <col min="15366" max="15366" width="1.33203125" style="34" customWidth="1"/>
    <col min="15367" max="15367" width="12.6640625" style="34" bestFit="1" customWidth="1"/>
    <col min="15368" max="15368" width="8.6640625" style="34" bestFit="1" customWidth="1"/>
    <col min="15369" max="15369" width="11" style="34" bestFit="1" customWidth="1"/>
    <col min="15370" max="15370" width="12" style="34" bestFit="1" customWidth="1"/>
    <col min="15371" max="15371" width="20.33203125" style="34" bestFit="1" customWidth="1"/>
    <col min="15372" max="15372" width="19.88671875" style="34" bestFit="1" customWidth="1"/>
    <col min="15373" max="15373" width="30" style="34" bestFit="1" customWidth="1"/>
    <col min="15374" max="15374" width="29.6640625" style="34" bestFit="1" customWidth="1"/>
    <col min="15375" max="15375" width="38.5546875" style="34" bestFit="1" customWidth="1"/>
    <col min="15376" max="15376" width="32.109375" style="34" bestFit="1" customWidth="1"/>
    <col min="15377" max="15616" width="8.88671875" style="34"/>
    <col min="15617" max="15617" width="15.88671875" style="34" bestFit="1" customWidth="1"/>
    <col min="15618" max="15618" width="11.33203125" style="34" bestFit="1" customWidth="1"/>
    <col min="15619" max="15619" width="39.109375" style="34" bestFit="1" customWidth="1"/>
    <col min="15620" max="15620" width="8.6640625" style="34" bestFit="1" customWidth="1"/>
    <col min="15621" max="15621" width="13.109375" style="34" bestFit="1" customWidth="1"/>
    <col min="15622" max="15622" width="1.33203125" style="34" customWidth="1"/>
    <col min="15623" max="15623" width="12.6640625" style="34" bestFit="1" customWidth="1"/>
    <col min="15624" max="15624" width="8.6640625" style="34" bestFit="1" customWidth="1"/>
    <col min="15625" max="15625" width="11" style="34" bestFit="1" customWidth="1"/>
    <col min="15626" max="15626" width="12" style="34" bestFit="1" customWidth="1"/>
    <col min="15627" max="15627" width="20.33203125" style="34" bestFit="1" customWidth="1"/>
    <col min="15628" max="15628" width="19.88671875" style="34" bestFit="1" customWidth="1"/>
    <col min="15629" max="15629" width="30" style="34" bestFit="1" customWidth="1"/>
    <col min="15630" max="15630" width="29.6640625" style="34" bestFit="1" customWidth="1"/>
    <col min="15631" max="15631" width="38.5546875" style="34" bestFit="1" customWidth="1"/>
    <col min="15632" max="15632" width="32.109375" style="34" bestFit="1" customWidth="1"/>
    <col min="15633" max="15872" width="8.88671875" style="34"/>
    <col min="15873" max="15873" width="15.88671875" style="34" bestFit="1" customWidth="1"/>
    <col min="15874" max="15874" width="11.33203125" style="34" bestFit="1" customWidth="1"/>
    <col min="15875" max="15875" width="39.109375" style="34" bestFit="1" customWidth="1"/>
    <col min="15876" max="15876" width="8.6640625" style="34" bestFit="1" customWidth="1"/>
    <col min="15877" max="15877" width="13.109375" style="34" bestFit="1" customWidth="1"/>
    <col min="15878" max="15878" width="1.33203125" style="34" customWidth="1"/>
    <col min="15879" max="15879" width="12.6640625" style="34" bestFit="1" customWidth="1"/>
    <col min="15880" max="15880" width="8.6640625" style="34" bestFit="1" customWidth="1"/>
    <col min="15881" max="15881" width="11" style="34" bestFit="1" customWidth="1"/>
    <col min="15882" max="15882" width="12" style="34" bestFit="1" customWidth="1"/>
    <col min="15883" max="15883" width="20.33203125" style="34" bestFit="1" customWidth="1"/>
    <col min="15884" max="15884" width="19.88671875" style="34" bestFit="1" customWidth="1"/>
    <col min="15885" max="15885" width="30" style="34" bestFit="1" customWidth="1"/>
    <col min="15886" max="15886" width="29.6640625" style="34" bestFit="1" customWidth="1"/>
    <col min="15887" max="15887" width="38.5546875" style="34" bestFit="1" customWidth="1"/>
    <col min="15888" max="15888" width="32.109375" style="34" bestFit="1" customWidth="1"/>
    <col min="15889" max="16128" width="8.88671875" style="34"/>
    <col min="16129" max="16129" width="15.88671875" style="34" bestFit="1" customWidth="1"/>
    <col min="16130" max="16130" width="11.33203125" style="34" bestFit="1" customWidth="1"/>
    <col min="16131" max="16131" width="39.109375" style="34" bestFit="1" customWidth="1"/>
    <col min="16132" max="16132" width="8.6640625" style="34" bestFit="1" customWidth="1"/>
    <col min="16133" max="16133" width="13.109375" style="34" bestFit="1" customWidth="1"/>
    <col min="16134" max="16134" width="1.33203125" style="34" customWidth="1"/>
    <col min="16135" max="16135" width="12.6640625" style="34" bestFit="1" customWidth="1"/>
    <col min="16136" max="16136" width="8.6640625" style="34" bestFit="1" customWidth="1"/>
    <col min="16137" max="16137" width="11" style="34" bestFit="1" customWidth="1"/>
    <col min="16138" max="16138" width="12" style="34" bestFit="1" customWidth="1"/>
    <col min="16139" max="16139" width="20.33203125" style="34" bestFit="1" customWidth="1"/>
    <col min="16140" max="16140" width="19.88671875" style="34" bestFit="1" customWidth="1"/>
    <col min="16141" max="16141" width="30" style="34" bestFit="1" customWidth="1"/>
    <col min="16142" max="16142" width="29.6640625" style="34" bestFit="1" customWidth="1"/>
    <col min="16143" max="16143" width="38.5546875" style="34" bestFit="1" customWidth="1"/>
    <col min="16144" max="16144" width="32.109375" style="34" bestFit="1" customWidth="1"/>
    <col min="16145" max="16384" width="8.88671875" style="34"/>
  </cols>
  <sheetData>
    <row r="1" spans="1:22" s="32" customFormat="1" x14ac:dyDescent="0.2">
      <c r="A1" s="32" t="s">
        <v>97</v>
      </c>
      <c r="B1" s="32" t="s">
        <v>98</v>
      </c>
      <c r="C1" s="32" t="s">
        <v>32</v>
      </c>
      <c r="D1" s="32" t="s">
        <v>99</v>
      </c>
      <c r="E1" s="32" t="s">
        <v>100</v>
      </c>
      <c r="G1" s="32" t="s">
        <v>101</v>
      </c>
      <c r="H1" s="32" t="s">
        <v>102</v>
      </c>
      <c r="I1" s="32" t="s">
        <v>103</v>
      </c>
      <c r="J1" s="32" t="s">
        <v>104</v>
      </c>
      <c r="K1" s="32" t="s">
        <v>105</v>
      </c>
      <c r="L1" s="32" t="s">
        <v>106</v>
      </c>
      <c r="M1" s="32" t="s">
        <v>107</v>
      </c>
      <c r="N1" s="32" t="s">
        <v>108</v>
      </c>
      <c r="O1" s="32" t="s">
        <v>109</v>
      </c>
      <c r="P1" s="32" t="s">
        <v>110</v>
      </c>
      <c r="Q1" s="32" t="s">
        <v>111</v>
      </c>
      <c r="R1" s="32" t="s">
        <v>112</v>
      </c>
    </row>
    <row r="2" spans="1:22" ht="14.4" x14ac:dyDescent="0.3">
      <c r="A2" s="33">
        <v>42347</v>
      </c>
      <c r="B2" s="34" t="s">
        <v>113</v>
      </c>
      <c r="C2" s="35" t="s">
        <v>114</v>
      </c>
      <c r="D2" s="34" t="s">
        <v>115</v>
      </c>
      <c r="E2" s="34" t="s">
        <v>116</v>
      </c>
      <c r="G2">
        <v>1.0609999999999999</v>
      </c>
      <c r="H2" s="34">
        <f>AVERAGE(G2:G7)</f>
        <v>0.99083333333333334</v>
      </c>
      <c r="I2" s="34" t="s">
        <v>117</v>
      </c>
      <c r="J2" s="36">
        <f>(1.0112-0.0011981)/87.67*10^6</f>
        <v>11520.496178852514</v>
      </c>
    </row>
    <row r="3" spans="1:22" ht="14.4" x14ac:dyDescent="0.3">
      <c r="G3">
        <v>0.97399999999999998</v>
      </c>
      <c r="I3" s="37">
        <v>20</v>
      </c>
      <c r="J3" s="36">
        <f>J2/I3</f>
        <v>576.02480894262567</v>
      </c>
      <c r="K3" s="34">
        <v>1220</v>
      </c>
      <c r="L3" s="34">
        <v>649.6</v>
      </c>
      <c r="M3" s="34">
        <f>K3-H2</f>
        <v>1219.0091666666667</v>
      </c>
      <c r="N3" s="34">
        <f>L3-H2</f>
        <v>648.60916666666674</v>
      </c>
      <c r="O3" s="34">
        <f t="shared" ref="O3:O13" si="0">M3/N3</f>
        <v>1.8794201952639686</v>
      </c>
      <c r="P3" s="34">
        <f>J3/M3</f>
        <v>0.4725352562505688</v>
      </c>
      <c r="Q3" s="38">
        <f>LINEST(M3:M13,N3:N13,FALSE)</f>
        <v>1.8759833191233128</v>
      </c>
      <c r="R3" s="39">
        <f>LINEST(J3:J13,M3:M13,FALSE)</f>
        <v>0.47119688832335938</v>
      </c>
      <c r="S3" s="36"/>
      <c r="U3" s="36">
        <f t="shared" ref="U3:U13" si="1">$Q$3</f>
        <v>1.8759833191233128</v>
      </c>
      <c r="V3" s="36">
        <v>1.9</v>
      </c>
    </row>
    <row r="4" spans="1:22" ht="14.4" x14ac:dyDescent="0.3">
      <c r="G4">
        <v>1.028</v>
      </c>
      <c r="I4" s="34">
        <f t="shared" ref="I4:I12" si="2">I3*2</f>
        <v>40</v>
      </c>
      <c r="J4" s="36">
        <f>J2/I4</f>
        <v>288.01240447131283</v>
      </c>
      <c r="K4" s="34">
        <v>608.79999999999995</v>
      </c>
      <c r="L4" s="40">
        <v>327.9</v>
      </c>
      <c r="M4" s="34">
        <f>K4-H2</f>
        <v>607.80916666666667</v>
      </c>
      <c r="N4" s="34">
        <f>L4-H2</f>
        <v>326.90916666666664</v>
      </c>
      <c r="O4" s="34">
        <f t="shared" si="0"/>
        <v>1.8592600900861862</v>
      </c>
      <c r="P4" s="34">
        <f t="shared" ref="P4:P13" si="3">J4/M4</f>
        <v>0.4738533412564736</v>
      </c>
      <c r="Q4" s="38"/>
      <c r="R4" s="39"/>
      <c r="S4" s="36"/>
      <c r="U4" s="36">
        <f t="shared" si="1"/>
        <v>1.8759833191233128</v>
      </c>
      <c r="V4" s="36">
        <v>1.9</v>
      </c>
    </row>
    <row r="5" spans="1:22" ht="14.4" x14ac:dyDescent="0.3">
      <c r="G5">
        <v>0.81899999999999995</v>
      </c>
      <c r="I5" s="34">
        <f t="shared" si="2"/>
        <v>80</v>
      </c>
      <c r="J5" s="34">
        <f>J2/I5</f>
        <v>144.00620223565642</v>
      </c>
      <c r="K5" s="40">
        <v>318.3</v>
      </c>
      <c r="L5" s="34">
        <v>169.5</v>
      </c>
      <c r="M5" s="40">
        <f>K5-H2</f>
        <v>317.30916666666667</v>
      </c>
      <c r="N5" s="34">
        <f>L5-H2</f>
        <v>168.50916666666666</v>
      </c>
      <c r="O5" s="34">
        <f t="shared" si="0"/>
        <v>1.8830380147469723</v>
      </c>
      <c r="P5" s="34">
        <f t="shared" si="3"/>
        <v>0.45383561952666485</v>
      </c>
      <c r="Q5" s="34" t="s">
        <v>118</v>
      </c>
      <c r="U5" s="36">
        <f t="shared" si="1"/>
        <v>1.8759833191233128</v>
      </c>
      <c r="V5" s="36">
        <v>1.9</v>
      </c>
    </row>
    <row r="6" spans="1:22" ht="14.4" x14ac:dyDescent="0.3">
      <c r="G6">
        <v>0.92800000000000005</v>
      </c>
      <c r="I6" s="34">
        <f t="shared" si="2"/>
        <v>160</v>
      </c>
      <c r="J6" s="34">
        <f>J2/I6</f>
        <v>72.003101117828209</v>
      </c>
      <c r="K6" s="34">
        <v>164.2</v>
      </c>
      <c r="L6" s="34">
        <v>87.22</v>
      </c>
      <c r="M6" s="34">
        <f>K6-H2</f>
        <v>163.20916666666665</v>
      </c>
      <c r="N6" s="34">
        <f>L6-H2</f>
        <v>86.229166666666671</v>
      </c>
      <c r="O6" s="34">
        <f t="shared" si="0"/>
        <v>1.8927373761778203</v>
      </c>
      <c r="P6" s="34">
        <f t="shared" si="3"/>
        <v>0.44117069272760345</v>
      </c>
      <c r="Q6" s="41">
        <f>AVERAGE(O3:O13)</f>
        <v>1.8999960453236333</v>
      </c>
      <c r="R6" s="41">
        <f>AVERAGE(P3:P13)</f>
        <v>0.42661614375967888</v>
      </c>
      <c r="U6" s="36">
        <f t="shared" si="1"/>
        <v>1.8759833191233128</v>
      </c>
      <c r="V6" s="36">
        <v>1.9</v>
      </c>
    </row>
    <row r="7" spans="1:22" ht="14.4" x14ac:dyDescent="0.3">
      <c r="G7">
        <v>1.135</v>
      </c>
      <c r="I7" s="34">
        <f t="shared" si="2"/>
        <v>320</v>
      </c>
      <c r="J7" s="34">
        <f>J2/I7</f>
        <v>36.001550558914104</v>
      </c>
      <c r="K7" s="34">
        <v>84.03</v>
      </c>
      <c r="L7" s="34">
        <v>45.15</v>
      </c>
      <c r="M7" s="34">
        <f>K7-H2</f>
        <v>83.039166666666674</v>
      </c>
      <c r="N7" s="34">
        <f>L7-H2</f>
        <v>44.159166666666664</v>
      </c>
      <c r="O7" s="34">
        <f t="shared" si="0"/>
        <v>1.8804513974071071</v>
      </c>
      <c r="P7" s="34">
        <f t="shared" si="3"/>
        <v>0.43354903479981255</v>
      </c>
      <c r="U7" s="36">
        <f t="shared" si="1"/>
        <v>1.8759833191233128</v>
      </c>
      <c r="V7" s="36">
        <v>1.9</v>
      </c>
    </row>
    <row r="8" spans="1:22" ht="14.4" x14ac:dyDescent="0.3">
      <c r="G8"/>
      <c r="I8" s="34">
        <f t="shared" si="2"/>
        <v>640</v>
      </c>
      <c r="J8" s="34">
        <f>J2/I8</f>
        <v>18.000775279457052</v>
      </c>
      <c r="K8" s="34">
        <v>44.93</v>
      </c>
      <c r="L8" s="34">
        <v>24.24</v>
      </c>
      <c r="M8" s="34">
        <f>K8-H2</f>
        <v>43.939166666666665</v>
      </c>
      <c r="N8" s="34">
        <f>L8-H2</f>
        <v>23.249166666666664</v>
      </c>
      <c r="O8" s="34">
        <f t="shared" si="0"/>
        <v>1.889924370049106</v>
      </c>
      <c r="P8" s="34">
        <f t="shared" si="3"/>
        <v>0.40967493571317282</v>
      </c>
      <c r="S8" s="36"/>
      <c r="U8" s="36">
        <f t="shared" si="1"/>
        <v>1.8759833191233128</v>
      </c>
      <c r="V8" s="36">
        <v>1.9</v>
      </c>
    </row>
    <row r="9" spans="1:22" ht="14.4" x14ac:dyDescent="0.3">
      <c r="G9"/>
      <c r="I9" s="34">
        <f t="shared" si="2"/>
        <v>1280</v>
      </c>
      <c r="J9" s="34">
        <f>J2/I9</f>
        <v>9.0003876397285261</v>
      </c>
      <c r="K9" s="34">
        <v>23.14</v>
      </c>
      <c r="L9" s="34">
        <v>12.9</v>
      </c>
      <c r="M9" s="34">
        <f>K9-H2</f>
        <v>22.149166666666666</v>
      </c>
      <c r="N9" s="34">
        <f>L9-H2</f>
        <v>11.909166666666668</v>
      </c>
      <c r="O9" s="34">
        <f t="shared" si="0"/>
        <v>1.8598418585123502</v>
      </c>
      <c r="P9" s="34">
        <f t="shared" si="3"/>
        <v>0.40635333036134663</v>
      </c>
      <c r="Q9" s="38"/>
      <c r="S9" s="36"/>
      <c r="U9" s="36">
        <f t="shared" si="1"/>
        <v>1.8759833191233128</v>
      </c>
      <c r="V9" s="36">
        <v>1.9</v>
      </c>
    </row>
    <row r="10" spans="1:22" ht="14.4" x14ac:dyDescent="0.3">
      <c r="G10"/>
      <c r="I10" s="34">
        <f t="shared" si="2"/>
        <v>2560</v>
      </c>
      <c r="J10" s="34">
        <f>J2/I10</f>
        <v>4.500193819864263</v>
      </c>
      <c r="K10" s="34">
        <v>12.21</v>
      </c>
      <c r="L10" s="42">
        <v>6.8209999999999997</v>
      </c>
      <c r="M10" s="34">
        <f>K10-H2</f>
        <v>11.219166666666668</v>
      </c>
      <c r="N10" s="34">
        <f>L10-H2</f>
        <v>5.8301666666666661</v>
      </c>
      <c r="O10" s="34">
        <f t="shared" si="0"/>
        <v>1.9243303507618426</v>
      </c>
      <c r="P10" s="34">
        <f t="shared" si="3"/>
        <v>0.40111658499867153</v>
      </c>
      <c r="R10" s="38"/>
      <c r="U10" s="36">
        <f t="shared" si="1"/>
        <v>1.8759833191233128</v>
      </c>
      <c r="V10" s="36">
        <v>1.9</v>
      </c>
    </row>
    <row r="11" spans="1:22" ht="14.4" x14ac:dyDescent="0.3">
      <c r="G11"/>
      <c r="I11" s="34">
        <f t="shared" si="2"/>
        <v>5120</v>
      </c>
      <c r="J11" s="34">
        <f>J2/I11</f>
        <v>2.2500969099321315</v>
      </c>
      <c r="K11" s="34">
        <v>6.7530000000000001</v>
      </c>
      <c r="L11" s="34">
        <v>3.9460000000000002</v>
      </c>
      <c r="M11" s="34">
        <f>K11-H2</f>
        <v>5.7621666666666664</v>
      </c>
      <c r="N11" s="34">
        <f>L11-H2</f>
        <v>2.9551666666666669</v>
      </c>
      <c r="O11" s="34">
        <f t="shared" si="0"/>
        <v>1.9498618239242003</v>
      </c>
      <c r="P11" s="34">
        <f t="shared" si="3"/>
        <v>0.39049493707785815</v>
      </c>
      <c r="R11" s="39"/>
      <c r="S11" s="36"/>
      <c r="U11" s="36">
        <f t="shared" si="1"/>
        <v>1.8759833191233128</v>
      </c>
      <c r="V11" s="36">
        <v>1.9</v>
      </c>
    </row>
    <row r="12" spans="1:22" ht="14.4" x14ac:dyDescent="0.3">
      <c r="G12"/>
      <c r="I12" s="34">
        <f t="shared" si="2"/>
        <v>10240</v>
      </c>
      <c r="J12" s="34">
        <f>J2/I12</f>
        <v>1.1250484549660658</v>
      </c>
      <c r="K12" s="34">
        <v>3.7749999999999999</v>
      </c>
      <c r="L12" s="34">
        <v>2.4129999999999998</v>
      </c>
      <c r="M12" s="42">
        <f>K12-H2</f>
        <v>2.7841666666666667</v>
      </c>
      <c r="N12" s="34">
        <f>L12-H2</f>
        <v>1.4221666666666666</v>
      </c>
      <c r="O12" s="34">
        <f t="shared" si="0"/>
        <v>1.9576936599085903</v>
      </c>
      <c r="P12" s="34">
        <f t="shared" si="3"/>
        <v>0.40408804129281023</v>
      </c>
      <c r="R12" s="39"/>
      <c r="S12" s="36"/>
      <c r="U12" s="36">
        <f t="shared" si="1"/>
        <v>1.8759833191233128</v>
      </c>
      <c r="V12" s="36">
        <v>1.9</v>
      </c>
    </row>
    <row r="13" spans="1:22" ht="14.4" x14ac:dyDescent="0.3">
      <c r="G13"/>
      <c r="I13" s="34">
        <v>20480</v>
      </c>
      <c r="J13" s="34">
        <f>J2/I13</f>
        <v>0.56252422748303288</v>
      </c>
      <c r="K13" s="42">
        <v>2.3759999999999999</v>
      </c>
      <c r="L13" s="42">
        <v>1.7110000000000001</v>
      </c>
      <c r="M13" s="42">
        <f>K13-H2</f>
        <v>1.3851666666666667</v>
      </c>
      <c r="N13" s="42">
        <f>L13-H2</f>
        <v>0.72016666666666673</v>
      </c>
      <c r="O13" s="34">
        <f t="shared" si="0"/>
        <v>1.9233973617218234</v>
      </c>
      <c r="P13" s="34">
        <f t="shared" si="3"/>
        <v>0.40610580735148566</v>
      </c>
      <c r="U13" s="36">
        <f t="shared" si="1"/>
        <v>1.8759833191233128</v>
      </c>
      <c r="V13" s="36">
        <v>1.9</v>
      </c>
    </row>
    <row r="14" spans="1:22" ht="14.4" x14ac:dyDescent="0.3">
      <c r="G14"/>
    </row>
    <row r="15" spans="1:22" ht="14.4" x14ac:dyDescent="0.3">
      <c r="G15"/>
      <c r="I15" s="36"/>
    </row>
    <row r="16" spans="1:22" x14ac:dyDescent="0.2">
      <c r="G16" s="36"/>
    </row>
    <row r="17" spans="7:18" ht="14.4" x14ac:dyDescent="0.3">
      <c r="G17"/>
      <c r="H17" s="43">
        <v>42347</v>
      </c>
      <c r="I17" s="36">
        <f>(0.050442-0.0001441)/87.67*10^6</f>
        <v>573.71848979126264</v>
      </c>
      <c r="J17" s="36"/>
      <c r="R17" s="34" t="s">
        <v>119</v>
      </c>
    </row>
    <row r="18" spans="7:18" ht="14.4" x14ac:dyDescent="0.3">
      <c r="G18"/>
      <c r="I18" s="34">
        <f>I17/J2</f>
        <v>4.9799807307293185E-2</v>
      </c>
    </row>
    <row r="19" spans="7:18" ht="14.4" x14ac:dyDescent="0.3">
      <c r="G19"/>
      <c r="I19" s="36">
        <f>J2/I17</f>
        <v>20.080398982860121</v>
      </c>
      <c r="J19" s="36"/>
      <c r="K19" s="36"/>
      <c r="L19" s="36"/>
      <c r="M19" s="36"/>
    </row>
    <row r="20" spans="7:18" ht="14.4" x14ac:dyDescent="0.3">
      <c r="G20"/>
      <c r="I20" s="36"/>
    </row>
    <row r="21" spans="7:18" ht="14.4" x14ac:dyDescent="0.3">
      <c r="G21"/>
      <c r="H21" s="43"/>
      <c r="I21" s="36"/>
      <c r="J21" s="36"/>
    </row>
    <row r="23" spans="7:18" x14ac:dyDescent="0.2">
      <c r="I23" s="36"/>
      <c r="J23" s="36"/>
    </row>
    <row r="40" spans="11:13" x14ac:dyDescent="0.2">
      <c r="K40" s="40"/>
      <c r="L40" s="40"/>
      <c r="M40" s="40"/>
    </row>
    <row r="46" spans="11:13" x14ac:dyDescent="0.2">
      <c r="K46" s="42"/>
      <c r="L46" s="42"/>
      <c r="M46" s="42"/>
    </row>
    <row r="49" spans="11:13" x14ac:dyDescent="0.2">
      <c r="K49" s="42"/>
      <c r="L49" s="42"/>
      <c r="M49" s="4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Chl</vt:lpstr>
      <vt:lpstr>Cal_120915_12mm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rtravis</dc:creator>
  <cp:lastModifiedBy>rtravis</cp:lastModifiedBy>
  <dcterms:created xsi:type="dcterms:W3CDTF">2017-09-21T14:08:18Z</dcterms:created>
  <dcterms:modified xsi:type="dcterms:W3CDTF">2017-09-21T14:11:18Z</dcterms:modified>
</cp:coreProperties>
</file>