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04"/>
  <workbookPr showInkAnnotation="0" codeName="ThisWorkbook" autoCompressPictures="0"/>
  <xr:revisionPtr revIDLastSave="0" documentId="8_{B19FB741-9A21-4901-9A50-F0DC45D5BB8B}" xr6:coauthVersionLast="46" xr6:coauthVersionMax="46" xr10:uidLastSave="{00000000-0000-0000-0000-000000000000}"/>
  <bookViews>
    <workbookView xWindow="3420" yWindow="0" windowWidth="25360" windowHeight="15820" tabRatio="924" firstSheet="1" activeTab="1" xr2:uid="{00000000-000D-0000-FFFF-FFFF00000000}"/>
  </bookViews>
  <sheets>
    <sheet name="Instructions" sheetId="17" r:id="rId1"/>
    <sheet name="Product Backlog" sheetId="14" r:id="rId2"/>
    <sheet name="Sprint Backlog - 1 week option" sheetId="10" r:id="rId3"/>
    <sheet name="Sprint Backlog - 2 week option" sheetId="12" r:id="rId4"/>
    <sheet name="Burndown Patterns Reference" sheetId="11" r:id="rId5"/>
  </sheets>
  <definedNames>
    <definedName name="_xlnm.Print_Area" localSheetId="2">'Sprint Backlog - 1 week option'!$B$1:$L$94</definedName>
    <definedName name="_xlnm.Print_Area" localSheetId="3">'Sprint Backlog - 2 week option'!$B$1:$S$94</definedName>
    <definedName name="Team_Members" localSheetId="1">#REF!</definedName>
  </definedNames>
  <calcPr calcId="191028" calcCompleted="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39" i="14" l="1"/>
  <c r="I29" i="14"/>
  <c r="I25" i="14"/>
  <c r="G20" i="14"/>
  <c r="G6" i="14"/>
  <c r="G7" i="14"/>
  <c r="G8" i="14"/>
  <c r="I39" i="10"/>
  <c r="J39" i="10" s="1"/>
  <c r="K39" i="10" s="1"/>
  <c r="I38" i="10"/>
  <c r="J38" i="10" s="1"/>
  <c r="K38" i="10" s="1"/>
  <c r="I37" i="10"/>
  <c r="J37" i="10" s="1"/>
  <c r="K37" i="10" s="1"/>
  <c r="I36" i="10"/>
  <c r="J36" i="10" s="1"/>
  <c r="K36" i="10" s="1"/>
  <c r="I35" i="10"/>
  <c r="J35" i="10" s="1"/>
  <c r="K35" i="10" s="1"/>
  <c r="I34" i="10"/>
  <c r="J34" i="10" s="1"/>
  <c r="K34" i="10" s="1"/>
  <c r="I33" i="10"/>
  <c r="J33" i="10" s="1"/>
  <c r="K33" i="10" s="1"/>
  <c r="I32" i="10"/>
  <c r="J32" i="10" s="1"/>
  <c r="K32" i="10" s="1"/>
  <c r="L32" i="10"/>
  <c r="L33" i="10"/>
  <c r="L34" i="10"/>
  <c r="L35" i="10"/>
  <c r="L36" i="10"/>
  <c r="L37" i="10"/>
  <c r="L38" i="10"/>
  <c r="L39" i="10"/>
  <c r="M31" i="10"/>
  <c r="H31" i="10"/>
  <c r="G21" i="14"/>
  <c r="G22" i="14"/>
  <c r="G23" i="14" s="1"/>
  <c r="G24" i="14" s="1"/>
  <c r="G9" i="14"/>
  <c r="G10" i="14"/>
  <c r="G11" i="14"/>
  <c r="G12" i="14"/>
  <c r="G13" i="14"/>
  <c r="G14" i="14"/>
  <c r="G15" i="14"/>
  <c r="K4" i="14"/>
  <c r="L4" i="14"/>
  <c r="M4" i="14"/>
  <c r="H5" i="14"/>
  <c r="M5" i="14"/>
  <c r="K5" i="14"/>
  <c r="L5" i="14"/>
  <c r="H6" i="14"/>
  <c r="H7" i="14"/>
  <c r="H8" i="14"/>
  <c r="H9" i="14" s="1"/>
  <c r="M8" i="14"/>
  <c r="L8" i="14"/>
  <c r="K8" i="14"/>
  <c r="M7" i="14"/>
  <c r="L7" i="14"/>
  <c r="K7" i="14"/>
  <c r="M6" i="14"/>
  <c r="L6" i="14"/>
  <c r="K6" i="14"/>
  <c r="I31" i="10"/>
  <c r="J31" i="10"/>
  <c r="K31" i="10"/>
  <c r="L31" i="10"/>
  <c r="H71" i="10"/>
  <c r="H61" i="10"/>
  <c r="H51" i="10"/>
  <c r="H41" i="10"/>
  <c r="H71" i="12"/>
  <c r="H61" i="12"/>
  <c r="H51" i="12"/>
  <c r="H41" i="12"/>
  <c r="H31" i="12"/>
  <c r="Q30" i="12"/>
  <c r="Q29" i="12"/>
  <c r="P30" i="12"/>
  <c r="P29" i="12"/>
  <c r="O30" i="12"/>
  <c r="O29" i="12"/>
  <c r="N30" i="12"/>
  <c r="N29" i="12"/>
  <c r="M30" i="12"/>
  <c r="M29" i="12"/>
  <c r="L30" i="12"/>
  <c r="L29" i="12"/>
  <c r="K30" i="12"/>
  <c r="K29" i="12"/>
  <c r="J30" i="12"/>
  <c r="J29" i="12"/>
  <c r="I30" i="12"/>
  <c r="I29" i="12"/>
  <c r="H30" i="12"/>
  <c r="H29" i="12"/>
  <c r="R7" i="12"/>
  <c r="R8" i="12"/>
  <c r="R9" i="12"/>
  <c r="R10" i="12"/>
  <c r="R11" i="12"/>
  <c r="R12" i="12"/>
  <c r="R13" i="12"/>
  <c r="M7" i="10"/>
  <c r="M8" i="10"/>
  <c r="M9" i="10"/>
  <c r="M10" i="10"/>
  <c r="M11" i="10"/>
  <c r="M12" i="10"/>
  <c r="M13" i="10"/>
  <c r="L30" i="10"/>
  <c r="K30" i="10"/>
  <c r="J30" i="10"/>
  <c r="I30" i="10"/>
  <c r="H30" i="10"/>
  <c r="L29" i="10"/>
  <c r="K29" i="10"/>
  <c r="J29" i="10"/>
  <c r="I29" i="10"/>
  <c r="H29" i="10"/>
  <c r="I84" i="12"/>
  <c r="I32" i="12"/>
  <c r="J32" i="12"/>
  <c r="K32" i="12"/>
  <c r="L32" i="12"/>
  <c r="M32" i="12"/>
  <c r="N32" i="12"/>
  <c r="O32" i="12"/>
  <c r="P32" i="12"/>
  <c r="Q32" i="12"/>
  <c r="I33" i="12"/>
  <c r="J33" i="12"/>
  <c r="K33" i="12"/>
  <c r="L33" i="12"/>
  <c r="M33" i="12"/>
  <c r="N33" i="12"/>
  <c r="O33" i="12"/>
  <c r="P33" i="12"/>
  <c r="Q33" i="12"/>
  <c r="I34" i="12"/>
  <c r="J34" i="12"/>
  <c r="K34" i="12"/>
  <c r="L34" i="12"/>
  <c r="M34" i="12"/>
  <c r="N34" i="12"/>
  <c r="O34" i="12"/>
  <c r="P34" i="12"/>
  <c r="Q34" i="12"/>
  <c r="I35" i="12"/>
  <c r="J35" i="12"/>
  <c r="K35" i="12"/>
  <c r="L35" i="12"/>
  <c r="M35" i="12"/>
  <c r="N35" i="12"/>
  <c r="O35" i="12"/>
  <c r="P35" i="12"/>
  <c r="Q35" i="12"/>
  <c r="I36" i="12"/>
  <c r="J36" i="12"/>
  <c r="K36" i="12"/>
  <c r="L36" i="12"/>
  <c r="M36" i="12"/>
  <c r="N36" i="12"/>
  <c r="O36" i="12"/>
  <c r="P36" i="12"/>
  <c r="Q36" i="12"/>
  <c r="I37" i="12"/>
  <c r="J37" i="12"/>
  <c r="K37" i="12"/>
  <c r="L37" i="12"/>
  <c r="M37" i="12"/>
  <c r="N37" i="12"/>
  <c r="O37" i="12"/>
  <c r="P37" i="12"/>
  <c r="Q37" i="12"/>
  <c r="I38" i="12"/>
  <c r="J38" i="12"/>
  <c r="K38" i="12"/>
  <c r="L38" i="12"/>
  <c r="M38" i="12"/>
  <c r="N38" i="12"/>
  <c r="O38" i="12"/>
  <c r="P38" i="12"/>
  <c r="Q38" i="12"/>
  <c r="I39" i="12"/>
  <c r="J39" i="12"/>
  <c r="K39" i="12"/>
  <c r="L39" i="12"/>
  <c r="M39" i="12"/>
  <c r="N39" i="12"/>
  <c r="O39" i="12"/>
  <c r="P39" i="12"/>
  <c r="Q39" i="12"/>
  <c r="I42" i="12"/>
  <c r="J42" i="12"/>
  <c r="K42" i="12"/>
  <c r="L42" i="12"/>
  <c r="M42" i="12"/>
  <c r="N42" i="12"/>
  <c r="O42" i="12"/>
  <c r="P42" i="12"/>
  <c r="Q42" i="12"/>
  <c r="I43" i="12"/>
  <c r="J43" i="12"/>
  <c r="K43" i="12"/>
  <c r="L43" i="12"/>
  <c r="M43" i="12"/>
  <c r="N43" i="12"/>
  <c r="O43" i="12"/>
  <c r="P43" i="12"/>
  <c r="Q43" i="12"/>
  <c r="I44" i="12"/>
  <c r="J44" i="12"/>
  <c r="K44" i="12"/>
  <c r="L44" i="12"/>
  <c r="M44" i="12"/>
  <c r="N44" i="12"/>
  <c r="O44" i="12"/>
  <c r="P44" i="12"/>
  <c r="Q44" i="12"/>
  <c r="I45" i="12"/>
  <c r="J45" i="12"/>
  <c r="K45" i="12"/>
  <c r="L45" i="12"/>
  <c r="M45" i="12"/>
  <c r="N45" i="12"/>
  <c r="O45" i="12"/>
  <c r="P45" i="12"/>
  <c r="Q45" i="12"/>
  <c r="I46" i="12"/>
  <c r="J46" i="12"/>
  <c r="K46" i="12"/>
  <c r="L46" i="12"/>
  <c r="M46" i="12"/>
  <c r="N46" i="12"/>
  <c r="O46" i="12"/>
  <c r="P46" i="12"/>
  <c r="Q46" i="12"/>
  <c r="I47" i="12"/>
  <c r="J47" i="12"/>
  <c r="K47" i="12"/>
  <c r="L47" i="12"/>
  <c r="M47" i="12"/>
  <c r="N47" i="12"/>
  <c r="O47" i="12"/>
  <c r="P47" i="12"/>
  <c r="Q47" i="12"/>
  <c r="I48" i="12"/>
  <c r="J48" i="12"/>
  <c r="K48" i="12"/>
  <c r="L48" i="12"/>
  <c r="M48" i="12"/>
  <c r="N48" i="12"/>
  <c r="O48" i="12"/>
  <c r="P48" i="12"/>
  <c r="Q48" i="12"/>
  <c r="I49" i="12"/>
  <c r="J49" i="12"/>
  <c r="K49" i="12"/>
  <c r="L49" i="12"/>
  <c r="M49" i="12"/>
  <c r="N49" i="12"/>
  <c r="O49" i="12"/>
  <c r="P49" i="12"/>
  <c r="Q49" i="12"/>
  <c r="I52" i="12"/>
  <c r="J52" i="12"/>
  <c r="K52" i="12"/>
  <c r="L52" i="12"/>
  <c r="M52" i="12"/>
  <c r="N52" i="12"/>
  <c r="O52" i="12"/>
  <c r="P52" i="12"/>
  <c r="Q52" i="12"/>
  <c r="I53" i="12"/>
  <c r="J53" i="12"/>
  <c r="K53" i="12"/>
  <c r="L53" i="12"/>
  <c r="M53" i="12"/>
  <c r="N53" i="12"/>
  <c r="O53" i="12"/>
  <c r="P53" i="12"/>
  <c r="Q53" i="12"/>
  <c r="I54" i="12"/>
  <c r="J54" i="12"/>
  <c r="K54" i="12"/>
  <c r="L54" i="12"/>
  <c r="M54" i="12"/>
  <c r="N54" i="12"/>
  <c r="O54" i="12"/>
  <c r="P54" i="12"/>
  <c r="Q54" i="12"/>
  <c r="I55" i="12"/>
  <c r="J55" i="12"/>
  <c r="K55" i="12"/>
  <c r="L55" i="12"/>
  <c r="M55" i="12"/>
  <c r="N55" i="12"/>
  <c r="O55" i="12"/>
  <c r="P55" i="12"/>
  <c r="Q55" i="12"/>
  <c r="I56" i="12"/>
  <c r="J56" i="12"/>
  <c r="K56" i="12"/>
  <c r="L56" i="12"/>
  <c r="M56" i="12"/>
  <c r="N56" i="12"/>
  <c r="O56" i="12"/>
  <c r="P56" i="12"/>
  <c r="Q56" i="12"/>
  <c r="I57" i="12"/>
  <c r="J57" i="12"/>
  <c r="K57" i="12"/>
  <c r="L57" i="12"/>
  <c r="M57" i="12"/>
  <c r="N57" i="12"/>
  <c r="O57" i="12"/>
  <c r="P57" i="12"/>
  <c r="Q57" i="12"/>
  <c r="I58" i="12"/>
  <c r="J58" i="12"/>
  <c r="K58" i="12"/>
  <c r="L58" i="12"/>
  <c r="M58" i="12"/>
  <c r="N58" i="12"/>
  <c r="O58" i="12"/>
  <c r="P58" i="12"/>
  <c r="Q58" i="12"/>
  <c r="I59" i="12"/>
  <c r="J59" i="12"/>
  <c r="K59" i="12"/>
  <c r="L59" i="12"/>
  <c r="M59" i="12"/>
  <c r="N59" i="12"/>
  <c r="O59" i="12"/>
  <c r="P59" i="12"/>
  <c r="Q59" i="12"/>
  <c r="I62" i="12"/>
  <c r="J62" i="12"/>
  <c r="K62" i="12"/>
  <c r="L62" i="12"/>
  <c r="M62" i="12"/>
  <c r="N62" i="12"/>
  <c r="O62" i="12"/>
  <c r="P62" i="12"/>
  <c r="Q62" i="12"/>
  <c r="I63" i="12"/>
  <c r="J63" i="12"/>
  <c r="K63" i="12"/>
  <c r="L63" i="12"/>
  <c r="M63" i="12"/>
  <c r="N63" i="12"/>
  <c r="O63" i="12"/>
  <c r="P63" i="12"/>
  <c r="Q63" i="12"/>
  <c r="I64" i="12"/>
  <c r="J64" i="12"/>
  <c r="K64" i="12"/>
  <c r="L64" i="12"/>
  <c r="M64" i="12"/>
  <c r="N64" i="12"/>
  <c r="O64" i="12"/>
  <c r="P64" i="12"/>
  <c r="Q64" i="12"/>
  <c r="I65" i="12"/>
  <c r="J65" i="12"/>
  <c r="K65" i="12"/>
  <c r="L65" i="12"/>
  <c r="M65" i="12"/>
  <c r="N65" i="12"/>
  <c r="O65" i="12"/>
  <c r="P65" i="12"/>
  <c r="Q65" i="12"/>
  <c r="I66" i="12"/>
  <c r="J66" i="12"/>
  <c r="K66" i="12"/>
  <c r="L66" i="12"/>
  <c r="M66" i="12"/>
  <c r="N66" i="12"/>
  <c r="O66" i="12"/>
  <c r="P66" i="12"/>
  <c r="Q66" i="12"/>
  <c r="I67" i="12"/>
  <c r="J67" i="12"/>
  <c r="K67" i="12"/>
  <c r="L67" i="12"/>
  <c r="M67" i="12"/>
  <c r="N67" i="12"/>
  <c r="O67" i="12"/>
  <c r="P67" i="12"/>
  <c r="Q67" i="12"/>
  <c r="I68" i="12"/>
  <c r="J68" i="12"/>
  <c r="K68" i="12"/>
  <c r="L68" i="12"/>
  <c r="M68" i="12"/>
  <c r="N68" i="12"/>
  <c r="O68" i="12"/>
  <c r="P68" i="12"/>
  <c r="Q68" i="12"/>
  <c r="I69" i="12"/>
  <c r="J69" i="12"/>
  <c r="K69" i="12"/>
  <c r="L69" i="12"/>
  <c r="M69" i="12"/>
  <c r="N69" i="12"/>
  <c r="O69" i="12"/>
  <c r="P69" i="12"/>
  <c r="Q69" i="12"/>
  <c r="I72" i="12"/>
  <c r="J72" i="12"/>
  <c r="K72" i="12"/>
  <c r="L72" i="12"/>
  <c r="M72" i="12"/>
  <c r="N72" i="12"/>
  <c r="O72" i="12"/>
  <c r="P72" i="12"/>
  <c r="Q72" i="12"/>
  <c r="I73" i="12"/>
  <c r="J73" i="12"/>
  <c r="K73" i="12"/>
  <c r="L73" i="12"/>
  <c r="M73" i="12"/>
  <c r="N73" i="12"/>
  <c r="O73" i="12"/>
  <c r="P73" i="12"/>
  <c r="Q73" i="12"/>
  <c r="I74" i="12"/>
  <c r="J74" i="12"/>
  <c r="K74" i="12"/>
  <c r="L74" i="12"/>
  <c r="M74" i="12"/>
  <c r="N74" i="12"/>
  <c r="O74" i="12"/>
  <c r="P74" i="12"/>
  <c r="Q74" i="12"/>
  <c r="I75" i="12"/>
  <c r="J75" i="12"/>
  <c r="K75" i="12"/>
  <c r="L75" i="12"/>
  <c r="M75" i="12"/>
  <c r="N75" i="12"/>
  <c r="O75" i="12"/>
  <c r="P75" i="12"/>
  <c r="Q75" i="12"/>
  <c r="I76" i="12"/>
  <c r="J76" i="12"/>
  <c r="K76" i="12"/>
  <c r="L76" i="12"/>
  <c r="M76" i="12"/>
  <c r="N76" i="12"/>
  <c r="O76" i="12"/>
  <c r="P76" i="12"/>
  <c r="Q76" i="12"/>
  <c r="I77" i="12"/>
  <c r="J77" i="12"/>
  <c r="K77" i="12"/>
  <c r="L77" i="12"/>
  <c r="M77" i="12"/>
  <c r="N77" i="12"/>
  <c r="O77" i="12"/>
  <c r="P77" i="12"/>
  <c r="Q77" i="12"/>
  <c r="I78" i="12"/>
  <c r="J78" i="12"/>
  <c r="K78" i="12"/>
  <c r="L78" i="12"/>
  <c r="M78" i="12"/>
  <c r="N78" i="12"/>
  <c r="O78" i="12"/>
  <c r="P78" i="12"/>
  <c r="Q78" i="12"/>
  <c r="I79" i="12"/>
  <c r="J79" i="12"/>
  <c r="K79" i="12"/>
  <c r="L79" i="12"/>
  <c r="M79" i="12"/>
  <c r="N79" i="12"/>
  <c r="O79" i="12"/>
  <c r="P79" i="12"/>
  <c r="Q79" i="12"/>
  <c r="H83" i="12"/>
  <c r="H82" i="12"/>
  <c r="I82" i="12"/>
  <c r="J82" i="12"/>
  <c r="K82" i="12"/>
  <c r="L82" i="12"/>
  <c r="M82" i="12"/>
  <c r="N82" i="12"/>
  <c r="O82" i="12"/>
  <c r="P82" i="12"/>
  <c r="Q82" i="12"/>
  <c r="P81" i="12"/>
  <c r="O81" i="12"/>
  <c r="N81" i="12"/>
  <c r="M81" i="12"/>
  <c r="L81" i="12"/>
  <c r="K81" i="12"/>
  <c r="J81" i="12"/>
  <c r="I81" i="12"/>
  <c r="H81" i="12"/>
  <c r="I84" i="10"/>
  <c r="I42" i="10"/>
  <c r="I43" i="10"/>
  <c r="J43" i="10" s="1"/>
  <c r="K43" i="10" s="1"/>
  <c r="L43" i="10" s="1"/>
  <c r="I44" i="10"/>
  <c r="J44" i="10" s="1"/>
  <c r="K44" i="10" s="1"/>
  <c r="L44" i="10" s="1"/>
  <c r="I45" i="10"/>
  <c r="J45" i="10" s="1"/>
  <c r="K45" i="10" s="1"/>
  <c r="L45" i="10" s="1"/>
  <c r="I46" i="10"/>
  <c r="J46" i="10" s="1"/>
  <c r="K46" i="10" s="1"/>
  <c r="L46" i="10" s="1"/>
  <c r="I47" i="10"/>
  <c r="J47" i="10" s="1"/>
  <c r="K47" i="10" s="1"/>
  <c r="L47" i="10" s="1"/>
  <c r="I48" i="10"/>
  <c r="J48" i="10" s="1"/>
  <c r="K48" i="10" s="1"/>
  <c r="L48" i="10" s="1"/>
  <c r="I49" i="10"/>
  <c r="J49" i="10" s="1"/>
  <c r="K49" i="10" s="1"/>
  <c r="L49" i="10" s="1"/>
  <c r="I52" i="10"/>
  <c r="J52" i="10"/>
  <c r="I53" i="10"/>
  <c r="J53" i="10"/>
  <c r="K53" i="10" s="1"/>
  <c r="L53" i="10" s="1"/>
  <c r="I54" i="10"/>
  <c r="J54" i="10"/>
  <c r="K54" i="10" s="1"/>
  <c r="L54" i="10" s="1"/>
  <c r="I55" i="10"/>
  <c r="J55" i="10"/>
  <c r="K55" i="10" s="1"/>
  <c r="L55" i="10" s="1"/>
  <c r="I56" i="10"/>
  <c r="J56" i="10"/>
  <c r="K56" i="10" s="1"/>
  <c r="L56" i="10" s="1"/>
  <c r="I57" i="10"/>
  <c r="J57" i="10"/>
  <c r="K57" i="10" s="1"/>
  <c r="L57" i="10" s="1"/>
  <c r="I58" i="10"/>
  <c r="J58" i="10"/>
  <c r="K58" i="10" s="1"/>
  <c r="L58" i="10" s="1"/>
  <c r="I59" i="10"/>
  <c r="J59" i="10"/>
  <c r="K59" i="10" s="1"/>
  <c r="L59" i="10" s="1"/>
  <c r="I62" i="10"/>
  <c r="J62" i="10"/>
  <c r="I63" i="10"/>
  <c r="J63" i="10"/>
  <c r="K63" i="10" s="1"/>
  <c r="L63" i="10" s="1"/>
  <c r="I64" i="10"/>
  <c r="J64" i="10"/>
  <c r="K64" i="10" s="1"/>
  <c r="L64" i="10" s="1"/>
  <c r="I65" i="10"/>
  <c r="J65" i="10"/>
  <c r="K65" i="10" s="1"/>
  <c r="L65" i="10" s="1"/>
  <c r="I66" i="10"/>
  <c r="J66" i="10"/>
  <c r="K66" i="10" s="1"/>
  <c r="L66" i="10" s="1"/>
  <c r="I67" i="10"/>
  <c r="J67" i="10"/>
  <c r="K67" i="10" s="1"/>
  <c r="L67" i="10" s="1"/>
  <c r="I68" i="10"/>
  <c r="J68" i="10"/>
  <c r="K68" i="10"/>
  <c r="L68" i="10"/>
  <c r="I69" i="10"/>
  <c r="J69" i="10"/>
  <c r="K69" i="10"/>
  <c r="L69" i="10"/>
  <c r="I72" i="10"/>
  <c r="J72" i="10"/>
  <c r="K72" i="10"/>
  <c r="L72" i="10"/>
  <c r="I73" i="10"/>
  <c r="J73" i="10"/>
  <c r="K73" i="10"/>
  <c r="L73" i="10"/>
  <c r="I74" i="10"/>
  <c r="J74" i="10"/>
  <c r="K74" i="10"/>
  <c r="L74" i="10"/>
  <c r="I75" i="10"/>
  <c r="J75" i="10"/>
  <c r="K75" i="10"/>
  <c r="L75" i="10"/>
  <c r="I76" i="10"/>
  <c r="J76" i="10"/>
  <c r="K76" i="10"/>
  <c r="L76" i="10"/>
  <c r="I77" i="10"/>
  <c r="J77" i="10"/>
  <c r="K77" i="10"/>
  <c r="L77" i="10"/>
  <c r="I78" i="10"/>
  <c r="J78" i="10"/>
  <c r="K78" i="10"/>
  <c r="L78" i="10"/>
  <c r="I79" i="10"/>
  <c r="J79" i="10"/>
  <c r="K79" i="10"/>
  <c r="L79" i="10"/>
  <c r="H83" i="10"/>
  <c r="H82" i="10"/>
  <c r="I82" i="10"/>
  <c r="J82" i="10"/>
  <c r="K82" i="10"/>
  <c r="L82" i="10"/>
  <c r="I81" i="10"/>
  <c r="H81" i="10"/>
  <c r="G25" i="14" l="1"/>
  <c r="G26" i="14" s="1"/>
  <c r="G27" i="14" s="1"/>
  <c r="G28" i="14" s="1"/>
  <c r="G29" i="14" s="1"/>
  <c r="G30" i="14" s="1"/>
  <c r="G31" i="14" s="1"/>
  <c r="G32" i="14" s="1"/>
  <c r="G33" i="14" s="1"/>
  <c r="G34" i="14" s="1"/>
  <c r="G35" i="14" s="1"/>
  <c r="G36" i="14" s="1"/>
  <c r="G37" i="14" s="1"/>
  <c r="G38" i="14" s="1"/>
  <c r="M71" i="10"/>
  <c r="I71" i="10"/>
  <c r="J71" i="10" s="1"/>
  <c r="K71" i="10" s="1"/>
  <c r="L71" i="10" s="1"/>
  <c r="K62" i="10"/>
  <c r="I61" i="10"/>
  <c r="J61" i="10" s="1"/>
  <c r="K52" i="10"/>
  <c r="I51" i="10"/>
  <c r="J51" i="10" s="1"/>
  <c r="J42" i="10"/>
  <c r="I41" i="10"/>
  <c r="I83" i="10" s="1"/>
  <c r="I71" i="12"/>
  <c r="J71" i="12" s="1"/>
  <c r="K71" i="12" s="1"/>
  <c r="I61" i="12"/>
  <c r="J61" i="12" s="1"/>
  <c r="K61" i="12" s="1"/>
  <c r="I51" i="12"/>
  <c r="J51" i="12" s="1"/>
  <c r="K51" i="12" s="1"/>
  <c r="I41" i="12"/>
  <c r="J41" i="12" s="1"/>
  <c r="K41" i="12" s="1"/>
  <c r="Q81" i="12"/>
  <c r="I31" i="12"/>
  <c r="K9" i="14"/>
  <c r="M9" i="14"/>
  <c r="H10" i="14"/>
  <c r="L9" i="14"/>
  <c r="L10" i="14"/>
  <c r="I5" i="14" l="1"/>
  <c r="G40" i="14"/>
  <c r="G41" i="14" s="1"/>
  <c r="K10" i="14"/>
  <c r="M10" i="14"/>
  <c r="H11" i="14"/>
  <c r="I83" i="12"/>
  <c r="J31" i="12"/>
  <c r="R41" i="12"/>
  <c r="L41" i="12"/>
  <c r="M41" i="12" s="1"/>
  <c r="N41" i="12" s="1"/>
  <c r="O41" i="12" s="1"/>
  <c r="P41" i="12" s="1"/>
  <c r="Q41" i="12" s="1"/>
  <c r="R51" i="12"/>
  <c r="L51" i="12"/>
  <c r="M51" i="12" s="1"/>
  <c r="N51" i="12" s="1"/>
  <c r="O51" i="12" s="1"/>
  <c r="P51" i="12" s="1"/>
  <c r="Q51" i="12" s="1"/>
  <c r="R61" i="12"/>
  <c r="L61" i="12"/>
  <c r="M61" i="12" s="1"/>
  <c r="N61" i="12" s="1"/>
  <c r="O61" i="12" s="1"/>
  <c r="P61" i="12" s="1"/>
  <c r="Q61" i="12" s="1"/>
  <c r="R71" i="12"/>
  <c r="L71" i="12"/>
  <c r="M71" i="12" s="1"/>
  <c r="N71" i="12" s="1"/>
  <c r="O71" i="12" s="1"/>
  <c r="P71" i="12" s="1"/>
  <c r="Q71" i="12" s="1"/>
  <c r="K42" i="10"/>
  <c r="J41" i="10"/>
  <c r="J83" i="10" s="1"/>
  <c r="J81" i="10"/>
  <c r="L52" i="10"/>
  <c r="K51" i="10"/>
  <c r="L62" i="10"/>
  <c r="K61" i="10"/>
  <c r="G42" i="14" l="1"/>
  <c r="G43" i="14" s="1"/>
  <c r="G44" i="14" s="1"/>
  <c r="G45" i="14" s="1"/>
  <c r="G46" i="14" s="1"/>
  <c r="G47" i="14" s="1"/>
  <c r="G48" i="14" s="1"/>
  <c r="G49" i="14" s="1"/>
  <c r="G50" i="14" s="1"/>
  <c r="I6" i="14"/>
  <c r="I7" i="14" s="1"/>
  <c r="I8" i="14" s="1"/>
  <c r="I9" i="14" s="1"/>
  <c r="I10" i="14" s="1"/>
  <c r="I11" i="14" s="1"/>
  <c r="I12" i="14" s="1"/>
  <c r="I13" i="14" s="1"/>
  <c r="I14" i="14" s="1"/>
  <c r="I15" i="14" s="1"/>
  <c r="J5" i="14"/>
  <c r="J6" i="14" s="1"/>
  <c r="J7" i="14" s="1"/>
  <c r="J8" i="14" s="1"/>
  <c r="J9" i="14" s="1"/>
  <c r="J10" i="14" s="1"/>
  <c r="J11" i="14" s="1"/>
  <c r="M61" i="10"/>
  <c r="L61" i="10"/>
  <c r="M51" i="10"/>
  <c r="L51" i="10"/>
  <c r="L42" i="10"/>
  <c r="K41" i="10"/>
  <c r="K83" i="10" s="1"/>
  <c r="K81" i="10"/>
  <c r="J83" i="12"/>
  <c r="K31" i="12"/>
  <c r="K11" i="14"/>
  <c r="M11" i="14"/>
  <c r="H12" i="14"/>
  <c r="L11" i="14"/>
  <c r="L12" i="14"/>
  <c r="J12" i="14"/>
  <c r="J13" i="14" s="1"/>
  <c r="K12" i="14" l="1"/>
  <c r="M12" i="14"/>
  <c r="H13" i="14"/>
  <c r="R31" i="12"/>
  <c r="K83" i="12"/>
  <c r="L31" i="12"/>
  <c r="M41" i="10"/>
  <c r="L81" i="10"/>
  <c r="L41" i="10"/>
  <c r="L83" i="10" s="1"/>
  <c r="L83" i="12" l="1"/>
  <c r="M31" i="12"/>
  <c r="K13" i="14"/>
  <c r="M13" i="14"/>
  <c r="H14" i="14"/>
  <c r="L13" i="14"/>
  <c r="L14" i="14"/>
  <c r="J14" i="14"/>
  <c r="J15" i="14" s="1"/>
  <c r="K14" i="14" l="1"/>
  <c r="M14" i="14"/>
  <c r="H15" i="14"/>
  <c r="M83" i="12"/>
  <c r="N31" i="12"/>
  <c r="N83" i="12" l="1"/>
  <c r="O31" i="12"/>
  <c r="K15" i="14"/>
  <c r="M15" i="14"/>
  <c r="L15" i="14"/>
  <c r="O83" i="12" l="1"/>
  <c r="P31" i="12"/>
  <c r="P83" i="12" l="1"/>
  <c r="Q31" i="12"/>
  <c r="Q83"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Steve Ostermiller</author>
  </authors>
  <commentList>
    <comment ref="A2" authorId="0" shapeId="0" xr:uid="{00000000-0006-0000-0100-000001000000}">
      <text>
        <r>
          <rPr>
            <b/>
            <sz val="9"/>
            <color indexed="81"/>
            <rFont val="Calibri"/>
            <family val="2"/>
          </rPr>
          <t>Instructions: Update the portion in &lt;&gt; with your product's name.</t>
        </r>
      </text>
    </comment>
    <comment ref="A4" authorId="0" shapeId="0" xr:uid="{00000000-0006-0000-0100-000002000000}">
      <text>
        <r>
          <rPr>
            <b/>
            <sz val="9"/>
            <color indexed="81"/>
            <rFont val="Calibri"/>
            <family val="2"/>
          </rPr>
          <t>Instructions (not required):</t>
        </r>
        <r>
          <rPr>
            <sz val="9"/>
            <color indexed="81"/>
            <rFont val="Calibri"/>
            <family val="2"/>
          </rPr>
          <t xml:space="preserve">
Insert the project start date.</t>
        </r>
      </text>
    </comment>
    <comment ref="A5" authorId="0" shapeId="0" xr:uid="{00000000-0006-0000-0100-000003000000}">
      <text>
        <r>
          <rPr>
            <b/>
            <sz val="9"/>
            <color indexed="81"/>
            <rFont val="Calibri"/>
            <family val="2"/>
          </rPr>
          <t>Instructions (not required):</t>
        </r>
        <r>
          <rPr>
            <sz val="9"/>
            <color indexed="81"/>
            <rFont val="Calibri"/>
            <family val="2"/>
          </rPr>
          <t xml:space="preserve">
Enter the sprint length, in multiples of 7 days per week of sprint.</t>
        </r>
      </text>
    </comment>
    <comment ref="G5" authorId="0" shapeId="0" xr:uid="{00000000-0006-0000-0100-000004000000}">
      <text>
        <r>
          <rPr>
            <b/>
            <sz val="9"/>
            <color indexed="81"/>
            <rFont val="Calibri"/>
            <family val="2"/>
          </rPr>
          <t>Instructions:</t>
        </r>
        <r>
          <rPr>
            <sz val="9"/>
            <color indexed="81"/>
            <rFont val="Calibri"/>
            <family val="2"/>
          </rPr>
          <t xml:space="preserve">
Enter the scrum team's conservative estimate of how many story points they think they can accomplish the first sprint.
This cell will be ignored as soon as there is actual velocity data from the first sprint.</t>
        </r>
      </text>
    </comment>
    <comment ref="I5" authorId="0" shapeId="0" xr:uid="{00000000-0006-0000-0100-000005000000}">
      <text>
        <r>
          <rPr>
            <b/>
            <sz val="9"/>
            <color indexed="81"/>
            <rFont val="Calibri"/>
            <family val="2"/>
          </rPr>
          <t>Instructions:</t>
        </r>
        <r>
          <rPr>
            <sz val="9"/>
            <color indexed="81"/>
            <rFont val="Calibri"/>
            <family val="2"/>
          </rPr>
          <t xml:space="preserve">
If the product owner has a target point in the product backlog, update this cell to point to the cell in column G of the last backlog item included in the scope of the project. (This template provides an example of how you would point to PBI 0018, if that were the target.)</t>
        </r>
      </text>
    </comment>
    <comment ref="A6" authorId="0" shapeId="0" xr:uid="{00000000-0006-0000-0100-00000600000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7" authorId="0" shapeId="0" xr:uid="{00000000-0006-0000-0100-00000700000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9" authorId="0" shapeId="0" xr:uid="{00000000-0006-0000-0100-00000800000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0" authorId="0" shapeId="0" xr:uid="{00000000-0006-0000-0100-00000900000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2" authorId="0" shapeId="0" xr:uid="{00000000-0006-0000-0100-00000A00000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3" authorId="0" shapeId="0" xr:uid="{00000000-0006-0000-0100-00000B00000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8" authorId="0" shapeId="0" xr:uid="{00000000-0006-0000-0100-00000C000000}">
      <text>
        <r>
          <rPr>
            <b/>
            <sz val="9"/>
            <color indexed="81"/>
            <rFont val="Calibri"/>
            <family val="2"/>
          </rPr>
          <t>Instructions: Update the portion in &lt;&gt; with your product's name.</t>
        </r>
      </text>
    </comment>
    <comment ref="A19" authorId="0" shapeId="0" xr:uid="{00000000-0006-0000-0100-00000D000000}">
      <text>
        <r>
          <rPr>
            <b/>
            <sz val="9"/>
            <color indexed="81"/>
            <rFont val="Calibri"/>
            <family val="2"/>
          </rPr>
          <t>Instructions:</t>
        </r>
        <r>
          <rPr>
            <sz val="9"/>
            <color indexed="81"/>
            <rFont val="Calibri"/>
            <family val="2"/>
          </rPr>
          <t xml:space="preserve">
Enter the ID of the product backlog item (PBI). The ID usually reflects when it was entered in the system, not the priority.
The order of the PBIs indicates the priority.</t>
        </r>
        <r>
          <rPr>
            <b/>
            <sz val="9"/>
            <color indexed="81"/>
            <rFont val="Calibri"/>
            <family val="2"/>
          </rPr>
          <t xml:space="preserve">
This applies to all cells in this column.</t>
        </r>
      </text>
    </comment>
    <comment ref="B19" authorId="0" shapeId="0" xr:uid="{00000000-0006-0000-0100-00000E000000}">
      <text>
        <r>
          <rPr>
            <b/>
            <sz val="9"/>
            <color indexed="81"/>
            <rFont val="Calibri"/>
            <family val="2"/>
          </rPr>
          <t>Instructions:</t>
        </r>
        <r>
          <rPr>
            <sz val="9"/>
            <color indexed="81"/>
            <rFont val="Calibri"/>
            <family val="2"/>
          </rPr>
          <t xml:space="preserve">
Enter the title of the product backlog item. Applies to all cells in this column.</t>
        </r>
      </text>
    </comment>
    <comment ref="C19" authorId="0" shapeId="0" xr:uid="{00000000-0006-0000-0100-00000F000000}">
      <text>
        <r>
          <rPr>
            <b/>
            <sz val="9"/>
            <color indexed="81"/>
            <rFont val="Calibri"/>
            <family val="2"/>
          </rPr>
          <t>Instructions:</t>
        </r>
        <r>
          <rPr>
            <sz val="9"/>
            <color indexed="81"/>
            <rFont val="Calibri"/>
            <family val="2"/>
          </rPr>
          <t xml:space="preserve">
Enter the product backlog item description. The user story format is provided for your reference in the first row.
Applies to all cells in this column.</t>
        </r>
      </text>
    </comment>
    <comment ref="D19" authorId="0" shapeId="0" xr:uid="{00000000-0006-0000-0100-000010000000}">
      <text>
        <r>
          <rPr>
            <b/>
            <sz val="9"/>
            <color indexed="81"/>
            <rFont val="Calibri"/>
            <family val="2"/>
          </rPr>
          <t>Instructions:
Enter the product backlog item acceptance criteria. The user story format is provided for your reference in the first row.
Applies to all cells in this column.</t>
        </r>
      </text>
    </comment>
    <comment ref="E19" authorId="0" shapeId="0" xr:uid="{00000000-0006-0000-0100-000011000000}">
      <text>
        <r>
          <rPr>
            <b/>
            <sz val="9"/>
            <color indexed="81"/>
            <rFont val="Calibri"/>
            <family val="2"/>
          </rPr>
          <t>Instructions:</t>
        </r>
        <r>
          <rPr>
            <sz val="9"/>
            <color indexed="81"/>
            <rFont val="Calibri"/>
            <family val="2"/>
          </rPr>
          <t xml:space="preserve">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r>
      </text>
    </comment>
    <comment ref="F19" authorId="0" shapeId="0" xr:uid="{00000000-0006-0000-0100-000012000000}">
      <text>
        <r>
          <rPr>
            <b/>
            <sz val="9"/>
            <color indexed="81"/>
            <rFont val="Calibri"/>
            <family val="2"/>
          </rPr>
          <t>Instructions:</t>
        </r>
        <r>
          <rPr>
            <sz val="9"/>
            <color indexed="81"/>
            <rFont val="Calibri"/>
            <family val="2"/>
          </rPr>
          <t xml:space="preserve">
Enter the Fibonacci size estimate assigned by the development team. Applies to all cells in this column.</t>
        </r>
      </text>
    </comment>
    <comment ref="H19" authorId="0" shapeId="0" xr:uid="{00000000-0006-0000-0100-000013000000}">
      <text>
        <r>
          <rPr>
            <b/>
            <sz val="9"/>
            <color indexed="81"/>
            <rFont val="Calibri"/>
            <family val="2"/>
          </rPr>
          <t>Instructions:</t>
        </r>
        <r>
          <rPr>
            <sz val="9"/>
            <color indexed="81"/>
            <rFont val="Calibri"/>
            <family val="2"/>
          </rPr>
          <t xml:space="preserve">
Enter the number of the sprint when the PBI was completed (done).Enter whole numbers to match the format of what appears in F6:F15 above.
Applies to all cells in this column.</t>
        </r>
      </text>
    </comment>
    <comment ref="I19" authorId="0" shapeId="0" xr:uid="{00000000-0006-0000-0100-000014000000}">
      <text>
        <r>
          <rPr>
            <b/>
            <sz val="9"/>
            <color indexed="81"/>
            <rFont val="Calibri"/>
            <family val="2"/>
          </rPr>
          <t>Instructions (optional):</t>
        </r>
        <r>
          <rPr>
            <sz val="9"/>
            <color indexed="81"/>
            <rFont val="Calibri"/>
            <family val="2"/>
          </rPr>
          <t xml:space="preserve">
Update any cell below to point to the date generated in A4:A14 indicating the projected release date.
Note: This may change as velocity changes.</t>
        </r>
      </text>
    </comment>
    <comment ref="J19" authorId="0" shapeId="0" xr:uid="{00000000-0006-0000-0100-000015000000}">
      <text>
        <r>
          <rPr>
            <b/>
            <sz val="9"/>
            <color indexed="81"/>
            <rFont val="Calibri"/>
            <family val="2"/>
          </rPr>
          <t>Instructions (optional):</t>
        </r>
        <r>
          <rPr>
            <sz val="9"/>
            <color indexed="81"/>
            <rFont val="Calibri"/>
            <family val="2"/>
          </rPr>
          <t xml:space="preserve">
Update &lt;&gt; with the actual release goal.</t>
        </r>
      </text>
    </comment>
  </commentList>
</comments>
</file>

<file path=xl/sharedStrings.xml><?xml version="1.0" encoding="utf-8"?>
<sst xmlns="http://schemas.openxmlformats.org/spreadsheetml/2006/main" count="362" uniqueCount="124">
  <si>
    <t>Overview</t>
  </si>
  <si>
    <t>This workbook provides a product backlog template as well as a 1-week and 2-week sprint backlog template. Select the sprint backlog template for your sprint length and then delete the other.
Below are instructions on how to use each template, including which fields are editable, which are not, and issues to be aware of as you make modifications.</t>
  </si>
  <si>
    <t>Product Backlog Instructions</t>
  </si>
  <si>
    <r>
      <rPr>
        <i/>
        <sz val="11"/>
        <color theme="1"/>
        <rFont val="Calibri"/>
        <scheme val="minor"/>
      </rPr>
      <t>Note: The product backlog template uses conditional formatting rather than visual basic (VBA) programming to avoid the use of macros in the Excel file, which can be problematic for some users in certain environments.</t>
    </r>
    <r>
      <rPr>
        <sz val="11"/>
        <color theme="1"/>
        <rFont val="Calibri"/>
        <family val="2"/>
        <scheme val="minor"/>
      </rPr>
      <t xml:space="preserve">
The product backlog template options provide the data and calculations to not only generate a project/release burndown chart, but also to provide empirical "PERT" extrapolations for release delivery dates based on a scrum team's velocity.
The template</t>
    </r>
    <r>
      <rPr>
        <sz val="11"/>
        <color theme="1"/>
        <rFont val="Calibri"/>
        <family val="2"/>
        <scheme val="minor"/>
      </rPr>
      <t xml:space="preserve"> highlights all rows within the ranges calculated in columns K, L and M.
</t>
    </r>
    <r>
      <rPr>
        <sz val="11"/>
        <color theme="1"/>
        <rFont val="Calibri"/>
        <family val="2"/>
        <scheme val="minor"/>
      </rPr>
      <t>Extrapolation data is calculated in the range F2:M15, and assumes a project with 10 sprints. This can be modified, but remember that the burndown chart's data range must be manually updated to match any changes. "P" stands for "pessimistic" (i.e. lowest velocity), "ML" stands for "most likely" (i.e. average velocity"), and "O" stands for "optimistic" (i.e. highest velocity).
Be aware that many cells contain values and/or formulas required to calculate other cells and/or the burndown chart. Comments are provided in each cell (or the first cell in a range) that requires manual updating by the user. Avoid changing values in any cells that do not have a red flag in the upper right corner, indicating there is a comment.</t>
    </r>
  </si>
  <si>
    <t>Sprint Backlog Instructions</t>
  </si>
  <si>
    <t>The sprint backlog templates provide the data and calculations to automatically generate a sprint burndown chart for both story points and task hours. For instructions, see https://platinumedge.com/blog/anatomy-sprint-backlog.
The two template options are identical, except for sprint length. Burndown chart data is generated based on data in rows 81-84. Rows can be deleted or added for tasks in each user story, however be aware that formulas in rows 81-84 may have to be updated as well as in each individual user story row.
Be aware that many cells contain values and/or formulas required to calculate other cells and/or the burndown chart. Avoid changing values in any cells that contain formulas.</t>
  </si>
  <si>
    <t>ArcStat</t>
  </si>
  <si>
    <t>Requirement</t>
  </si>
  <si>
    <t>Empirical PERT Calculations</t>
  </si>
  <si>
    <t>P Scope</t>
  </si>
  <si>
    <t>ML Scope</t>
  </si>
  <si>
    <t>O Scope</t>
  </si>
  <si>
    <t>Improvement</t>
  </si>
  <si>
    <t>Actual</t>
  </si>
  <si>
    <t>Sprints</t>
  </si>
  <si>
    <t>Plan</t>
  </si>
  <si>
    <t>Remain</t>
  </si>
  <si>
    <t>Project start</t>
  </si>
  <si>
    <t>Maintenance</t>
  </si>
  <si>
    <t>Sprint</t>
  </si>
  <si>
    <t>Velocity</t>
  </si>
  <si>
    <t>Burn</t>
  </si>
  <si>
    <t>Sprint length (days)</t>
  </si>
  <si>
    <t>Overhead</t>
  </si>
  <si>
    <t>Start</t>
  </si>
  <si>
    <t>Release 1 sprints (#)</t>
  </si>
  <si>
    <t>Release 1 release sprint length (days)</t>
  </si>
  <si>
    <t>Release 1 date</t>
  </si>
  <si>
    <t>Release 2 sprints (#)</t>
  </si>
  <si>
    <t>Release 2 release sprint length (days)</t>
  </si>
  <si>
    <t>Release 2 date</t>
  </si>
  <si>
    <t>Release 3 sprints (#)</t>
  </si>
  <si>
    <t>Release 3 release sprint length (days)</t>
  </si>
  <si>
    <t>Release 3 date</t>
  </si>
  <si>
    <t>ArcStat Product Backlog</t>
  </si>
  <si>
    <t>Running</t>
  </si>
  <si>
    <t>Release</t>
  </si>
  <si>
    <t>ID</t>
  </si>
  <si>
    <t>Title</t>
  </si>
  <si>
    <t>Description</t>
  </si>
  <si>
    <t>Acceptance Criteria</t>
  </si>
  <si>
    <t>Type</t>
  </si>
  <si>
    <t>Size</t>
  </si>
  <si>
    <t>Total</t>
  </si>
  <si>
    <t>Completed</t>
  </si>
  <si>
    <t>Dates</t>
  </si>
  <si>
    <t>Goals</t>
  </si>
  <si>
    <t>main menu</t>
  </si>
  <si>
    <t>As a user, I want selection of tests so that I know what the tool can help me with.</t>
  </si>
  <si>
    <t>When I do this: open the tool, this happens:prompts for the different main options appear.</t>
  </si>
  <si>
    <t>Field name selection</t>
  </si>
  <si>
    <t>As a user, I want to select field names so that statistical analysis can be done on the selected fields.</t>
  </si>
  <si>
    <t>Analysis type selection</t>
  </si>
  <si>
    <t>As a user, I want to select the type of statistical analysis I want to conduct.</t>
  </si>
  <si>
    <t>A wide selection for the user is integrated</t>
  </si>
  <si>
    <t>Graph type selection</t>
  </si>
  <si>
    <t>As a user, I want to select the graph type I need.</t>
  </si>
  <si>
    <t>A graph is produced</t>
  </si>
  <si>
    <t>Output</t>
  </si>
  <si>
    <t>As a user, I want to output results to a csv so that I can use results other places</t>
  </si>
  <si>
    <t>a csv is produced and prompts the user for an outpur location</t>
  </si>
  <si>
    <t>Release 1</t>
  </si>
  <si>
    <t>Release 1: &lt;Basic interface and function complete&gt;</t>
  </si>
  <si>
    <t>Raster Analysis Functionality</t>
  </si>
  <si>
    <t>Build in internal functionality to handle raster data</t>
  </si>
  <si>
    <t>Raster data can be meaningfully interpreted by the program</t>
  </si>
  <si>
    <t>Raster correlation with Vector</t>
  </si>
  <si>
    <t>As a user, I want to be able to do analysis between a vector dataset and a raster dataset</t>
  </si>
  <si>
    <t>Meaningful (and correct) analysis can be drawn from a given vector and raster dataset</t>
  </si>
  <si>
    <t>correlation</t>
  </si>
  <si>
    <t>As a user, I want to do multi-field analysis</t>
  </si>
  <si>
    <t>when at least 3 correlation tests are implemented</t>
  </si>
  <si>
    <t>interactive</t>
  </si>
  <si>
    <t>As a user, I want to be able to interact with output</t>
  </si>
  <si>
    <t>interactivly change graph axis names and scale</t>
  </si>
  <si>
    <t>Release 2: &lt;All function created&gt;</t>
  </si>
  <si>
    <t>Release 2</t>
  </si>
  <si>
    <t>Interface Improvement</t>
  </si>
  <si>
    <t>Code Error</t>
  </si>
  <si>
    <t>help boxes</t>
  </si>
  <si>
    <t>Metadata</t>
  </si>
  <si>
    <t>User Manual</t>
  </si>
  <si>
    <t>Final Presentation</t>
  </si>
  <si>
    <t>Release 3: &lt;Polished and complete&gt;</t>
  </si>
  <si>
    <t>&lt;PBI title&gt;</t>
  </si>
  <si>
    <t>&lt;Product name&gt; - Sprint &lt;#&gt;</t>
  </si>
  <si>
    <t>Sprint Dates: &lt;Month&gt; &lt;DD&gt; - &lt;Month&gt; &lt;DD&gt;, &lt;YYYY&gt;</t>
  </si>
  <si>
    <t>Available working hours in the sprint</t>
  </si>
  <si>
    <t>Days in sprint:</t>
  </si>
  <si>
    <t>Sprint Goal</t>
  </si>
  <si>
    <t>M</t>
  </si>
  <si>
    <t>Tu</t>
  </si>
  <si>
    <t>W</t>
  </si>
  <si>
    <t>Th</t>
  </si>
  <si>
    <t>F</t>
  </si>
  <si>
    <t>Demonstrate the ability to &lt;sprint goal&gt;. (NOTE: Define a sprint goal in terms of working customer functionality you will be able to demonstrate to internal stakeholders and possibly release to the marketplace.)</t>
  </si>
  <si>
    <t>Developers</t>
  </si>
  <si>
    <t>&lt;DD&gt;
Sprint Planning</t>
  </si>
  <si>
    <t>&lt;DD&gt;
Sprint Review +
Retrospective</t>
  </si>
  <si>
    <t>&lt;Developer name&gt;</t>
  </si>
  <si>
    <t>Total sprint hours:</t>
  </si>
  <si>
    <t>Total per day:</t>
  </si>
  <si>
    <t xml:space="preserve">  </t>
  </si>
  <si>
    <t>Feature Burndown - Based on estimated hours remaining</t>
  </si>
  <si>
    <t>Task</t>
  </si>
  <si>
    <t>Story Points</t>
  </si>
  <si>
    <t>Responsible</t>
  </si>
  <si>
    <t>Done
(Y)</t>
  </si>
  <si>
    <t>Accepted
(Y/N)</t>
  </si>
  <si>
    <t>####</t>
  </si>
  <si>
    <t>&lt;User story title&gt;</t>
  </si>
  <si>
    <t>As a ____, I want to ____, so that ____.</t>
  </si>
  <si>
    <t>When I do this: ____, this happens:____.</t>
  </si>
  <si>
    <t>Developer name</t>
  </si>
  <si>
    <t>&lt;task&gt;</t>
  </si>
  <si>
    <t>Actual Hrs Remaining</t>
  </si>
  <si>
    <t>Schedule Hrs Remaining</t>
  </si>
  <si>
    <t>Story Points Remaining</t>
  </si>
  <si>
    <t>Day:</t>
  </si>
  <si>
    <t>Issues</t>
  </si>
  <si>
    <t>Team Member</t>
  </si>
  <si>
    <t>&lt;issue&gt;</t>
  </si>
  <si>
    <t>T</t>
  </si>
  <si>
    <t>&lt;DD&gt;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</si>
</sst>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m/d;@"/>
    <numFmt numFmtId="166" formatCode="0.0"/>
  </numFmts>
  <fonts count="45">
    <font>
      <sz val="11"/>
      <color theme="1"/>
      <name val="Calibri"/>
      <family val="2"/>
      <scheme val="minor"/>
    </font>
    <font>
      <sz val="12"/>
      <color theme="1"/>
      <name val="Calibri"/>
      <family val="2"/>
      <scheme val="minor"/>
    </font>
    <font>
      <sz val="12"/>
      <color theme="1"/>
      <name val="Calibri"/>
      <family val="2"/>
      <scheme val="minor"/>
    </font>
    <font>
      <sz val="11"/>
      <color indexed="8"/>
      <name val="Calibri"/>
      <family val="2"/>
    </font>
    <font>
      <sz val="10"/>
      <name val="Arial"/>
      <family val="2"/>
    </font>
    <font>
      <b/>
      <sz val="10"/>
      <name val="Arial"/>
      <family val="2"/>
    </font>
    <font>
      <sz val="11"/>
      <color indexed="8"/>
      <name val="Arial"/>
      <family val="2"/>
    </font>
    <font>
      <b/>
      <sz val="14"/>
      <color indexed="53"/>
      <name val="Arial"/>
      <family val="2"/>
    </font>
    <font>
      <b/>
      <sz val="11"/>
      <color indexed="8"/>
      <name val="Arial"/>
      <family val="2"/>
    </font>
    <font>
      <b/>
      <sz val="14"/>
      <color indexed="62"/>
      <name val="Arial"/>
      <family val="2"/>
    </font>
    <font>
      <b/>
      <sz val="11"/>
      <color indexed="9"/>
      <name val="Arial"/>
      <family val="2"/>
    </font>
    <font>
      <sz val="11"/>
      <color indexed="9"/>
      <name val="Arial"/>
      <family val="2"/>
    </font>
    <font>
      <sz val="11"/>
      <color indexed="10"/>
      <name val="Arial"/>
      <family val="2"/>
    </font>
    <font>
      <b/>
      <u/>
      <sz val="14"/>
      <color indexed="62"/>
      <name val="Arial"/>
      <family val="2"/>
    </font>
    <font>
      <b/>
      <sz val="14"/>
      <color indexed="57"/>
      <name val="Arial"/>
      <family val="2"/>
    </font>
    <font>
      <sz val="9"/>
      <color indexed="8"/>
      <name val="Arial"/>
      <family val="2"/>
    </font>
    <font>
      <sz val="11"/>
      <name val="Arial"/>
      <family val="2"/>
    </font>
    <font>
      <b/>
      <sz val="8"/>
      <color indexed="9"/>
      <name val="Arial"/>
      <family val="2"/>
    </font>
    <font>
      <b/>
      <sz val="9"/>
      <color indexed="81"/>
      <name val="Calibri"/>
      <family val="2"/>
    </font>
    <font>
      <sz val="9"/>
      <color indexed="81"/>
      <name val="Calibri"/>
      <family val="2"/>
    </font>
    <font>
      <b/>
      <sz val="11"/>
      <name val="Arial"/>
      <family val="2"/>
    </font>
    <font>
      <sz val="12"/>
      <color theme="1"/>
      <name val="Calibri"/>
      <family val="2"/>
      <scheme val="minor"/>
    </font>
    <font>
      <sz val="11"/>
      <color rgb="FF9C0006"/>
      <name val="Calibri"/>
      <family val="2"/>
      <scheme val="minor"/>
    </font>
    <font>
      <b/>
      <sz val="20"/>
      <color theme="3"/>
      <name val="Arial"/>
      <family val="2"/>
    </font>
    <font>
      <b/>
      <sz val="14"/>
      <color rgb="FFC00000"/>
      <name val="Arial"/>
      <family val="2"/>
    </font>
    <font>
      <u/>
      <sz val="11"/>
      <color theme="10"/>
      <name val="Calibri"/>
      <family val="2"/>
      <scheme val="minor"/>
    </font>
    <font>
      <u/>
      <sz val="11"/>
      <color theme="11"/>
      <name val="Calibri"/>
      <family val="2"/>
      <scheme val="minor"/>
    </font>
    <font>
      <b/>
      <sz val="8"/>
      <color indexed="8"/>
      <name val="Arial"/>
    </font>
    <font>
      <b/>
      <sz val="11"/>
      <color theme="1"/>
      <name val="Calibri"/>
    </font>
    <font>
      <sz val="11"/>
      <color theme="1"/>
      <name val="Calibri"/>
    </font>
    <font>
      <b/>
      <sz val="11"/>
      <name val="Calibri"/>
    </font>
    <font>
      <sz val="11"/>
      <name val="Calibri"/>
      <family val="2"/>
    </font>
    <font>
      <b/>
      <sz val="11"/>
      <color rgb="FF00AB01"/>
      <name val="Calibri"/>
    </font>
    <font>
      <b/>
      <sz val="11"/>
      <color rgb="FFFF0000"/>
      <name val="Calibri"/>
      <family val="2"/>
    </font>
    <font>
      <sz val="11"/>
      <color rgb="FF00AB01"/>
      <name val="Calibri"/>
    </font>
    <font>
      <sz val="11"/>
      <color rgb="FFFF0000"/>
      <name val="Calibri"/>
      <family val="2"/>
    </font>
    <font>
      <sz val="11"/>
      <color rgb="FF333333"/>
      <name val="Calibri"/>
    </font>
    <font>
      <sz val="11"/>
      <color rgb="FF242729"/>
      <name val="Calibri"/>
    </font>
    <font>
      <sz val="11"/>
      <color rgb="FF000000"/>
      <name val="Calibri"/>
      <family val="2"/>
      <scheme val="minor"/>
    </font>
    <font>
      <b/>
      <sz val="11"/>
      <color rgb="FFDDA600"/>
      <name val="Calibri"/>
    </font>
    <font>
      <sz val="11"/>
      <color rgb="FFDDA600"/>
      <name val="Calibri"/>
    </font>
    <font>
      <b/>
      <sz val="14"/>
      <color theme="1"/>
      <name val="Calibri"/>
    </font>
    <font>
      <i/>
      <sz val="11"/>
      <color theme="1"/>
      <name val="Calibri"/>
      <scheme val="minor"/>
    </font>
    <font>
      <b/>
      <sz val="14"/>
      <color theme="1"/>
      <name val="Calibri"/>
      <scheme val="minor"/>
    </font>
    <font>
      <sz val="11"/>
      <name val="Calibri"/>
      <family val="2"/>
      <scheme val="minor"/>
    </font>
  </fonts>
  <fills count="14">
    <fill>
      <patternFill patternType="none"/>
    </fill>
    <fill>
      <patternFill patternType="gray125"/>
    </fill>
    <fill>
      <patternFill patternType="solid">
        <fgColor indexed="22"/>
        <bgColor indexed="64"/>
      </patternFill>
    </fill>
    <fill>
      <patternFill patternType="solid">
        <fgColor rgb="FFFFC7CE"/>
      </patternFill>
    </fill>
    <fill>
      <patternFill patternType="solid">
        <fgColor theme="8" tint="0.79998168889431442"/>
        <bgColor indexed="64"/>
      </patternFill>
    </fill>
    <fill>
      <patternFill patternType="solid">
        <fgColor theme="3"/>
        <bgColor indexed="64"/>
      </patternFill>
    </fill>
    <fill>
      <patternFill patternType="solid">
        <fgColor rgb="FF92D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3" tint="-0.249977111117893"/>
        <bgColor indexed="64"/>
      </patternFill>
    </fill>
    <fill>
      <patternFill patternType="solid">
        <fgColor rgb="FFC00000"/>
        <bgColor indexed="64"/>
      </patternFill>
    </fill>
    <fill>
      <patternFill patternType="solid">
        <fgColor theme="6" tint="-0.249977111117893"/>
        <bgColor indexed="64"/>
      </patternFill>
    </fill>
    <fill>
      <patternFill patternType="solid">
        <fgColor theme="9" tint="0.79998168889431442"/>
        <bgColor indexed="64"/>
      </patternFill>
    </fill>
  </fills>
  <borders count="29">
    <border>
      <left/>
      <right/>
      <top/>
      <bottom/>
      <diagonal/>
    </border>
    <border>
      <left/>
      <right/>
      <top style="thin">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right style="thin">
        <color auto="1"/>
      </right>
      <top style="medium">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style="thin">
        <color auto="1"/>
      </right>
      <top/>
      <bottom/>
      <diagonal/>
    </border>
    <border>
      <left style="medium">
        <color auto="1"/>
      </left>
      <right/>
      <top/>
      <bottom style="medium">
        <color auto="1"/>
      </bottom>
      <diagonal/>
    </border>
    <border>
      <left/>
      <right/>
      <top/>
      <bottom style="thin">
        <color auto="1"/>
      </bottom>
      <diagonal/>
    </border>
    <border>
      <left style="thin">
        <color auto="1"/>
      </left>
      <right style="thin">
        <color auto="1"/>
      </right>
      <top style="thin">
        <color auto="1"/>
      </top>
      <bottom/>
      <diagonal/>
    </border>
  </borders>
  <cellStyleXfs count="269">
    <xf numFmtId="0" fontId="0" fillId="0" borderId="0"/>
    <xf numFmtId="0" fontId="22" fillId="3" borderId="0" applyNumberFormat="0" applyBorder="0" applyAlignment="0" applyProtection="0"/>
    <xf numFmtId="0" fontId="4" fillId="0" borderId="0"/>
    <xf numFmtId="0" fontId="21" fillId="0" borderId="0"/>
    <xf numFmtId="0" fontId="3"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1"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cellStyleXfs>
  <cellXfs count="234">
    <xf numFmtId="0" fontId="0" fillId="0" borderId="0" xfId="0"/>
    <xf numFmtId="0" fontId="6" fillId="0" borderId="0" xfId="4" applyFont="1"/>
    <xf numFmtId="0" fontId="7" fillId="0" borderId="0" xfId="4" applyFont="1"/>
    <xf numFmtId="0" fontId="8" fillId="0" borderId="0" xfId="4" applyFont="1"/>
    <xf numFmtId="0" fontId="9" fillId="0" borderId="0" xfId="4" applyFont="1"/>
    <xf numFmtId="0" fontId="8" fillId="0" borderId="0" xfId="4" applyFont="1" applyAlignment="1">
      <alignment horizontal="right"/>
    </xf>
    <xf numFmtId="0" fontId="4" fillId="0" borderId="0" xfId="2" applyFont="1"/>
    <xf numFmtId="0" fontId="13" fillId="0" borderId="0" xfId="4" applyFont="1"/>
    <xf numFmtId="0" fontId="14" fillId="0" borderId="0" xfId="4" applyFont="1"/>
    <xf numFmtId="0" fontId="15" fillId="0" borderId="0" xfId="4" applyFont="1"/>
    <xf numFmtId="0" fontId="23" fillId="0" borderId="0" xfId="4" applyFont="1" applyAlignment="1">
      <alignment horizontal="left"/>
    </xf>
    <xf numFmtId="0" fontId="24" fillId="0" borderId="0" xfId="4" applyFont="1"/>
    <xf numFmtId="0" fontId="6" fillId="0" borderId="0" xfId="4" applyFont="1" applyAlignment="1">
      <alignment horizontal="center"/>
    </xf>
    <xf numFmtId="0" fontId="7" fillId="0" borderId="0" xfId="4" applyFont="1" applyAlignment="1">
      <alignment horizontal="center"/>
    </xf>
    <xf numFmtId="0" fontId="8" fillId="0" borderId="0" xfId="4" applyFont="1" applyAlignment="1">
      <alignment horizontal="center"/>
    </xf>
    <xf numFmtId="0" fontId="9" fillId="0" borderId="0" xfId="4" applyFont="1" applyAlignment="1">
      <alignment horizontal="center"/>
    </xf>
    <xf numFmtId="0" fontId="15" fillId="0" borderId="0" xfId="4" applyFont="1" applyAlignment="1">
      <alignment horizontal="center"/>
    </xf>
    <xf numFmtId="1" fontId="6" fillId="0" borderId="0" xfId="4" applyNumberFormat="1" applyFont="1" applyAlignment="1">
      <alignment horizontal="center"/>
    </xf>
    <xf numFmtId="0" fontId="6" fillId="4" borderId="0" xfId="4" applyFont="1" applyFill="1"/>
    <xf numFmtId="0" fontId="23" fillId="0" borderId="0" xfId="4" applyFont="1" applyAlignment="1">
      <alignment horizontal="center"/>
    </xf>
    <xf numFmtId="0" fontId="24" fillId="0" borderId="0" xfId="4" applyFont="1" applyAlignment="1">
      <alignment horizontal="center"/>
    </xf>
    <xf numFmtId="0" fontId="13" fillId="0" borderId="0" xfId="4" applyFont="1" applyAlignment="1">
      <alignment horizontal="center"/>
    </xf>
    <xf numFmtId="0" fontId="14" fillId="0" borderId="0" xfId="4" applyFont="1" applyAlignment="1">
      <alignment horizontal="center"/>
    </xf>
    <xf numFmtId="0" fontId="16" fillId="0" borderId="0" xfId="4" applyFont="1"/>
    <xf numFmtId="0" fontId="8" fillId="0" borderId="0" xfId="4" applyFont="1" applyAlignment="1">
      <alignment horizontal="center" wrapText="1"/>
    </xf>
    <xf numFmtId="0" fontId="20" fillId="0" borderId="0" xfId="4" applyFont="1" applyAlignment="1">
      <alignment horizontal="center" wrapText="1"/>
    </xf>
    <xf numFmtId="0" fontId="6" fillId="5" borderId="3" xfId="4" applyFont="1" applyFill="1" applyBorder="1" applyAlignment="1">
      <alignment horizontal="center" vertical="top" wrapText="1"/>
    </xf>
    <xf numFmtId="0" fontId="6" fillId="5" borderId="4" xfId="4" applyFont="1" applyFill="1" applyBorder="1" applyAlignment="1">
      <alignment vertical="top" wrapText="1"/>
    </xf>
    <xf numFmtId="0" fontId="10" fillId="6" borderId="2" xfId="2" applyFont="1" applyFill="1" applyBorder="1" applyAlignment="1">
      <alignment horizontal="center" vertical="top" wrapText="1"/>
    </xf>
    <xf numFmtId="0" fontId="6" fillId="5" borderId="6" xfId="4" applyFont="1" applyFill="1" applyBorder="1" applyAlignment="1">
      <alignment horizontal="center" vertical="top" wrapText="1"/>
    </xf>
    <xf numFmtId="0" fontId="10" fillId="5" borderId="5" xfId="4" applyFont="1" applyFill="1" applyBorder="1" applyAlignment="1">
      <alignment horizontal="center" vertical="top" wrapText="1"/>
    </xf>
    <xf numFmtId="0" fontId="10" fillId="5" borderId="8" xfId="4" applyFont="1" applyFill="1" applyBorder="1" applyAlignment="1">
      <alignment horizontal="center" vertical="top" wrapText="1"/>
    </xf>
    <xf numFmtId="0" fontId="10" fillId="5" borderId="9" xfId="4" applyFont="1" applyFill="1" applyBorder="1" applyAlignment="1">
      <alignment horizontal="center" vertical="top" wrapText="1"/>
    </xf>
    <xf numFmtId="0" fontId="10" fillId="5" borderId="11" xfId="4" applyFont="1" applyFill="1" applyBorder="1" applyAlignment="1">
      <alignment horizontal="center" vertical="top" wrapText="1"/>
    </xf>
    <xf numFmtId="0" fontId="10" fillId="5" borderId="10" xfId="4" applyFont="1" applyFill="1" applyBorder="1" applyAlignment="1">
      <alignment horizontal="center" vertical="top" wrapText="1"/>
    </xf>
    <xf numFmtId="0" fontId="8" fillId="7" borderId="13" xfId="2" applyFont="1" applyFill="1" applyBorder="1" applyAlignment="1">
      <alignment horizontal="center"/>
    </xf>
    <xf numFmtId="1" fontId="20" fillId="7" borderId="12" xfId="2" applyNumberFormat="1" applyFont="1" applyFill="1" applyBorder="1" applyAlignment="1">
      <alignment horizontal="center"/>
    </xf>
    <xf numFmtId="1" fontId="20" fillId="7" borderId="13" xfId="2" applyNumberFormat="1" applyFont="1" applyFill="1" applyBorder="1" applyAlignment="1">
      <alignment horizontal="center"/>
    </xf>
    <xf numFmtId="1" fontId="20" fillId="7" borderId="15" xfId="2" applyNumberFormat="1" applyFont="1" applyFill="1" applyBorder="1" applyAlignment="1">
      <alignment horizontal="center"/>
    </xf>
    <xf numFmtId="0" fontId="8" fillId="7" borderId="16" xfId="2" applyFont="1" applyFill="1" applyBorder="1" applyAlignment="1">
      <alignment horizontal="center"/>
    </xf>
    <xf numFmtId="0" fontId="8" fillId="7" borderId="15" xfId="2" applyFont="1" applyFill="1" applyBorder="1" applyAlignment="1">
      <alignment horizontal="center"/>
    </xf>
    <xf numFmtId="0" fontId="6" fillId="8" borderId="13" xfId="2" applyFont="1" applyFill="1" applyBorder="1" applyAlignment="1">
      <alignment horizontal="center"/>
    </xf>
    <xf numFmtId="1" fontId="16" fillId="9" borderId="12" xfId="2" applyNumberFormat="1" applyFont="1" applyFill="1" applyBorder="1" applyAlignment="1">
      <alignment horizontal="center"/>
    </xf>
    <xf numFmtId="1" fontId="16" fillId="9" borderId="13" xfId="2" applyNumberFormat="1" applyFont="1" applyFill="1" applyBorder="1" applyAlignment="1">
      <alignment horizontal="center"/>
    </xf>
    <xf numFmtId="1" fontId="16" fillId="9" borderId="15" xfId="2" applyNumberFormat="1" applyFont="1" applyFill="1" applyBorder="1" applyAlignment="1">
      <alignment horizontal="center"/>
    </xf>
    <xf numFmtId="0" fontId="6" fillId="8" borderId="16" xfId="2" applyFont="1" applyFill="1" applyBorder="1" applyAlignment="1">
      <alignment horizontal="center"/>
    </xf>
    <xf numFmtId="0" fontId="16" fillId="8" borderId="15" xfId="2" applyFont="1" applyFill="1" applyBorder="1" applyAlignment="1">
      <alignment horizontal="center" vertical="top"/>
    </xf>
    <xf numFmtId="0" fontId="6" fillId="0" borderId="13" xfId="2" applyFont="1" applyBorder="1" applyAlignment="1">
      <alignment horizontal="center"/>
    </xf>
    <xf numFmtId="1" fontId="16" fillId="0" borderId="12" xfId="2" applyNumberFormat="1" applyFont="1" applyFill="1" applyBorder="1" applyAlignment="1">
      <alignment horizontal="center"/>
    </xf>
    <xf numFmtId="1" fontId="16" fillId="0" borderId="13" xfId="2" applyNumberFormat="1" applyFont="1" applyFill="1" applyBorder="1" applyAlignment="1">
      <alignment horizontal="center"/>
    </xf>
    <xf numFmtId="1" fontId="16" fillId="0" borderId="15" xfId="2" applyNumberFormat="1" applyFont="1" applyFill="1" applyBorder="1" applyAlignment="1">
      <alignment horizontal="center"/>
    </xf>
    <xf numFmtId="0" fontId="6" fillId="0" borderId="16" xfId="2" applyFont="1" applyBorder="1" applyAlignment="1">
      <alignment horizontal="center"/>
    </xf>
    <xf numFmtId="0" fontId="16" fillId="0" borderId="15" xfId="2" applyFont="1" applyFill="1" applyBorder="1" applyAlignment="1">
      <alignment horizontal="center" vertical="top"/>
    </xf>
    <xf numFmtId="0" fontId="6" fillId="0" borderId="13" xfId="2" applyFont="1" applyFill="1" applyBorder="1" applyAlignment="1">
      <alignment horizontal="center"/>
    </xf>
    <xf numFmtId="0" fontId="6" fillId="0" borderId="16" xfId="2" applyFont="1" applyFill="1" applyBorder="1" applyAlignment="1">
      <alignment horizontal="center"/>
    </xf>
    <xf numFmtId="0" fontId="12" fillId="0" borderId="15" xfId="2" applyFont="1" applyFill="1" applyBorder="1" applyAlignment="1">
      <alignment horizontal="center" vertical="top"/>
    </xf>
    <xf numFmtId="0" fontId="12" fillId="8" borderId="15" xfId="2" applyFont="1" applyFill="1" applyBorder="1" applyAlignment="1">
      <alignment horizontal="center" vertical="top"/>
    </xf>
    <xf numFmtId="0" fontId="6" fillId="0" borderId="13" xfId="4" applyFont="1" applyBorder="1" applyAlignment="1">
      <alignment horizontal="center"/>
    </xf>
    <xf numFmtId="1" fontId="6" fillId="0" borderId="12" xfId="4" applyNumberFormat="1" applyFont="1" applyFill="1" applyBorder="1" applyAlignment="1">
      <alignment horizontal="center"/>
    </xf>
    <xf numFmtId="1" fontId="6" fillId="0" borderId="13" xfId="4" applyNumberFormat="1" applyFont="1" applyFill="1" applyBorder="1" applyAlignment="1">
      <alignment horizontal="center"/>
    </xf>
    <xf numFmtId="1" fontId="6" fillId="0" borderId="15" xfId="4" applyNumberFormat="1" applyFont="1" applyFill="1" applyBorder="1" applyAlignment="1">
      <alignment horizontal="center"/>
    </xf>
    <xf numFmtId="0" fontId="6" fillId="0" borderId="16" xfId="4" applyFont="1" applyBorder="1" applyAlignment="1">
      <alignment horizontal="center"/>
    </xf>
    <xf numFmtId="9" fontId="12" fillId="0" borderId="15" xfId="4" applyNumberFormat="1" applyFont="1" applyFill="1" applyBorder="1" applyAlignment="1">
      <alignment horizontal="center" vertical="top"/>
    </xf>
    <xf numFmtId="0" fontId="16" fillId="0" borderId="0" xfId="4" applyFont="1" applyFill="1"/>
    <xf numFmtId="0" fontId="10" fillId="10" borderId="13" xfId="4" applyFont="1" applyFill="1" applyBorder="1" applyAlignment="1">
      <alignment horizontal="center" vertical="top" wrapText="1"/>
    </xf>
    <xf numFmtId="0" fontId="10" fillId="10" borderId="14" xfId="4" applyFont="1" applyFill="1" applyBorder="1" applyAlignment="1">
      <alignment vertical="top" wrapText="1"/>
    </xf>
    <xf numFmtId="0" fontId="11" fillId="10" borderId="12" xfId="4" applyFont="1" applyFill="1" applyBorder="1" applyAlignment="1">
      <alignment horizontal="center" vertical="top" wrapText="1"/>
    </xf>
    <xf numFmtId="0" fontId="11" fillId="10" borderId="13" xfId="4" applyFont="1" applyFill="1" applyBorder="1" applyAlignment="1">
      <alignment horizontal="center" vertical="top" wrapText="1"/>
    </xf>
    <xf numFmtId="0" fontId="11" fillId="10" borderId="15" xfId="4" applyFont="1" applyFill="1" applyBorder="1" applyAlignment="1">
      <alignment horizontal="center" vertical="top" wrapText="1"/>
    </xf>
    <xf numFmtId="0" fontId="10" fillId="10" borderId="16" xfId="4" applyFont="1" applyFill="1" applyBorder="1" applyAlignment="1">
      <alignment horizontal="center" vertical="top" wrapText="1"/>
    </xf>
    <xf numFmtId="0" fontId="10" fillId="10" borderId="15" xfId="4" applyFont="1" applyFill="1" applyBorder="1" applyAlignment="1">
      <alignment vertical="top" wrapText="1"/>
    </xf>
    <xf numFmtId="0" fontId="11" fillId="11" borderId="13" xfId="4" applyFont="1" applyFill="1" applyBorder="1" applyAlignment="1">
      <alignment horizontal="center"/>
    </xf>
    <xf numFmtId="0" fontId="11" fillId="11" borderId="12" xfId="4" applyFont="1" applyFill="1" applyBorder="1" applyAlignment="1">
      <alignment horizontal="center"/>
    </xf>
    <xf numFmtId="1" fontId="11" fillId="11" borderId="13" xfId="4" applyNumberFormat="1" applyFont="1" applyFill="1" applyBorder="1" applyAlignment="1">
      <alignment horizontal="center"/>
    </xf>
    <xf numFmtId="1" fontId="11" fillId="11" borderId="15" xfId="4" applyNumberFormat="1" applyFont="1" applyFill="1" applyBorder="1" applyAlignment="1">
      <alignment horizontal="center"/>
    </xf>
    <xf numFmtId="0" fontId="11" fillId="11" borderId="16" xfId="4" applyFont="1" applyFill="1" applyBorder="1" applyAlignment="1">
      <alignment horizontal="center"/>
    </xf>
    <xf numFmtId="0" fontId="11" fillId="11" borderId="15" xfId="4" applyFont="1" applyFill="1" applyBorder="1"/>
    <xf numFmtId="0" fontId="10" fillId="12" borderId="13" xfId="4" applyFont="1" applyFill="1" applyBorder="1" applyAlignment="1">
      <alignment horizontal="center"/>
    </xf>
    <xf numFmtId="0" fontId="11" fillId="12" borderId="12" xfId="4" applyFont="1" applyFill="1" applyBorder="1" applyAlignment="1">
      <alignment horizontal="center" vertical="top" wrapText="1"/>
    </xf>
    <xf numFmtId="0" fontId="11" fillId="12" borderId="17" xfId="4" applyFont="1" applyFill="1" applyBorder="1" applyAlignment="1">
      <alignment horizontal="center" vertical="top" wrapText="1"/>
    </xf>
    <xf numFmtId="0" fontId="11" fillId="12" borderId="16" xfId="4" applyFont="1" applyFill="1" applyBorder="1" applyAlignment="1">
      <alignment horizontal="center"/>
    </xf>
    <xf numFmtId="0" fontId="11" fillId="12" borderId="15" xfId="4" applyFont="1" applyFill="1" applyBorder="1"/>
    <xf numFmtId="0" fontId="8" fillId="0" borderId="19" xfId="4" applyFont="1" applyFill="1" applyBorder="1" applyAlignment="1">
      <alignment horizontal="center"/>
    </xf>
    <xf numFmtId="0" fontId="8" fillId="2" borderId="18" xfId="4" applyFont="1" applyFill="1" applyBorder="1" applyAlignment="1">
      <alignment horizontal="center"/>
    </xf>
    <xf numFmtId="0" fontId="8" fillId="2" borderId="19" xfId="4" applyFont="1" applyFill="1" applyBorder="1" applyAlignment="1">
      <alignment horizontal="center"/>
    </xf>
    <xf numFmtId="0" fontId="8" fillId="2" borderId="21" xfId="4" applyFont="1" applyFill="1" applyBorder="1" applyAlignment="1">
      <alignment horizontal="center"/>
    </xf>
    <xf numFmtId="0" fontId="8" fillId="0" borderId="22" xfId="4" applyFont="1" applyFill="1" applyBorder="1" applyAlignment="1">
      <alignment horizontal="center"/>
    </xf>
    <xf numFmtId="0" fontId="8" fillId="0" borderId="21" xfId="4" applyFont="1" applyFill="1" applyBorder="1" applyAlignment="1">
      <alignment horizontal="right"/>
    </xf>
    <xf numFmtId="0" fontId="5" fillId="0" borderId="0" xfId="2" applyFont="1" applyAlignment="1"/>
    <xf numFmtId="0" fontId="6" fillId="5" borderId="6" xfId="4" applyFont="1" applyFill="1" applyBorder="1" applyAlignment="1">
      <alignment vertical="top" wrapText="1"/>
    </xf>
    <xf numFmtId="0" fontId="10" fillId="5" borderId="11" xfId="4" applyFont="1" applyFill="1" applyBorder="1" applyAlignment="1">
      <alignment vertical="top" wrapText="1"/>
    </xf>
    <xf numFmtId="0" fontId="6" fillId="8" borderId="16" xfId="2" applyFont="1" applyFill="1" applyBorder="1"/>
    <xf numFmtId="0" fontId="6" fillId="0" borderId="16" xfId="2" applyFont="1" applyBorder="1"/>
    <xf numFmtId="0" fontId="6" fillId="0" borderId="16" xfId="2" applyFont="1" applyFill="1" applyBorder="1"/>
    <xf numFmtId="0" fontId="6" fillId="0" borderId="16" xfId="4" applyFont="1" applyBorder="1"/>
    <xf numFmtId="0" fontId="10" fillId="10" borderId="16" xfId="4" applyFont="1" applyFill="1" applyBorder="1" applyAlignment="1">
      <alignment vertical="top" wrapText="1"/>
    </xf>
    <xf numFmtId="0" fontId="10" fillId="11" borderId="16" xfId="4" applyFont="1" applyFill="1" applyBorder="1"/>
    <xf numFmtId="0" fontId="10" fillId="12" borderId="16" xfId="4" applyFont="1" applyFill="1" applyBorder="1"/>
    <xf numFmtId="0" fontId="8" fillId="0" borderId="22" xfId="4" applyFont="1" applyFill="1" applyBorder="1" applyAlignment="1">
      <alignment horizontal="right"/>
    </xf>
    <xf numFmtId="0" fontId="6" fillId="5" borderId="4" xfId="4" applyFont="1" applyFill="1" applyBorder="1" applyAlignment="1">
      <alignment horizontal="center" vertical="top" wrapText="1"/>
    </xf>
    <xf numFmtId="0" fontId="6" fillId="0" borderId="0" xfId="4" applyFont="1" applyAlignment="1">
      <alignment wrapText="1"/>
    </xf>
    <xf numFmtId="0" fontId="9" fillId="0" borderId="0" xfId="4" applyFont="1" applyAlignment="1">
      <alignment wrapText="1"/>
    </xf>
    <xf numFmtId="0" fontId="6" fillId="8" borderId="14" xfId="2" applyFont="1" applyFill="1" applyBorder="1" applyAlignment="1">
      <alignment wrapText="1"/>
    </xf>
    <xf numFmtId="0" fontId="6" fillId="0" borderId="14" xfId="2" applyFont="1" applyBorder="1" applyAlignment="1">
      <alignment wrapText="1"/>
    </xf>
    <xf numFmtId="0" fontId="6" fillId="0" borderId="14" xfId="2" applyFont="1" applyFill="1" applyBorder="1" applyAlignment="1">
      <alignment wrapText="1"/>
    </xf>
    <xf numFmtId="0" fontId="6" fillId="0" borderId="14" xfId="4" applyFont="1" applyBorder="1" applyAlignment="1">
      <alignment wrapText="1"/>
    </xf>
    <xf numFmtId="0" fontId="11" fillId="11" borderId="14" xfId="4" applyFont="1" applyFill="1" applyBorder="1" applyAlignment="1">
      <alignment wrapText="1"/>
    </xf>
    <xf numFmtId="0" fontId="11" fillId="12" borderId="14" xfId="4" applyFont="1" applyFill="1" applyBorder="1" applyAlignment="1">
      <alignment wrapText="1"/>
    </xf>
    <xf numFmtId="0" fontId="8" fillId="0" borderId="20" xfId="4" applyFont="1" applyFill="1" applyBorder="1" applyAlignment="1">
      <alignment horizontal="right" wrapText="1"/>
    </xf>
    <xf numFmtId="0" fontId="6" fillId="5" borderId="2" xfId="4" applyFont="1" applyFill="1" applyBorder="1" applyAlignment="1">
      <alignment vertical="top" wrapText="1"/>
    </xf>
    <xf numFmtId="0" fontId="10" fillId="5" borderId="7" xfId="4" applyFont="1" applyFill="1" applyBorder="1" applyAlignment="1">
      <alignment vertical="top" wrapText="1"/>
    </xf>
    <xf numFmtId="0" fontId="8" fillId="7" borderId="14" xfId="2" applyFont="1" applyFill="1" applyBorder="1" applyAlignment="1">
      <alignment horizontal="center"/>
    </xf>
    <xf numFmtId="0" fontId="6" fillId="0" borderId="12" xfId="4" applyFont="1" applyBorder="1"/>
    <xf numFmtId="0" fontId="6" fillId="0" borderId="14" xfId="4" applyFont="1" applyBorder="1"/>
    <xf numFmtId="0" fontId="10" fillId="10" borderId="12" xfId="4" applyFont="1" applyFill="1" applyBorder="1" applyAlignment="1">
      <alignment vertical="top" wrapText="1"/>
    </xf>
    <xf numFmtId="0" fontId="10" fillId="11" borderId="12" xfId="4" applyFont="1" applyFill="1" applyBorder="1"/>
    <xf numFmtId="0" fontId="11" fillId="11" borderId="14" xfId="4" applyFont="1" applyFill="1" applyBorder="1"/>
    <xf numFmtId="0" fontId="10" fillId="12" borderId="12" xfId="4" applyFont="1" applyFill="1" applyBorder="1"/>
    <xf numFmtId="0" fontId="11" fillId="12" borderId="14" xfId="4" applyFont="1" applyFill="1" applyBorder="1"/>
    <xf numFmtId="0" fontId="8" fillId="0" borderId="18" xfId="4" applyFont="1" applyFill="1" applyBorder="1" applyAlignment="1">
      <alignment horizontal="right"/>
    </xf>
    <xf numFmtId="0" fontId="8" fillId="0" borderId="20" xfId="4" applyFont="1" applyFill="1" applyBorder="1" applyAlignment="1">
      <alignment horizontal="right"/>
    </xf>
    <xf numFmtId="164" fontId="6" fillId="0" borderId="0" xfId="4" applyNumberFormat="1" applyFont="1"/>
    <xf numFmtId="164" fontId="23" fillId="0" borderId="0" xfId="4" applyNumberFormat="1" applyFont="1" applyAlignment="1">
      <alignment horizontal="left"/>
    </xf>
    <xf numFmtId="164" fontId="24" fillId="0" borderId="0" xfId="4" applyNumberFormat="1" applyFont="1"/>
    <xf numFmtId="164" fontId="8" fillId="0" borderId="0" xfId="4" applyNumberFormat="1" applyFont="1"/>
    <xf numFmtId="164" fontId="9" fillId="0" borderId="0" xfId="4" applyNumberFormat="1" applyFont="1"/>
    <xf numFmtId="164" fontId="6" fillId="5" borderId="23" xfId="4" applyNumberFormat="1" applyFont="1" applyFill="1" applyBorder="1" applyAlignment="1">
      <alignment vertical="top" wrapText="1"/>
    </xf>
    <xf numFmtId="164" fontId="10" fillId="5" borderId="24" xfId="4" applyNumberFormat="1" applyFont="1" applyFill="1" applyBorder="1" applyAlignment="1">
      <alignment vertical="top" wrapText="1"/>
    </xf>
    <xf numFmtId="164" fontId="4" fillId="0" borderId="25" xfId="2" applyNumberFormat="1" applyFont="1" applyBorder="1"/>
    <xf numFmtId="164" fontId="4" fillId="0" borderId="7" xfId="2" applyNumberFormat="1" applyFont="1" applyBorder="1"/>
    <xf numFmtId="164" fontId="4" fillId="0" borderId="24" xfId="2" applyNumberFormat="1" applyFont="1" applyBorder="1"/>
    <xf numFmtId="164" fontId="6" fillId="0" borderId="24" xfId="4" applyNumberFormat="1" applyFont="1" applyBorder="1"/>
    <xf numFmtId="164" fontId="10" fillId="10" borderId="24" xfId="4" applyNumberFormat="1" applyFont="1" applyFill="1" applyBorder="1" applyAlignment="1">
      <alignment vertical="top"/>
    </xf>
    <xf numFmtId="164" fontId="10" fillId="11" borderId="24" xfId="4" applyNumberFormat="1" applyFont="1" applyFill="1" applyBorder="1"/>
    <xf numFmtId="164" fontId="10" fillId="12" borderId="24" xfId="4" applyNumberFormat="1" applyFont="1" applyFill="1" applyBorder="1"/>
    <xf numFmtId="164" fontId="8" fillId="0" borderId="26" xfId="4" applyNumberFormat="1" applyFont="1" applyFill="1" applyBorder="1" applyAlignment="1">
      <alignment horizontal="right"/>
    </xf>
    <xf numFmtId="0" fontId="16" fillId="0" borderId="0" xfId="4" applyFont="1" applyBorder="1" applyAlignment="1">
      <alignment wrapText="1"/>
    </xf>
    <xf numFmtId="0" fontId="8" fillId="0" borderId="0" xfId="4" applyFont="1" applyAlignment="1">
      <alignment horizontal="left"/>
    </xf>
    <xf numFmtId="0" fontId="20" fillId="0" borderId="0" xfId="4" applyFont="1" applyAlignment="1">
      <alignment horizontal="center"/>
    </xf>
    <xf numFmtId="0" fontId="8" fillId="4" borderId="0" xfId="4" applyFont="1" applyFill="1"/>
    <xf numFmtId="0" fontId="8" fillId="4" borderId="0" xfId="4" applyFont="1" applyFill="1" applyAlignment="1">
      <alignment horizontal="right"/>
    </xf>
    <xf numFmtId="0" fontId="17" fillId="6" borderId="7" xfId="2" applyFont="1" applyFill="1" applyBorder="1" applyAlignment="1">
      <alignment horizontal="center" vertical="top" wrapText="1"/>
    </xf>
    <xf numFmtId="0" fontId="27" fillId="4" borderId="0" xfId="4" applyFont="1" applyFill="1" applyAlignment="1">
      <alignment horizontal="center" vertical="top" wrapText="1"/>
    </xf>
    <xf numFmtId="0" fontId="6" fillId="0" borderId="0" xfId="4" applyFont="1" applyAlignment="1">
      <alignment horizontal="right"/>
    </xf>
    <xf numFmtId="1" fontId="6" fillId="0" borderId="0" xfId="4" applyNumberFormat="1" applyFont="1" applyAlignment="1">
      <alignment horizontal="right"/>
    </xf>
    <xf numFmtId="0" fontId="6" fillId="0" borderId="0" xfId="4" applyFont="1" applyAlignment="1"/>
    <xf numFmtId="1" fontId="6" fillId="0" borderId="0" xfId="4" applyNumberFormat="1" applyFont="1" applyAlignment="1"/>
    <xf numFmtId="164" fontId="5" fillId="7" borderId="12" xfId="2" applyNumberFormat="1" applyFont="1" applyFill="1" applyBorder="1" applyAlignment="1"/>
    <xf numFmtId="0" fontId="8" fillId="7" borderId="16" xfId="2" applyFont="1" applyFill="1" applyBorder="1" applyAlignment="1"/>
    <xf numFmtId="165" fontId="27" fillId="4" borderId="0" xfId="4" applyNumberFormat="1" applyFont="1" applyFill="1" applyAlignment="1">
      <alignment horizontal="center" vertical="top" wrapText="1"/>
    </xf>
    <xf numFmtId="165" fontId="17" fillId="6" borderId="7" xfId="2" applyNumberFormat="1" applyFont="1" applyFill="1" applyBorder="1" applyAlignment="1">
      <alignment horizontal="center" vertical="top" wrapText="1"/>
    </xf>
    <xf numFmtId="164" fontId="4" fillId="0" borderId="25" xfId="2" applyNumberFormat="1" applyFont="1" applyBorder="1" applyAlignment="1"/>
    <xf numFmtId="0" fontId="6" fillId="8" borderId="12" xfId="2" applyFont="1" applyFill="1" applyBorder="1" applyAlignment="1"/>
    <xf numFmtId="0" fontId="6" fillId="8" borderId="16" xfId="2" applyFont="1" applyFill="1" applyBorder="1" applyAlignment="1"/>
    <xf numFmtId="0" fontId="6" fillId="8" borderId="14" xfId="2" applyFont="1" applyFill="1" applyBorder="1" applyAlignment="1"/>
    <xf numFmtId="0" fontId="4" fillId="0" borderId="0" xfId="2" applyFont="1" applyAlignment="1"/>
    <xf numFmtId="164" fontId="4" fillId="0" borderId="7" xfId="2" applyNumberFormat="1" applyFont="1" applyBorder="1" applyAlignment="1"/>
    <xf numFmtId="164" fontId="4" fillId="0" borderId="24" xfId="2" applyNumberFormat="1" applyFont="1" applyBorder="1" applyAlignment="1"/>
    <xf numFmtId="0" fontId="6" fillId="0" borderId="12" xfId="2" applyFont="1" applyBorder="1" applyAlignment="1"/>
    <xf numFmtId="0" fontId="6" fillId="0" borderId="16" xfId="2" applyFont="1" applyBorder="1" applyAlignment="1"/>
    <xf numFmtId="0" fontId="6" fillId="0" borderId="14" xfId="2" applyFont="1" applyBorder="1" applyAlignment="1"/>
    <xf numFmtId="0" fontId="6" fillId="0" borderId="12" xfId="2" applyFont="1" applyFill="1" applyBorder="1" applyAlignment="1"/>
    <xf numFmtId="0" fontId="6" fillId="0" borderId="16" xfId="2" applyFont="1" applyFill="1" applyBorder="1" applyAlignment="1"/>
    <xf numFmtId="0" fontId="6" fillId="0" borderId="14" xfId="2" applyFont="1" applyFill="1" applyBorder="1" applyAlignment="1"/>
    <xf numFmtId="164" fontId="28" fillId="0" borderId="0" xfId="0" applyNumberFormat="1" applyFont="1" applyFill="1" applyAlignment="1">
      <alignment vertical="top"/>
    </xf>
    <xf numFmtId="0" fontId="29" fillId="0" borderId="0" xfId="0" applyFont="1" applyFill="1" applyAlignment="1">
      <alignment vertical="top"/>
    </xf>
    <xf numFmtId="14" fontId="29" fillId="0" borderId="0" xfId="0" applyNumberFormat="1" applyFont="1" applyFill="1" applyBorder="1" applyAlignment="1">
      <alignment horizontal="left" vertical="top"/>
    </xf>
    <xf numFmtId="0" fontId="31" fillId="0" borderId="0" xfId="115" applyFont="1" applyAlignment="1">
      <alignment horizontal="center" vertical="top"/>
    </xf>
    <xf numFmtId="0" fontId="31" fillId="0" borderId="0" xfId="115" applyFont="1" applyAlignment="1">
      <alignment vertical="top"/>
    </xf>
    <xf numFmtId="0" fontId="29" fillId="0" borderId="0" xfId="0" applyFont="1" applyAlignment="1">
      <alignment vertical="top"/>
    </xf>
    <xf numFmtId="1" fontId="29" fillId="0" borderId="0" xfId="0" applyNumberFormat="1" applyFont="1" applyFill="1" applyBorder="1" applyAlignment="1">
      <alignment horizontal="left" vertical="top"/>
    </xf>
    <xf numFmtId="0" fontId="30" fillId="0" borderId="0" xfId="115" applyFont="1" applyAlignment="1">
      <alignment horizontal="center" vertical="top"/>
    </xf>
    <xf numFmtId="0" fontId="28" fillId="0" borderId="0" xfId="0" applyFont="1" applyFill="1" applyAlignment="1">
      <alignment vertical="top"/>
    </xf>
    <xf numFmtId="0" fontId="34" fillId="0" borderId="0" xfId="115" applyFont="1" applyAlignment="1">
      <alignment horizontal="center" vertical="top"/>
    </xf>
    <xf numFmtId="0" fontId="35" fillId="0" borderId="0" xfId="115" applyFont="1" applyAlignment="1">
      <alignment horizontal="center" vertical="top"/>
    </xf>
    <xf numFmtId="1" fontId="29" fillId="0" borderId="0" xfId="0" applyNumberFormat="1" applyFont="1" applyFill="1" applyBorder="1" applyAlignment="1">
      <alignment horizontal="right" vertical="top"/>
    </xf>
    <xf numFmtId="0" fontId="28" fillId="0" borderId="0" xfId="0" applyFont="1" applyAlignment="1">
      <alignment horizontal="right" vertical="top"/>
    </xf>
    <xf numFmtId="14" fontId="28" fillId="0" borderId="0" xfId="0" applyNumberFormat="1" applyFont="1" applyBorder="1" applyAlignment="1">
      <alignment horizontal="left" vertical="top"/>
    </xf>
    <xf numFmtId="0" fontId="34" fillId="0" borderId="0" xfId="115" applyFont="1" applyAlignment="1">
      <alignment vertical="top"/>
    </xf>
    <xf numFmtId="0" fontId="35" fillId="0" borderId="0" xfId="115" applyFont="1" applyAlignment="1">
      <alignment vertical="top"/>
    </xf>
    <xf numFmtId="0" fontId="31" fillId="0" borderId="0" xfId="115" applyFont="1" applyFill="1" applyBorder="1" applyAlignment="1">
      <alignment vertical="top"/>
    </xf>
    <xf numFmtId="0" fontId="28" fillId="0" borderId="0" xfId="0" applyFont="1" applyAlignment="1">
      <alignment vertical="top"/>
    </xf>
    <xf numFmtId="0" fontId="30" fillId="0" borderId="0" xfId="2" applyFont="1" applyBorder="1" applyAlignment="1">
      <alignment vertical="top"/>
    </xf>
    <xf numFmtId="0" fontId="30" fillId="0" borderId="0" xfId="2" applyFont="1" applyAlignment="1">
      <alignment vertical="top"/>
    </xf>
    <xf numFmtId="166" fontId="29" fillId="0" borderId="0" xfId="0" applyNumberFormat="1" applyFont="1" applyAlignment="1">
      <alignment vertical="top"/>
    </xf>
    <xf numFmtId="0" fontId="28" fillId="0" borderId="0" xfId="0" applyFont="1" applyFill="1" applyBorder="1" applyAlignment="1">
      <alignment vertical="top"/>
    </xf>
    <xf numFmtId="164" fontId="28" fillId="0" borderId="0" xfId="0" applyNumberFormat="1" applyFont="1" applyAlignment="1">
      <alignment vertical="top"/>
    </xf>
    <xf numFmtId="0" fontId="29" fillId="0" borderId="0" xfId="0" applyFont="1" applyFill="1" applyBorder="1" applyAlignment="1">
      <alignment vertical="top"/>
    </xf>
    <xf numFmtId="164" fontId="29" fillId="0" borderId="0" xfId="0" applyNumberFormat="1" applyFont="1" applyFill="1" applyAlignment="1">
      <alignment vertical="top"/>
    </xf>
    <xf numFmtId="164" fontId="29" fillId="0" borderId="0" xfId="0" applyNumberFormat="1" applyFont="1" applyAlignment="1">
      <alignment vertical="top"/>
    </xf>
    <xf numFmtId="0" fontId="28" fillId="0" borderId="0" xfId="0" applyFont="1" applyBorder="1" applyAlignment="1">
      <alignment vertical="top"/>
    </xf>
    <xf numFmtId="0" fontId="31" fillId="0" borderId="0" xfId="2" applyFont="1" applyAlignment="1">
      <alignment vertical="top"/>
    </xf>
    <xf numFmtId="0" fontId="36" fillId="0" borderId="0" xfId="0" applyFont="1"/>
    <xf numFmtId="1" fontId="29" fillId="0" borderId="0" xfId="0" applyNumberFormat="1" applyFont="1" applyAlignment="1">
      <alignment vertical="top"/>
    </xf>
    <xf numFmtId="1" fontId="29" fillId="0" borderId="0" xfId="0" applyNumberFormat="1" applyFont="1" applyBorder="1" applyAlignment="1">
      <alignment vertical="top"/>
    </xf>
    <xf numFmtId="0" fontId="30" fillId="0" borderId="0" xfId="115" applyFont="1" applyFill="1" applyAlignment="1">
      <alignment horizontal="left" vertical="top"/>
    </xf>
    <xf numFmtId="0" fontId="30" fillId="0" borderId="0" xfId="115" applyFont="1" applyFill="1" applyAlignment="1">
      <alignment horizontal="center" vertical="top"/>
    </xf>
    <xf numFmtId="0" fontId="31" fillId="0" borderId="0" xfId="115" applyFont="1" applyFill="1" applyAlignment="1">
      <alignment horizontal="left" vertical="top"/>
    </xf>
    <xf numFmtId="0" fontId="31" fillId="0" borderId="0" xfId="115" applyFont="1" applyFill="1" applyAlignment="1">
      <alignment horizontal="right" vertical="top"/>
    </xf>
    <xf numFmtId="0" fontId="30" fillId="0" borderId="0" xfId="2" applyFont="1" applyFill="1" applyBorder="1" applyAlignment="1">
      <alignment vertical="top"/>
    </xf>
    <xf numFmtId="0" fontId="31" fillId="0" borderId="0" xfId="2" applyFont="1" applyFill="1" applyBorder="1" applyAlignment="1">
      <alignment vertical="top"/>
    </xf>
    <xf numFmtId="0" fontId="31" fillId="0" borderId="0" xfId="2" applyFont="1" applyFill="1" applyAlignment="1">
      <alignment vertical="top"/>
    </xf>
    <xf numFmtId="14" fontId="28" fillId="0" borderId="0" xfId="0" applyNumberFormat="1" applyFont="1" applyFill="1" applyAlignment="1">
      <alignment vertical="top"/>
    </xf>
    <xf numFmtId="14" fontId="28" fillId="0" borderId="0" xfId="0" applyNumberFormat="1" applyFont="1" applyAlignment="1">
      <alignment vertical="top"/>
    </xf>
    <xf numFmtId="14" fontId="28" fillId="0" borderId="0" xfId="0" applyNumberFormat="1" applyFont="1" applyFill="1" applyBorder="1" applyAlignment="1">
      <alignment horizontal="right" vertical="top"/>
    </xf>
    <xf numFmtId="0" fontId="37" fillId="0" borderId="0" xfId="0" applyFont="1"/>
    <xf numFmtId="1" fontId="28" fillId="0" borderId="0" xfId="0" applyNumberFormat="1" applyFont="1" applyAlignment="1">
      <alignment vertical="top"/>
    </xf>
    <xf numFmtId="1" fontId="31" fillId="0" borderId="0" xfId="115" applyNumberFormat="1" applyFont="1" applyAlignment="1">
      <alignment vertical="top"/>
    </xf>
    <xf numFmtId="0" fontId="31" fillId="0" borderId="27" xfId="154" applyFont="1" applyFill="1" applyBorder="1" applyAlignment="1">
      <alignment vertical="top"/>
    </xf>
    <xf numFmtId="0" fontId="31" fillId="0" borderId="0" xfId="154" applyFont="1" applyFill="1" applyAlignment="1">
      <alignment vertical="top"/>
    </xf>
    <xf numFmtId="14" fontId="29" fillId="0" borderId="0" xfId="0" applyNumberFormat="1" applyFont="1" applyFill="1" applyBorder="1" applyAlignment="1" applyProtection="1">
      <alignment horizontal="left" vertical="top"/>
      <protection locked="0"/>
    </xf>
    <xf numFmtId="0" fontId="32" fillId="0" borderId="0" xfId="154" applyFont="1" applyAlignment="1" applyProtection="1">
      <alignment horizontal="center" vertical="top"/>
      <protection locked="0"/>
    </xf>
    <xf numFmtId="0" fontId="33" fillId="0" borderId="0" xfId="154" applyFont="1" applyAlignment="1" applyProtection="1">
      <alignment horizontal="center" vertical="top"/>
      <protection locked="0"/>
    </xf>
    <xf numFmtId="1" fontId="29" fillId="0" borderId="0" xfId="0" applyNumberFormat="1" applyFont="1" applyFill="1" applyBorder="1" applyAlignment="1" applyProtection="1">
      <alignment horizontal="left" vertical="top"/>
      <protection locked="0"/>
    </xf>
    <xf numFmtId="14" fontId="29" fillId="0" borderId="0" xfId="0" applyNumberFormat="1" applyFont="1" applyBorder="1" applyAlignment="1" applyProtection="1">
      <alignment horizontal="left" vertical="top"/>
      <protection locked="0"/>
    </xf>
    <xf numFmtId="0" fontId="38" fillId="0" borderId="0" xfId="0" applyFont="1" applyAlignment="1">
      <alignment vertical="top"/>
    </xf>
    <xf numFmtId="0" fontId="39" fillId="0" borderId="0" xfId="154" applyFont="1" applyAlignment="1" applyProtection="1">
      <alignment horizontal="center" vertical="top"/>
      <protection locked="0"/>
    </xf>
    <xf numFmtId="0" fontId="40" fillId="0" borderId="0" xfId="115" applyFont="1" applyAlignment="1">
      <alignment horizontal="center" vertical="top"/>
    </xf>
    <xf numFmtId="0" fontId="40" fillId="0" borderId="0" xfId="115" applyFont="1" applyAlignment="1">
      <alignment vertical="top"/>
    </xf>
    <xf numFmtId="0" fontId="39" fillId="0" borderId="0" xfId="0" applyFont="1" applyAlignment="1">
      <alignment vertical="top"/>
    </xf>
    <xf numFmtId="0" fontId="40" fillId="0" borderId="0" xfId="0" applyFont="1" applyAlignment="1">
      <alignment vertical="top"/>
    </xf>
    <xf numFmtId="164" fontId="41" fillId="0" borderId="0" xfId="0" applyNumberFormat="1" applyFont="1" applyFill="1" applyAlignment="1">
      <alignment vertical="top"/>
    </xf>
    <xf numFmtId="0" fontId="0" fillId="0" borderId="0" xfId="0" applyAlignment="1">
      <alignment wrapText="1"/>
    </xf>
    <xf numFmtId="0" fontId="43" fillId="13" borderId="28" xfId="0" applyFont="1" applyFill="1" applyBorder="1" applyAlignment="1">
      <alignment wrapText="1"/>
    </xf>
    <xf numFmtId="0" fontId="0" fillId="0" borderId="8" xfId="0" applyBorder="1" applyAlignment="1">
      <alignment wrapText="1"/>
    </xf>
    <xf numFmtId="14" fontId="29" fillId="0" borderId="0" xfId="0" applyNumberFormat="1" applyFont="1" applyAlignment="1">
      <alignment vertical="top"/>
    </xf>
    <xf numFmtId="14" fontId="28" fillId="0" borderId="0" xfId="0" applyNumberFormat="1" applyFont="1" applyFill="1" applyBorder="1" applyAlignment="1">
      <alignment vertical="top"/>
    </xf>
    <xf numFmtId="0" fontId="44" fillId="0" borderId="0" xfId="2" applyFont="1" applyAlignment="1">
      <alignment vertical="top"/>
    </xf>
    <xf numFmtId="0" fontId="16" fillId="0" borderId="0" xfId="4" applyFont="1" applyBorder="1" applyAlignment="1">
      <alignment horizontal="left" wrapText="1"/>
    </xf>
    <xf numFmtId="0" fontId="16" fillId="0" borderId="14" xfId="4" applyFont="1" applyBorder="1" applyAlignment="1">
      <alignment horizontal="left" wrapText="1"/>
    </xf>
    <xf numFmtId="0" fontId="16" fillId="0" borderId="1" xfId="4" applyFont="1" applyBorder="1" applyAlignment="1">
      <alignment horizontal="left" wrapText="1"/>
    </xf>
    <xf numFmtId="0" fontId="16" fillId="0" borderId="16" xfId="4" applyFont="1" applyBorder="1" applyAlignment="1">
      <alignment horizontal="left" wrapText="1"/>
    </xf>
    <xf numFmtId="0" fontId="16" fillId="0" borderId="24" xfId="4" applyFont="1" applyBorder="1" applyAlignment="1">
      <alignment horizontal="left" wrapText="1"/>
    </xf>
    <xf numFmtId="0" fontId="16" fillId="0" borderId="0" xfId="4" applyFont="1" applyBorder="1" applyAlignment="1">
      <alignment horizontal="left" wrapText="1"/>
    </xf>
  </cellXfs>
  <cellStyles count="269">
    <cellStyle name="Bad 2" xfId="1" xr:uid="{00000000-0005-0000-0000-000000000000}"/>
    <cellStyle name="Followed Hyperlink" xfId="198" builtinId="9" hidden="1"/>
    <cellStyle name="Followed Hyperlink" xfId="149" builtinId="9" hidden="1"/>
    <cellStyle name="Followed Hyperlink" xfId="108" builtinId="9" hidden="1"/>
    <cellStyle name="Followed Hyperlink" xfId="28" builtinId="9" hidden="1"/>
    <cellStyle name="Followed Hyperlink" xfId="190" builtinId="9" hidden="1"/>
    <cellStyle name="Followed Hyperlink" xfId="268" builtinId="9" hidden="1"/>
    <cellStyle name="Followed Hyperlink" xfId="252" builtinId="9" hidden="1"/>
    <cellStyle name="Followed Hyperlink" xfId="212" builtinId="9" hidden="1"/>
    <cellStyle name="Followed Hyperlink" xfId="228" builtinId="9" hidden="1"/>
    <cellStyle name="Followed Hyperlink" xfId="262" builtinId="9" hidden="1"/>
    <cellStyle name="Followed Hyperlink" xfId="222" builtinId="9" hidden="1"/>
    <cellStyle name="Followed Hyperlink" xfId="92" builtinId="9" hidden="1"/>
    <cellStyle name="Followed Hyperlink" xfId="100" builtinId="9" hidden="1"/>
    <cellStyle name="Followed Hyperlink" xfId="141" builtinId="9" hidden="1"/>
    <cellStyle name="Followed Hyperlink" xfId="182" builtinId="9" hidden="1"/>
    <cellStyle name="Followed Hyperlink" xfId="230" builtinId="9" hidden="1"/>
    <cellStyle name="Followed Hyperlink" xfId="54" builtinId="9" hidden="1"/>
    <cellStyle name="Followed Hyperlink" xfId="24" builtinId="9" hidden="1"/>
    <cellStyle name="Followed Hyperlink" xfId="18" builtinId="9" hidden="1"/>
    <cellStyle name="Followed Hyperlink" xfId="46" builtinId="9" hidden="1"/>
    <cellStyle name="Followed Hyperlink" xfId="104" builtinId="9" hidden="1"/>
    <cellStyle name="Followed Hyperlink" xfId="170" builtinId="9" hidden="1"/>
    <cellStyle name="Followed Hyperlink" xfId="234" builtinId="9" hidden="1"/>
    <cellStyle name="Followed Hyperlink" xfId="240" builtinId="9" hidden="1"/>
    <cellStyle name="Followed Hyperlink" xfId="135" builtinId="9" hidden="1"/>
    <cellStyle name="Followed Hyperlink" xfId="180" builtinId="9" hidden="1"/>
    <cellStyle name="Followed Hyperlink" xfId="160" builtinId="9" hidden="1"/>
    <cellStyle name="Followed Hyperlink" xfId="114" builtinId="9" hidden="1"/>
    <cellStyle name="Followed Hyperlink" xfId="86" builtinId="9" hidden="1"/>
    <cellStyle name="Followed Hyperlink" xfId="90" builtinId="9" hidden="1"/>
    <cellStyle name="Followed Hyperlink" xfId="196" builtinId="9" hidden="1"/>
    <cellStyle name="Followed Hyperlink" xfId="151" builtinId="9" hidden="1"/>
    <cellStyle name="Followed Hyperlink" xfId="64" builtinId="9" hidden="1"/>
    <cellStyle name="Followed Hyperlink" xfId="42" builtinId="9" hidden="1"/>
    <cellStyle name="Followed Hyperlink" xfId="80" builtinId="9" hidden="1"/>
    <cellStyle name="Followed Hyperlink" xfId="129" builtinId="9" hidden="1"/>
    <cellStyle name="Followed Hyperlink" xfId="178" builtinId="9" hidden="1"/>
    <cellStyle name="Followed Hyperlink" xfId="210" builtinId="9" hidden="1"/>
    <cellStyle name="Followed Hyperlink" xfId="258" builtinId="9" hidden="1"/>
    <cellStyle name="Followed Hyperlink" xfId="232" builtinId="9" hidden="1"/>
    <cellStyle name="Followed Hyperlink" xfId="119" builtinId="9" hidden="1"/>
    <cellStyle name="Followed Hyperlink" xfId="226" builtinId="9" hidden="1"/>
    <cellStyle name="Followed Hyperlink" xfId="96" builtinId="9" hidden="1"/>
    <cellStyle name="Followed Hyperlink" xfId="40" builtinId="9" hidden="1"/>
    <cellStyle name="Followed Hyperlink" xfId="6" builtinId="9" hidden="1"/>
    <cellStyle name="Followed Hyperlink" xfId="22" builtinId="9" hidden="1"/>
    <cellStyle name="Followed Hyperlink" xfId="20" builtinId="9" hidden="1"/>
    <cellStyle name="Followed Hyperlink" xfId="70" builtinId="9" hidden="1"/>
    <cellStyle name="Followed Hyperlink" xfId="38" builtinId="9" hidden="1"/>
    <cellStyle name="Followed Hyperlink" xfId="50" builtinId="9" hidden="1"/>
    <cellStyle name="Followed Hyperlink" xfId="60" builtinId="9" hidden="1"/>
    <cellStyle name="Followed Hyperlink" xfId="32" builtinId="9" hidden="1"/>
    <cellStyle name="Followed Hyperlink" xfId="10" builtinId="9" hidden="1"/>
    <cellStyle name="Followed Hyperlink" xfId="16" builtinId="9" hidden="1"/>
    <cellStyle name="Followed Hyperlink" xfId="52" builtinId="9" hidden="1"/>
    <cellStyle name="Followed Hyperlink" xfId="162" builtinId="9" hidden="1"/>
    <cellStyle name="Followed Hyperlink" xfId="248" builtinId="9" hidden="1"/>
    <cellStyle name="Followed Hyperlink" xfId="216" builtinId="9" hidden="1"/>
    <cellStyle name="Followed Hyperlink" xfId="264" builtinId="9" hidden="1"/>
    <cellStyle name="Followed Hyperlink" xfId="242" builtinId="9" hidden="1"/>
    <cellStyle name="Followed Hyperlink" xfId="194" builtinId="9" hidden="1"/>
    <cellStyle name="Followed Hyperlink" xfId="145" builtinId="9" hidden="1"/>
    <cellStyle name="Followed Hyperlink" xfId="112" builtinId="9" hidden="1"/>
    <cellStyle name="Followed Hyperlink" xfId="30" builtinId="9" hidden="1"/>
    <cellStyle name="Followed Hyperlink" xfId="62" builtinId="9" hidden="1"/>
    <cellStyle name="Followed Hyperlink" xfId="131" builtinId="9" hidden="1"/>
    <cellStyle name="Followed Hyperlink" xfId="172" builtinId="9" hidden="1"/>
    <cellStyle name="Followed Hyperlink" xfId="176" builtinId="9" hidden="1"/>
    <cellStyle name="Followed Hyperlink" xfId="110" builtinId="9" hidden="1"/>
    <cellStyle name="Followed Hyperlink" xfId="78" builtinId="9" hidden="1"/>
    <cellStyle name="Followed Hyperlink" xfId="98" builtinId="9" hidden="1"/>
    <cellStyle name="Followed Hyperlink" xfId="200" builtinId="9" hidden="1"/>
    <cellStyle name="Followed Hyperlink" xfId="156" builtinId="9" hidden="1"/>
    <cellStyle name="Followed Hyperlink" xfId="208" builtinId="9" hidden="1"/>
    <cellStyle name="Followed Hyperlink" xfId="266" builtinId="9" hidden="1"/>
    <cellStyle name="Followed Hyperlink" xfId="202" builtinId="9" hidden="1"/>
    <cellStyle name="Followed Hyperlink" xfId="137" builtinId="9" hidden="1"/>
    <cellStyle name="Followed Hyperlink" xfId="72" builtinId="9" hidden="1"/>
    <cellStyle name="Followed Hyperlink" xfId="68" builtinId="9" hidden="1"/>
    <cellStyle name="Followed Hyperlink" xfId="8" builtinId="9" hidden="1"/>
    <cellStyle name="Followed Hyperlink" xfId="56" builtinId="9" hidden="1"/>
    <cellStyle name="Followed Hyperlink" xfId="34" builtinId="9" hidden="1"/>
    <cellStyle name="Followed Hyperlink" xfId="206" builtinId="9" hidden="1"/>
    <cellStyle name="Followed Hyperlink" xfId="166" builtinId="9" hidden="1"/>
    <cellStyle name="Followed Hyperlink" xfId="117" builtinId="9" hidden="1"/>
    <cellStyle name="Followed Hyperlink" xfId="76" builtinId="9" hidden="1"/>
    <cellStyle name="Followed Hyperlink" xfId="158" builtinId="9" hidden="1"/>
    <cellStyle name="Followed Hyperlink" xfId="260" builtinId="9" hidden="1"/>
    <cellStyle name="Followed Hyperlink" xfId="246" builtinId="9" hidden="1"/>
    <cellStyle name="Followed Hyperlink" xfId="220" builtinId="9" hidden="1"/>
    <cellStyle name="Followed Hyperlink" xfId="236" builtinId="9" hidden="1"/>
    <cellStyle name="Followed Hyperlink" xfId="254" builtinId="9" hidden="1"/>
    <cellStyle name="Followed Hyperlink" xfId="244" builtinId="9" hidden="1"/>
    <cellStyle name="Followed Hyperlink" xfId="125" builtinId="9" hidden="1"/>
    <cellStyle name="Followed Hyperlink" xfId="84" builtinId="9" hidden="1"/>
    <cellStyle name="Followed Hyperlink" xfId="133" builtinId="9" hidden="1"/>
    <cellStyle name="Followed Hyperlink" xfId="174" builtinId="9" hidden="1"/>
    <cellStyle name="Followed Hyperlink" xfId="214" builtinId="9" hidden="1"/>
    <cellStyle name="Followed Hyperlink" xfId="192" builtinId="9" hidden="1"/>
    <cellStyle name="Followed Hyperlink" xfId="188" builtinId="9" hidden="1"/>
    <cellStyle name="Followed Hyperlink" xfId="147" builtinId="9" hidden="1"/>
    <cellStyle name="Followed Hyperlink" xfId="123" builtinId="9" hidden="1"/>
    <cellStyle name="Followed Hyperlink" xfId="224" builtinId="9" hidden="1"/>
    <cellStyle name="Followed Hyperlink" xfId="250" builtinId="9" hidden="1"/>
    <cellStyle name="Followed Hyperlink" xfId="218" builtinId="9" hidden="1"/>
    <cellStyle name="Followed Hyperlink" xfId="186" builtinId="9" hidden="1"/>
    <cellStyle name="Followed Hyperlink" xfId="121" builtinId="9" hidden="1"/>
    <cellStyle name="Followed Hyperlink" xfId="88" builtinId="9" hidden="1"/>
    <cellStyle name="Followed Hyperlink" xfId="36" builtinId="9" hidden="1"/>
    <cellStyle name="Followed Hyperlink" xfId="48" builtinId="9" hidden="1"/>
    <cellStyle name="Followed Hyperlink" xfId="26" builtinId="9" hidden="1"/>
    <cellStyle name="Followed Hyperlink" xfId="12" builtinId="9" hidden="1"/>
    <cellStyle name="Followed Hyperlink" xfId="66" builtinId="9" hidden="1"/>
    <cellStyle name="Followed Hyperlink" xfId="44" builtinId="9" hidden="1"/>
    <cellStyle name="Followed Hyperlink" xfId="238" builtinId="9" hidden="1"/>
    <cellStyle name="Followed Hyperlink" xfId="14" builtinId="9" hidden="1"/>
    <cellStyle name="Followed Hyperlink" xfId="58" builtinId="9" hidden="1"/>
    <cellStyle name="Followed Hyperlink" xfId="153" builtinId="9" hidden="1"/>
    <cellStyle name="Followed Hyperlink" xfId="256" builtinId="9" hidden="1"/>
    <cellStyle name="Followed Hyperlink" xfId="168" builtinId="9" hidden="1"/>
    <cellStyle name="Followed Hyperlink" xfId="143" builtinId="9" hidden="1"/>
    <cellStyle name="Followed Hyperlink" xfId="94" builtinId="9" hidden="1"/>
    <cellStyle name="Followed Hyperlink" xfId="74" builtinId="9" hidden="1"/>
    <cellStyle name="Followed Hyperlink" xfId="82" builtinId="9" hidden="1"/>
    <cellStyle name="Followed Hyperlink" xfId="106" builtinId="9" hidden="1"/>
    <cellStyle name="Followed Hyperlink" xfId="127" builtinId="9" hidden="1"/>
    <cellStyle name="Followed Hyperlink" xfId="102" builtinId="9" hidden="1"/>
    <cellStyle name="Followed Hyperlink" xfId="184" builtinId="9" hidden="1"/>
    <cellStyle name="Followed Hyperlink" xfId="204" builtinId="9" hidden="1"/>
    <cellStyle name="Followed Hyperlink" xfId="164" builtinId="9" hidden="1"/>
    <cellStyle name="Followed Hyperlink" xfId="139" builtinId="9" hidden="1"/>
    <cellStyle name="Hyperlink" xfId="159" builtinId="8" hidden="1"/>
    <cellStyle name="Hyperlink" xfId="207" builtinId="8" hidden="1"/>
    <cellStyle name="Hyperlink" xfId="75" builtinId="8" hidden="1"/>
    <cellStyle name="Hyperlink" xfId="126" builtinId="8" hidden="1"/>
    <cellStyle name="Hyperlink" xfId="43" builtinId="8" hidden="1"/>
    <cellStyle name="Hyperlink" xfId="11" builtinId="8" hidden="1"/>
    <cellStyle name="Hyperlink" xfId="41" builtinId="8" hidden="1"/>
    <cellStyle name="Hyperlink" xfId="31" builtinId="8" hidden="1"/>
    <cellStyle name="Hyperlink" xfId="116" builtinId="8" hidden="1"/>
    <cellStyle name="Hyperlink" xfId="87" builtinId="8" hidden="1"/>
    <cellStyle name="Hyperlink" xfId="101" builtinId="8" hidden="1"/>
    <cellStyle name="Hyperlink" xfId="201" builtinId="8" hidden="1"/>
    <cellStyle name="Hyperlink" xfId="163" builtinId="8" hidden="1"/>
    <cellStyle name="Hyperlink" xfId="130" builtinId="8" hidden="1"/>
    <cellStyle name="Hyperlink" xfId="227" builtinId="8" hidden="1"/>
    <cellStyle name="Hyperlink" xfId="233" builtinId="8" hidden="1"/>
    <cellStyle name="Hyperlink" xfId="241" builtinId="8" hidden="1"/>
    <cellStyle name="Hyperlink" xfId="245" builtinId="8" hidden="1"/>
    <cellStyle name="Hyperlink" xfId="253" builtinId="8" hidden="1"/>
    <cellStyle name="Hyperlink" xfId="257" builtinId="8" hidden="1"/>
    <cellStyle name="Hyperlink" xfId="265" builtinId="8" hidden="1"/>
    <cellStyle name="Hyperlink" xfId="259" builtinId="8" hidden="1"/>
    <cellStyle name="Hyperlink" xfId="195" builtinId="8" hidden="1"/>
    <cellStyle name="Hyperlink" xfId="148" builtinId="8" hidden="1"/>
    <cellStyle name="Hyperlink" xfId="157" builtinId="8" hidden="1"/>
    <cellStyle name="Hyperlink" xfId="161" builtinId="8" hidden="1"/>
    <cellStyle name="Hyperlink" xfId="165" builtinId="8" hidden="1"/>
    <cellStyle name="Hyperlink" xfId="179" builtinId="8" hidden="1"/>
    <cellStyle name="Hyperlink" xfId="181" builtinId="8" hidden="1"/>
    <cellStyle name="Hyperlink" xfId="173" builtinId="8" hidden="1"/>
    <cellStyle name="Hyperlink" xfId="138" builtinId="8" hidden="1"/>
    <cellStyle name="Hyperlink" xfId="140" builtinId="8" hidden="1"/>
    <cellStyle name="Hyperlink" xfId="146" builtinId="8" hidden="1"/>
    <cellStyle name="Hyperlink" xfId="122" builtinId="8" hidden="1"/>
    <cellStyle name="Hyperlink" xfId="120" builtinId="8" hidden="1"/>
    <cellStyle name="Hyperlink" xfId="124" builtinId="8" hidden="1"/>
    <cellStyle name="Hyperlink" xfId="217" builtinId="8" hidden="1"/>
    <cellStyle name="Hyperlink" xfId="243" builtinId="8" hidden="1"/>
    <cellStyle name="Hyperlink" xfId="167" builtinId="8" hidden="1"/>
    <cellStyle name="Hyperlink" xfId="263" builtinId="8" hidden="1"/>
    <cellStyle name="Hyperlink" xfId="185" builtinId="8" hidden="1"/>
    <cellStyle name="Hyperlink" xfId="189" builtinId="8" hidden="1"/>
    <cellStyle name="Hyperlink" xfId="197" builtinId="8" hidden="1"/>
    <cellStyle name="Hyperlink" xfId="203" builtinId="8" hidden="1"/>
    <cellStyle name="Hyperlink" xfId="205" builtinId="8" hidden="1"/>
    <cellStyle name="Hyperlink" xfId="219" builtinId="8" hidden="1"/>
    <cellStyle name="Hyperlink" xfId="221" builtinId="8" hidden="1"/>
    <cellStyle name="Hyperlink" xfId="209" builtinId="8" hidden="1"/>
    <cellStyle name="Hyperlink" xfId="91" builtinId="8" hidden="1"/>
    <cellStyle name="Hyperlink" xfId="83" builtinId="8" hidden="1"/>
    <cellStyle name="Hyperlink" xfId="73" builtinId="8" hidden="1"/>
    <cellStyle name="Hyperlink" xfId="134" builtinId="8" hidden="1"/>
    <cellStyle name="Hyperlink" xfId="47" builtinId="8" hidden="1"/>
    <cellStyle name="Hyperlink" xfId="29" builtinId="8" hidden="1"/>
    <cellStyle name="Hyperlink" xfId="15" builtinId="8" hidden="1"/>
    <cellStyle name="Hyperlink" xfId="23" builtinId="8" hidden="1"/>
    <cellStyle name="Hyperlink" xfId="93" builtinId="8" hidden="1"/>
    <cellStyle name="Hyperlink" xfId="55" builtinId="8" hidden="1"/>
    <cellStyle name="Hyperlink" xfId="111" builtinId="8" hidden="1"/>
    <cellStyle name="Hyperlink" xfId="213" builtinId="8" hidden="1"/>
    <cellStyle name="Hyperlink" xfId="193" builtinId="8" hidden="1"/>
    <cellStyle name="Hyperlink" xfId="231" builtinId="8" hidden="1"/>
    <cellStyle name="Hyperlink" xfId="171" builtinId="8" hidden="1"/>
    <cellStyle name="Hyperlink" xfId="128" builtinId="8" hidden="1"/>
    <cellStyle name="Hyperlink" xfId="136" builtinId="8" hidden="1"/>
    <cellStyle name="Hyperlink" xfId="169" builtinId="8" hidden="1"/>
    <cellStyle name="Hyperlink" xfId="155" builtinId="8" hidden="1"/>
    <cellStyle name="Hyperlink" xfId="267" builtinId="8" hidden="1"/>
    <cellStyle name="Hyperlink" xfId="251" builtinId="8" hidden="1"/>
    <cellStyle name="Hyperlink" xfId="229" builtinId="8" hidden="1"/>
    <cellStyle name="Hyperlink" xfId="249" builtinId="8" hidden="1"/>
    <cellStyle name="Hyperlink" xfId="103" builtinId="8" hidden="1"/>
    <cellStyle name="Hyperlink" xfId="17" builtinId="8" hidden="1"/>
    <cellStyle name="Hyperlink" xfId="59" builtinId="8" hidden="1"/>
    <cellStyle name="Hyperlink" xfId="215" builtinId="8" hidden="1"/>
    <cellStyle name="Hyperlink" xfId="33" builtinId="8" hidden="1"/>
    <cellStyle name="Hyperlink" xfId="35" builtinId="8" hidden="1"/>
    <cellStyle name="Hyperlink" xfId="39" builtinId="8" hidden="1"/>
    <cellStyle name="Hyperlink" xfId="49" builtinId="8" hidden="1"/>
    <cellStyle name="Hyperlink" xfId="45" builtinId="8" hidden="1"/>
    <cellStyle name="Hyperlink" xfId="19" builtinId="8" hidden="1"/>
    <cellStyle name="Hyperlink" xfId="21" builtinId="8" hidden="1"/>
    <cellStyle name="Hyperlink" xfId="25" builtinId="8" hidden="1"/>
    <cellStyle name="Hyperlink" xfId="7" builtinId="8" hidden="1"/>
    <cellStyle name="Hyperlink" xfId="5" builtinId="8" hidden="1"/>
    <cellStyle name="Hyperlink" xfId="9" builtinId="8" hidden="1"/>
    <cellStyle name="Hyperlink" xfId="97" builtinId="8" hidden="1"/>
    <cellStyle name="Hyperlink" xfId="142" builtinId="8" hidden="1"/>
    <cellStyle name="Hyperlink" xfId="118" builtinId="8" hidden="1"/>
    <cellStyle name="Hyperlink" xfId="53" builtinId="8" hidden="1"/>
    <cellStyle name="Hyperlink" xfId="57" builtinId="8" hidden="1"/>
    <cellStyle name="Hyperlink" xfId="63" builtinId="8" hidden="1"/>
    <cellStyle name="Hyperlink" xfId="67" builtinId="8" hidden="1"/>
    <cellStyle name="Hyperlink" xfId="79" builtinId="8" hidden="1"/>
    <cellStyle name="Hyperlink" xfId="81" builtinId="8" hidden="1"/>
    <cellStyle name="Hyperlink" xfId="71" builtinId="8" hidden="1"/>
    <cellStyle name="Hyperlink" xfId="191" builtinId="8" hidden="1"/>
    <cellStyle name="Hyperlink" xfId="183" builtinId="8" hidden="1"/>
    <cellStyle name="Hyperlink" xfId="175" builtinId="8" hidden="1"/>
    <cellStyle name="Hyperlink" xfId="150" builtinId="8" hidden="1"/>
    <cellStyle name="Hyperlink" xfId="223" builtinId="8" hidden="1"/>
    <cellStyle name="Hyperlink" xfId="247" builtinId="8" hidden="1"/>
    <cellStyle name="Hyperlink" xfId="255" builtinId="8" hidden="1"/>
    <cellStyle name="Hyperlink" xfId="239" builtinId="8" hidden="1"/>
    <cellStyle name="Hyperlink" xfId="69" builtinId="8" hidden="1"/>
    <cellStyle name="Hyperlink" xfId="77" builtinId="8" hidden="1"/>
    <cellStyle name="Hyperlink" xfId="51" builtinId="8" hidden="1"/>
    <cellStyle name="Hyperlink" xfId="65" builtinId="8" hidden="1"/>
    <cellStyle name="Hyperlink" xfId="37" builtinId="8" hidden="1"/>
    <cellStyle name="Hyperlink" xfId="13" builtinId="8" hidden="1"/>
    <cellStyle name="Hyperlink" xfId="85" builtinId="8" hidden="1"/>
    <cellStyle name="Hyperlink" xfId="89" builtinId="8" hidden="1"/>
    <cellStyle name="Hyperlink" xfId="95" builtinId="8" hidden="1"/>
    <cellStyle name="Hyperlink" xfId="99" builtinId="8" hidden="1"/>
    <cellStyle name="Hyperlink" xfId="105" builtinId="8" hidden="1"/>
    <cellStyle name="Hyperlink" xfId="107" builtinId="8" hidden="1"/>
    <cellStyle name="Hyperlink" xfId="109" builtinId="8" hidden="1"/>
    <cellStyle name="Hyperlink" xfId="61" builtinId="8" hidden="1"/>
    <cellStyle name="Hyperlink" xfId="27" builtinId="8" hidden="1"/>
    <cellStyle name="Hyperlink" xfId="113" builtinId="8" hidden="1"/>
    <cellStyle name="Hyperlink" xfId="261" builtinId="8" hidden="1"/>
    <cellStyle name="Hyperlink" xfId="235" builtinId="8" hidden="1"/>
    <cellStyle name="Hyperlink" xfId="225" builtinId="8" hidden="1"/>
    <cellStyle name="Hyperlink" xfId="211" builtinId="8" hidden="1"/>
    <cellStyle name="Hyperlink" xfId="187" builtinId="8" hidden="1"/>
    <cellStyle name="Hyperlink" xfId="199" builtinId="8" hidden="1"/>
    <cellStyle name="Hyperlink" xfId="177" builtinId="8" hidden="1"/>
    <cellStyle name="Hyperlink" xfId="152" builtinId="8" hidden="1"/>
    <cellStyle name="Hyperlink" xfId="237" builtinId="8" hidden="1"/>
    <cellStyle name="Hyperlink" xfId="132" builtinId="8" hidden="1"/>
    <cellStyle name="Hyperlink" xfId="144" builtinId="8" hidden="1"/>
    <cellStyle name="Normal" xfId="0" builtinId="0"/>
    <cellStyle name="Normal 2" xfId="2" xr:uid="{00000000-0005-0000-0000-000008010000}"/>
    <cellStyle name="Normal 3" xfId="3" xr:uid="{00000000-0005-0000-0000-000009010000}"/>
    <cellStyle name="Normal 3 2" xfId="115" xr:uid="{00000000-0005-0000-0000-00000A010000}"/>
    <cellStyle name="Normal 3 2 2" xfId="154" xr:uid="{00000000-0005-0000-0000-00000B010000}"/>
    <cellStyle name="Normal_Sprint 1 Burn Down_20081027" xfId="4" xr:uid="{00000000-0005-0000-0000-00000C010000}"/>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bgColor rgb="FFFFC7CE"/>
        </patternFill>
      </fill>
    </dxf>
    <dxf>
      <font>
        <color rgb="FF9C6500"/>
      </font>
      <fill>
        <patternFill>
          <bgColor rgb="FFFFEB9C"/>
        </patternFill>
      </fill>
    </dxf>
    <dxf>
      <font>
        <color rgb="FF008000"/>
      </font>
      <fill>
        <patternFill>
          <bgColor rgb="FFC6EFCE"/>
        </patternFill>
      </fill>
    </dxf>
    <dxf>
      <border>
        <left/>
        <right/>
        <top/>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Project Burndown</a:t>
            </a:r>
          </a:p>
        </c:rich>
      </c:tx>
      <c:layout>
        <c:manualLayout>
          <c:xMode val="edge"/>
          <c:yMode val="edge"/>
          <c:x val="0.34159773717605701"/>
          <c:y val="0"/>
        </c:manualLayout>
      </c:layout>
      <c:overlay val="0"/>
    </c:title>
    <c:autoTitleDeleted val="0"/>
    <c:plotArea>
      <c:layout>
        <c:manualLayout>
          <c:layoutTarget val="inner"/>
          <c:xMode val="edge"/>
          <c:yMode val="edge"/>
          <c:x val="0.19144214310167801"/>
          <c:y val="0.126582278481013"/>
          <c:w val="0.79044203849518802"/>
          <c:h val="0.68873417721519004"/>
        </c:manualLayout>
      </c:layout>
      <c:lineChart>
        <c:grouping val="standard"/>
        <c:varyColors val="0"/>
        <c:ser>
          <c:idx val="6"/>
          <c:order val="0"/>
          <c:tx>
            <c:v>Plan</c:v>
          </c:tx>
          <c:spPr>
            <a:ln>
              <a:solidFill>
                <a:srgbClr val="FF0000"/>
              </a:solidFill>
            </a:ln>
          </c:spPr>
          <c:marker>
            <c:symbol val="none"/>
          </c:marker>
          <c:cat>
            <c:strRef>
              <c:f>'Product Backlog'!$F$5:$F$15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Backlog'!$J$5:$J$15</c:f>
              <c:numCache>
                <c:formatCode>0</c:formatCode>
                <c:ptCount val="11"/>
                <c:pt idx="0">
                  <c:v>23</c:v>
                </c:pt>
                <c:pt idx="1">
                  <c:v>20.7</c:v>
                </c:pt>
                <c:pt idx="2">
                  <c:v>18.399999999999999</c:v>
                </c:pt>
                <c:pt idx="3">
                  <c:v>16.099999999999998</c:v>
                </c:pt>
                <c:pt idx="4">
                  <c:v>13.799999999999997</c:v>
                </c:pt>
                <c:pt idx="5">
                  <c:v>11.499999999999998</c:v>
                </c:pt>
                <c:pt idx="6">
                  <c:v>9.1999999999999993</c:v>
                </c:pt>
                <c:pt idx="7">
                  <c:v>6.8999999999999995</c:v>
                </c:pt>
                <c:pt idx="8">
                  <c:v>4.5999999999999996</c:v>
                </c:pt>
                <c:pt idx="9">
                  <c:v>2.2999999999999998</c:v>
                </c:pt>
                <c:pt idx="10">
                  <c:v>0</c:v>
                </c:pt>
              </c:numCache>
            </c:numRef>
          </c:val>
          <c:smooth val="0"/>
          <c:extLst>
            <c:ext xmlns:c16="http://schemas.microsoft.com/office/drawing/2014/chart" uri="{C3380CC4-5D6E-409C-BE32-E72D297353CC}">
              <c16:uniqueId val="{00000000-A804-43AD-ACE5-64D25C96495E}"/>
            </c:ext>
          </c:extLst>
        </c:ser>
        <c:ser>
          <c:idx val="0"/>
          <c:order val="1"/>
          <c:tx>
            <c:v>Actual</c:v>
          </c:tx>
          <c:marker>
            <c:symbol val="none"/>
          </c:marker>
          <c:cat>
            <c:strRef>
              <c:f>'Product Backlog'!$F$5:$F$15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Backlog'!$I$5:$I$15</c:f>
              <c:numCache>
                <c:formatCode>General</c:formatCode>
                <c:ptCount val="11"/>
                <c:pt idx="0">
                  <c:v>23</c:v>
                </c:pt>
                <c:pt idx="1">
                  <c:v>23</c:v>
                </c:pt>
                <c:pt idx="2">
                  <c:v>23</c:v>
                </c:pt>
                <c:pt idx="3">
                  <c:v>23</c:v>
                </c:pt>
                <c:pt idx="4">
                  <c:v>23</c:v>
                </c:pt>
                <c:pt idx="5">
                  <c:v>23</c:v>
                </c:pt>
                <c:pt idx="6">
                  <c:v>23</c:v>
                </c:pt>
                <c:pt idx="7">
                  <c:v>23</c:v>
                </c:pt>
                <c:pt idx="8">
                  <c:v>23</c:v>
                </c:pt>
                <c:pt idx="9">
                  <c:v>23</c:v>
                </c:pt>
                <c:pt idx="10">
                  <c:v>23</c:v>
                </c:pt>
              </c:numCache>
            </c:numRef>
          </c:val>
          <c:smooth val="0"/>
          <c:extLst>
            <c:ext xmlns:c16="http://schemas.microsoft.com/office/drawing/2014/chart" uri="{C3380CC4-5D6E-409C-BE32-E72D297353CC}">
              <c16:uniqueId val="{00000001-A804-43AD-ACE5-64D25C96495E}"/>
            </c:ext>
          </c:extLst>
        </c:ser>
        <c:dLbls>
          <c:showLegendKey val="0"/>
          <c:showVal val="0"/>
          <c:showCatName val="0"/>
          <c:showSerName val="0"/>
          <c:showPercent val="0"/>
          <c:showBubbleSize val="0"/>
        </c:dLbls>
        <c:smooth val="0"/>
        <c:axId val="2136600168"/>
        <c:axId val="2136603224"/>
      </c:lineChart>
      <c:catAx>
        <c:axId val="2136600168"/>
        <c:scaling>
          <c:orientation val="minMax"/>
        </c:scaling>
        <c:delete val="0"/>
        <c:axPos val="b"/>
        <c:numFmt formatCode="General" sourceLinked="1"/>
        <c:majorTickMark val="out"/>
        <c:minorTickMark val="none"/>
        <c:tickLblPos val="nextTo"/>
        <c:txPr>
          <a:bodyPr/>
          <a:lstStyle/>
          <a:p>
            <a:pPr>
              <a:defRPr sz="1100"/>
            </a:pPr>
            <a:endParaRPr lang="en-US"/>
          </a:p>
        </c:txPr>
        <c:crossAx val="2136603224"/>
        <c:crosses val="autoZero"/>
        <c:auto val="1"/>
        <c:lblAlgn val="ctr"/>
        <c:lblOffset val="100"/>
        <c:tickLblSkip val="1"/>
        <c:noMultiLvlLbl val="0"/>
      </c:catAx>
      <c:valAx>
        <c:axId val="2136603224"/>
        <c:scaling>
          <c:orientation val="minMax"/>
        </c:scaling>
        <c:delete val="0"/>
        <c:axPos val="l"/>
        <c:title>
          <c:tx>
            <c:rich>
              <a:bodyPr rot="-5400000" vert="horz"/>
              <a:lstStyle/>
              <a:p>
                <a:pPr>
                  <a:defRPr sz="600"/>
                </a:pPr>
                <a:r>
                  <a:rPr lang="en-US" sz="1100" b="1" i="0" baseline="0">
                    <a:effectLst/>
                  </a:rPr>
                  <a:t>Remaining Points</a:t>
                </a:r>
                <a:endParaRPr lang="en-US" sz="600">
                  <a:effectLst/>
                </a:endParaRPr>
              </a:p>
            </c:rich>
          </c:tx>
          <c:overlay val="0"/>
        </c:title>
        <c:numFmt formatCode="0" sourceLinked="1"/>
        <c:majorTickMark val="out"/>
        <c:minorTickMark val="none"/>
        <c:tickLblPos val="nextTo"/>
        <c:crossAx val="2136600168"/>
        <c:crosses val="autoZero"/>
        <c:crossBetween val="between"/>
      </c:valAx>
    </c:plotArea>
    <c:legend>
      <c:legendPos val="r"/>
      <c:layout>
        <c:manualLayout>
          <c:xMode val="edge"/>
          <c:yMode val="edge"/>
          <c:x val="0"/>
          <c:y val="0.83491826970995697"/>
          <c:w val="0.155238005750474"/>
          <c:h val="0.159277384630719"/>
        </c:manualLayout>
      </c:layout>
      <c:overlay val="0"/>
      <c:txPr>
        <a:bodyPr/>
        <a:lstStyle/>
        <a:p>
          <a:pPr>
            <a:defRPr sz="800"/>
          </a:pPr>
          <a:endParaRPr lang="en-US"/>
        </a:p>
      </c:txPr>
    </c:legend>
    <c:plotVisOnly val="0"/>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Burndown: Hours &amp; Points Remaining</a:t>
            </a:r>
          </a:p>
        </c:rich>
      </c:tx>
      <c:overlay val="0"/>
      <c:spPr>
        <a:noFill/>
        <a:ln w="25400">
          <a:noFill/>
        </a:ln>
      </c:spPr>
    </c:title>
    <c:autoTitleDeleted val="0"/>
    <c:plotArea>
      <c:layout>
        <c:manualLayout>
          <c:layoutTarget val="inner"/>
          <c:xMode val="edge"/>
          <c:yMode val="edge"/>
          <c:x val="0.10874915193434399"/>
          <c:y val="0.17575355703336201"/>
          <c:w val="0.71916102664788895"/>
          <c:h val="0.64141572318823803"/>
        </c:manualLayout>
      </c:layout>
      <c:lineChart>
        <c:grouping val="standard"/>
        <c:varyColors val="0"/>
        <c:ser>
          <c:idx val="0"/>
          <c:order val="0"/>
          <c:tx>
            <c:v>Actual</c:v>
          </c:tx>
          <c:spPr>
            <a:ln>
              <a:solidFill>
                <a:schemeClr val="tx2">
                  <a:lumMod val="75000"/>
                </a:schemeClr>
              </a:solidFill>
            </a:ln>
          </c:spPr>
          <c:marker>
            <c:symbol val="none"/>
          </c:marker>
          <c:val>
            <c:numRef>
              <c:f>'Sprint Backlog - 1 week option'!$H$81:$L$81</c:f>
              <c:numCache>
                <c:formatCode>General</c:formatCode>
                <c:ptCount val="5"/>
                <c:pt idx="0">
                  <c:v>120</c:v>
                </c:pt>
                <c:pt idx="1">
                  <c:v>120</c:v>
                </c:pt>
                <c:pt idx="2">
                  <c:v>120</c:v>
                </c:pt>
                <c:pt idx="3">
                  <c:v>120</c:v>
                </c:pt>
                <c:pt idx="4">
                  <c:v>120</c:v>
                </c:pt>
              </c:numCache>
            </c:numRef>
          </c:val>
          <c:smooth val="0"/>
          <c:extLst>
            <c:ext xmlns:c16="http://schemas.microsoft.com/office/drawing/2014/chart" uri="{C3380CC4-5D6E-409C-BE32-E72D297353CC}">
              <c16:uniqueId val="{00000000-323B-4D18-9715-A5C995309C20}"/>
            </c:ext>
          </c:extLst>
        </c:ser>
        <c:ser>
          <c:idx val="1"/>
          <c:order val="1"/>
          <c:tx>
            <c:v>Plan</c:v>
          </c:tx>
          <c:marker>
            <c:symbol val="none"/>
          </c:marker>
          <c:val>
            <c:numRef>
              <c:f>'Sprint Backlog - 1 week option'!$H$82:$L$82</c:f>
              <c:numCache>
                <c:formatCode>0</c:formatCode>
                <c:ptCount val="5"/>
                <c:pt idx="0" formatCode="General">
                  <c:v>130</c:v>
                </c:pt>
                <c:pt idx="1">
                  <c:v>97.5</c:v>
                </c:pt>
                <c:pt idx="2">
                  <c:v>65</c:v>
                </c:pt>
                <c:pt idx="3">
                  <c:v>32.5</c:v>
                </c:pt>
                <c:pt idx="4">
                  <c:v>0</c:v>
                </c:pt>
              </c:numCache>
            </c:numRef>
          </c:val>
          <c:smooth val="0"/>
          <c:extLst>
            <c:ext xmlns:c16="http://schemas.microsoft.com/office/drawing/2014/chart" uri="{C3380CC4-5D6E-409C-BE32-E72D297353CC}">
              <c16:uniqueId val="{00000001-323B-4D18-9715-A5C995309C20}"/>
            </c:ext>
          </c:extLst>
        </c:ser>
        <c:dLbls>
          <c:showLegendKey val="0"/>
          <c:showVal val="0"/>
          <c:showCatName val="0"/>
          <c:showSerName val="0"/>
          <c:showPercent val="0"/>
          <c:showBubbleSize val="0"/>
        </c:dLbls>
        <c:marker val="1"/>
        <c:smooth val="0"/>
        <c:axId val="-2133675176"/>
        <c:axId val="-2133673416"/>
      </c:lineChart>
      <c:lineChart>
        <c:grouping val="standard"/>
        <c:varyColors val="0"/>
        <c:ser>
          <c:idx val="2"/>
          <c:order val="2"/>
          <c:tx>
            <c:v>Story Points</c:v>
          </c:tx>
          <c:spPr>
            <a:ln>
              <a:solidFill>
                <a:schemeClr val="accent3">
                  <a:lumMod val="75000"/>
                </a:schemeClr>
              </a:solidFill>
            </a:ln>
          </c:spPr>
          <c:marker>
            <c:symbol val="none"/>
          </c:marker>
          <c:cat>
            <c:strLit>
              <c:ptCount val="1"/>
              <c:pt idx="0">
                <c:v>_x000d__x000c_Story Points</c:v>
              </c:pt>
            </c:strLit>
          </c:cat>
          <c:val>
            <c:numRef>
              <c:f>'Sprint Backlog - 1 week option'!$H$83:$L$83</c:f>
              <c:numCache>
                <c:formatCode>General</c:formatCode>
                <c:ptCount val="5"/>
                <c:pt idx="0">
                  <c:v>19</c:v>
                </c:pt>
                <c:pt idx="1">
                  <c:v>19</c:v>
                </c:pt>
                <c:pt idx="2">
                  <c:v>19</c:v>
                </c:pt>
                <c:pt idx="3">
                  <c:v>19</c:v>
                </c:pt>
                <c:pt idx="4">
                  <c:v>19</c:v>
                </c:pt>
              </c:numCache>
            </c:numRef>
          </c:val>
          <c:smooth val="0"/>
          <c:extLst>
            <c:ext xmlns:c16="http://schemas.microsoft.com/office/drawing/2014/chart" uri="{C3380CC4-5D6E-409C-BE32-E72D297353CC}">
              <c16:uniqueId val="{00000002-323B-4D18-9715-A5C995309C20}"/>
            </c:ext>
          </c:extLst>
        </c:ser>
        <c:dLbls>
          <c:showLegendKey val="0"/>
          <c:showVal val="0"/>
          <c:showCatName val="0"/>
          <c:showSerName val="0"/>
          <c:showPercent val="0"/>
          <c:showBubbleSize val="0"/>
        </c:dLbls>
        <c:marker val="1"/>
        <c:smooth val="0"/>
        <c:axId val="-2133667512"/>
        <c:axId val="-2133664552"/>
      </c:lineChart>
      <c:catAx>
        <c:axId val="-2133675176"/>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a:t>Day of Sprint</a:t>
                </a:r>
              </a:p>
            </c:rich>
          </c:tx>
          <c:layout>
            <c:manualLayout>
              <c:xMode val="edge"/>
              <c:yMode val="edge"/>
              <c:x val="0.39632600048705202"/>
              <c:y val="0.89899192851677201"/>
            </c:manualLayout>
          </c:layout>
          <c:overlay val="0"/>
          <c:spPr>
            <a:noFill/>
            <a:ln w="25400">
              <a:noFill/>
            </a:ln>
          </c:spPr>
        </c:title>
        <c:numFmt formatCode="General" sourceLinked="1"/>
        <c:majorTickMark val="none"/>
        <c:minorTickMark val="none"/>
        <c:tickLblPos val="nextTo"/>
        <c:txPr>
          <a:bodyPr rot="0" vert="horz"/>
          <a:lstStyle/>
          <a:p>
            <a:pPr>
              <a:defRPr sz="1050" b="0" i="0" u="none" strike="noStrike" baseline="0">
                <a:solidFill>
                  <a:srgbClr val="000000"/>
                </a:solidFill>
                <a:latin typeface="Calibri"/>
                <a:ea typeface="Calibri"/>
                <a:cs typeface="Calibri"/>
              </a:defRPr>
            </a:pPr>
            <a:endParaRPr lang="en-US"/>
          </a:p>
        </c:txPr>
        <c:crossAx val="-2133673416"/>
        <c:crosses val="autoZero"/>
        <c:auto val="1"/>
        <c:lblAlgn val="ctr"/>
        <c:lblOffset val="100"/>
        <c:noMultiLvlLbl val="0"/>
      </c:catAx>
      <c:valAx>
        <c:axId val="-2133673416"/>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sz="1400"/>
                  <a:t>Estimated Hrs Remaining</a:t>
                </a:r>
              </a:p>
            </c:rich>
          </c:tx>
          <c:overlay val="0"/>
          <c:spPr>
            <a:noFill/>
            <a:ln w="25400">
              <a:noFill/>
            </a:ln>
          </c:spPr>
        </c:title>
        <c:numFmt formatCode="General" sourceLinked="1"/>
        <c:majorTickMark val="none"/>
        <c:minorTickMark val="none"/>
        <c:tickLblPos val="nextTo"/>
        <c:txPr>
          <a:bodyPr rot="0" vert="horz"/>
          <a:lstStyle/>
          <a:p>
            <a:pPr>
              <a:defRPr sz="1100" b="0" i="0" u="none" strike="noStrike" baseline="0">
                <a:solidFill>
                  <a:srgbClr val="000000"/>
                </a:solidFill>
                <a:latin typeface="Calibri"/>
                <a:ea typeface="Calibri"/>
                <a:cs typeface="Calibri"/>
              </a:defRPr>
            </a:pPr>
            <a:endParaRPr lang="en-US"/>
          </a:p>
        </c:txPr>
        <c:crossAx val="-2133675176"/>
        <c:crosses val="autoZero"/>
        <c:crossBetween val="between"/>
      </c:valAx>
      <c:catAx>
        <c:axId val="-2133667512"/>
        <c:scaling>
          <c:orientation val="minMax"/>
        </c:scaling>
        <c:delete val="1"/>
        <c:axPos val="b"/>
        <c:numFmt formatCode="General" sourceLinked="1"/>
        <c:majorTickMark val="out"/>
        <c:minorTickMark val="none"/>
        <c:tickLblPos val="nextTo"/>
        <c:crossAx val="-2133664552"/>
        <c:crosses val="autoZero"/>
        <c:auto val="1"/>
        <c:lblAlgn val="ctr"/>
        <c:lblOffset val="100"/>
        <c:noMultiLvlLbl val="0"/>
      </c:catAx>
      <c:valAx>
        <c:axId val="-2133664552"/>
        <c:scaling>
          <c:orientation val="minMax"/>
        </c:scaling>
        <c:delete val="0"/>
        <c:axPos val="r"/>
        <c:title>
          <c:tx>
            <c:rich>
              <a:bodyPr rot="5400000" vert="horz"/>
              <a:lstStyle/>
              <a:p>
                <a:pPr>
                  <a:defRPr sz="1400" b="1" i="0"/>
                </a:pPr>
                <a:r>
                  <a:rPr lang="en-US" sz="1400" b="1" i="0"/>
                  <a:t>Story Points Remaining</a:t>
                </a:r>
              </a:p>
            </c:rich>
          </c:tx>
          <c:overlay val="0"/>
        </c:title>
        <c:numFmt formatCode="General" sourceLinked="1"/>
        <c:majorTickMark val="out"/>
        <c:minorTickMark val="none"/>
        <c:tickLblPos val="nextTo"/>
        <c:txPr>
          <a:bodyPr/>
          <a:lstStyle/>
          <a:p>
            <a:pPr>
              <a:defRPr sz="1100"/>
            </a:pPr>
            <a:endParaRPr lang="en-US"/>
          </a:p>
        </c:txPr>
        <c:crossAx val="-2133667512"/>
        <c:crosses val="max"/>
        <c:crossBetween val="between"/>
      </c:valAx>
    </c:plotArea>
    <c:legend>
      <c:legendPos val="r"/>
      <c:layout>
        <c:manualLayout>
          <c:xMode val="edge"/>
          <c:yMode val="edge"/>
          <c:x val="0.77391412182710895"/>
          <c:y val="0.83773653535666104"/>
          <c:w val="0.224124328846835"/>
          <c:h val="0.155334979096312"/>
        </c:manualLayout>
      </c:layout>
      <c:overlay val="0"/>
      <c:txPr>
        <a:bodyPr/>
        <a:lstStyle/>
        <a:p>
          <a:pPr>
            <a:defRPr sz="110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95" r="0.70000000000000095" t="0.750000000000002"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Burndown: Hours &amp; Points Remaining</a:t>
            </a:r>
          </a:p>
        </c:rich>
      </c:tx>
      <c:overlay val="0"/>
      <c:spPr>
        <a:noFill/>
        <a:ln w="25400">
          <a:noFill/>
        </a:ln>
      </c:spPr>
    </c:title>
    <c:autoTitleDeleted val="0"/>
    <c:plotArea>
      <c:layout>
        <c:manualLayout>
          <c:layoutTarget val="inner"/>
          <c:xMode val="edge"/>
          <c:yMode val="edge"/>
          <c:x val="0.10874915193434399"/>
          <c:y val="0.17575355703336201"/>
          <c:w val="0.71916102664788895"/>
          <c:h val="0.64141572318823803"/>
        </c:manualLayout>
      </c:layout>
      <c:lineChart>
        <c:grouping val="standard"/>
        <c:varyColors val="0"/>
        <c:ser>
          <c:idx val="0"/>
          <c:order val="0"/>
          <c:tx>
            <c:v>Actual</c:v>
          </c:tx>
          <c:spPr>
            <a:ln>
              <a:solidFill>
                <a:schemeClr val="tx2">
                  <a:lumMod val="75000"/>
                </a:schemeClr>
              </a:solidFill>
            </a:ln>
          </c:spPr>
          <c:marker>
            <c:symbol val="none"/>
          </c:marker>
          <c:val>
            <c:numRef>
              <c:f>'Sprint Backlog - 2 week option'!$H$81:$Q$81</c:f>
              <c:numCache>
                <c:formatCode>General</c:formatCode>
                <c:ptCount val="10"/>
                <c:pt idx="0">
                  <c:v>240</c:v>
                </c:pt>
                <c:pt idx="1">
                  <c:v>240</c:v>
                </c:pt>
                <c:pt idx="2">
                  <c:v>240</c:v>
                </c:pt>
                <c:pt idx="3">
                  <c:v>240</c:v>
                </c:pt>
                <c:pt idx="4">
                  <c:v>240</c:v>
                </c:pt>
                <c:pt idx="5">
                  <c:v>240</c:v>
                </c:pt>
                <c:pt idx="6">
                  <c:v>240</c:v>
                </c:pt>
                <c:pt idx="7">
                  <c:v>240</c:v>
                </c:pt>
                <c:pt idx="8">
                  <c:v>240</c:v>
                </c:pt>
                <c:pt idx="9">
                  <c:v>240</c:v>
                </c:pt>
              </c:numCache>
            </c:numRef>
          </c:val>
          <c:smooth val="0"/>
          <c:extLst>
            <c:ext xmlns:c16="http://schemas.microsoft.com/office/drawing/2014/chart" uri="{C3380CC4-5D6E-409C-BE32-E72D297353CC}">
              <c16:uniqueId val="{00000000-C51D-4429-9906-637DE3C486C5}"/>
            </c:ext>
          </c:extLst>
        </c:ser>
        <c:ser>
          <c:idx val="1"/>
          <c:order val="1"/>
          <c:tx>
            <c:v>Plan</c:v>
          </c:tx>
          <c:marker>
            <c:symbol val="none"/>
          </c:marker>
          <c:val>
            <c:numRef>
              <c:f>'Sprint Backlog - 2 week option'!$H$82:$Q$82</c:f>
              <c:numCache>
                <c:formatCode>0</c:formatCode>
                <c:ptCount val="10"/>
                <c:pt idx="0" formatCode="General">
                  <c:v>260</c:v>
                </c:pt>
                <c:pt idx="1">
                  <c:v>231.11111111111111</c:v>
                </c:pt>
                <c:pt idx="2">
                  <c:v>202.22222222222223</c:v>
                </c:pt>
                <c:pt idx="3">
                  <c:v>173.33333333333334</c:v>
                </c:pt>
                <c:pt idx="4">
                  <c:v>144.44444444444446</c:v>
                </c:pt>
                <c:pt idx="5">
                  <c:v>115.55555555555557</c:v>
                </c:pt>
                <c:pt idx="6">
                  <c:v>86.666666666666686</c:v>
                </c:pt>
                <c:pt idx="7">
                  <c:v>57.7777777777778</c:v>
                </c:pt>
                <c:pt idx="8">
                  <c:v>28.888888888888911</c:v>
                </c:pt>
                <c:pt idx="9">
                  <c:v>2.1316282072803006E-14</c:v>
                </c:pt>
              </c:numCache>
            </c:numRef>
          </c:val>
          <c:smooth val="0"/>
          <c:extLst>
            <c:ext xmlns:c16="http://schemas.microsoft.com/office/drawing/2014/chart" uri="{C3380CC4-5D6E-409C-BE32-E72D297353CC}">
              <c16:uniqueId val="{00000001-C51D-4429-9906-637DE3C486C5}"/>
            </c:ext>
          </c:extLst>
        </c:ser>
        <c:dLbls>
          <c:showLegendKey val="0"/>
          <c:showVal val="0"/>
          <c:showCatName val="0"/>
          <c:showSerName val="0"/>
          <c:showPercent val="0"/>
          <c:showBubbleSize val="0"/>
        </c:dLbls>
        <c:marker val="1"/>
        <c:smooth val="0"/>
        <c:axId val="-2119786376"/>
        <c:axId val="-2119780152"/>
      </c:lineChart>
      <c:lineChart>
        <c:grouping val="standard"/>
        <c:varyColors val="0"/>
        <c:ser>
          <c:idx val="2"/>
          <c:order val="2"/>
          <c:tx>
            <c:v>Story Points</c:v>
          </c:tx>
          <c:spPr>
            <a:ln>
              <a:solidFill>
                <a:schemeClr val="accent3">
                  <a:lumMod val="75000"/>
                </a:schemeClr>
              </a:solidFill>
            </a:ln>
          </c:spPr>
          <c:marker>
            <c:symbol val="none"/>
          </c:marker>
          <c:cat>
            <c:strLit>
              <c:ptCount val="1"/>
              <c:pt idx="0">
                <c:v>_x000c_Story Points</c:v>
              </c:pt>
            </c:strLit>
          </c:cat>
          <c:val>
            <c:numRef>
              <c:f>'Sprint Backlog - 2 week option'!$H$83:$Q$83</c:f>
              <c:numCache>
                <c:formatCode>General</c:formatCode>
                <c:ptCount val="10"/>
                <c:pt idx="0">
                  <c:v>19</c:v>
                </c:pt>
                <c:pt idx="1">
                  <c:v>19</c:v>
                </c:pt>
                <c:pt idx="2">
                  <c:v>19</c:v>
                </c:pt>
                <c:pt idx="3">
                  <c:v>19</c:v>
                </c:pt>
                <c:pt idx="4">
                  <c:v>19</c:v>
                </c:pt>
                <c:pt idx="5">
                  <c:v>19</c:v>
                </c:pt>
                <c:pt idx="6">
                  <c:v>19</c:v>
                </c:pt>
                <c:pt idx="7">
                  <c:v>19</c:v>
                </c:pt>
                <c:pt idx="8">
                  <c:v>19</c:v>
                </c:pt>
                <c:pt idx="9">
                  <c:v>19</c:v>
                </c:pt>
              </c:numCache>
            </c:numRef>
          </c:val>
          <c:smooth val="0"/>
          <c:extLst>
            <c:ext xmlns:c16="http://schemas.microsoft.com/office/drawing/2014/chart" uri="{C3380CC4-5D6E-409C-BE32-E72D297353CC}">
              <c16:uniqueId val="{00000002-C51D-4429-9906-637DE3C486C5}"/>
            </c:ext>
          </c:extLst>
        </c:ser>
        <c:dLbls>
          <c:showLegendKey val="0"/>
          <c:showVal val="0"/>
          <c:showCatName val="0"/>
          <c:showSerName val="0"/>
          <c:showPercent val="0"/>
          <c:showBubbleSize val="0"/>
        </c:dLbls>
        <c:marker val="1"/>
        <c:smooth val="0"/>
        <c:axId val="-2119768504"/>
        <c:axId val="-2119773992"/>
      </c:lineChart>
      <c:catAx>
        <c:axId val="-2119786376"/>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a:t>Day</a:t>
                </a:r>
                <a:r>
                  <a:rPr lang="en-US" sz="1200" baseline="0"/>
                  <a:t> of </a:t>
                </a:r>
                <a:r>
                  <a:rPr lang="en-US" sz="1200"/>
                  <a:t>Sprint</a:t>
                </a:r>
              </a:p>
            </c:rich>
          </c:tx>
          <c:layout>
            <c:manualLayout>
              <c:xMode val="edge"/>
              <c:yMode val="edge"/>
              <c:x val="0.39632601042979898"/>
              <c:y val="0.89899201993690203"/>
            </c:manualLayout>
          </c:layout>
          <c:overlay val="0"/>
          <c:spPr>
            <a:noFill/>
            <a:ln w="25400">
              <a:noFill/>
            </a:ln>
          </c:spPr>
        </c:title>
        <c:numFmt formatCode="General" sourceLinked="1"/>
        <c:majorTickMark val="none"/>
        <c:minorTickMark val="none"/>
        <c:tickLblPos val="nextTo"/>
        <c:txPr>
          <a:bodyPr rot="0" vert="horz"/>
          <a:lstStyle/>
          <a:p>
            <a:pPr>
              <a:defRPr sz="1050" b="0" i="0" u="none" strike="noStrike" baseline="0">
                <a:solidFill>
                  <a:srgbClr val="000000"/>
                </a:solidFill>
                <a:latin typeface="Calibri"/>
                <a:ea typeface="Calibri"/>
                <a:cs typeface="Calibri"/>
              </a:defRPr>
            </a:pPr>
            <a:endParaRPr lang="en-US"/>
          </a:p>
        </c:txPr>
        <c:crossAx val="-2119780152"/>
        <c:crosses val="autoZero"/>
        <c:auto val="1"/>
        <c:lblAlgn val="ctr"/>
        <c:lblOffset val="100"/>
        <c:noMultiLvlLbl val="0"/>
      </c:catAx>
      <c:valAx>
        <c:axId val="-2119780152"/>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sz="1400"/>
                  <a:t>Estimated Hrs Remaining</a:t>
                </a:r>
              </a:p>
            </c:rich>
          </c:tx>
          <c:overlay val="0"/>
          <c:spPr>
            <a:noFill/>
            <a:ln w="25400">
              <a:noFill/>
            </a:ln>
          </c:spPr>
        </c:title>
        <c:numFmt formatCode="General" sourceLinked="1"/>
        <c:majorTickMark val="none"/>
        <c:minorTickMark val="none"/>
        <c:tickLblPos val="nextTo"/>
        <c:txPr>
          <a:bodyPr rot="0" vert="horz"/>
          <a:lstStyle/>
          <a:p>
            <a:pPr>
              <a:defRPr sz="1100" b="0" i="0" u="none" strike="noStrike" baseline="0">
                <a:solidFill>
                  <a:srgbClr val="000000"/>
                </a:solidFill>
                <a:latin typeface="Calibri"/>
                <a:ea typeface="Calibri"/>
                <a:cs typeface="Calibri"/>
              </a:defRPr>
            </a:pPr>
            <a:endParaRPr lang="en-US"/>
          </a:p>
        </c:txPr>
        <c:crossAx val="-2119786376"/>
        <c:crosses val="autoZero"/>
        <c:crossBetween val="between"/>
      </c:valAx>
      <c:valAx>
        <c:axId val="-2119773992"/>
        <c:scaling>
          <c:orientation val="minMax"/>
        </c:scaling>
        <c:delete val="0"/>
        <c:axPos val="r"/>
        <c:title>
          <c:tx>
            <c:rich>
              <a:bodyPr rot="5400000" vert="horz"/>
              <a:lstStyle/>
              <a:p>
                <a:pPr>
                  <a:defRPr sz="1400" b="1" i="0"/>
                </a:pPr>
                <a:r>
                  <a:rPr lang="en-US" sz="1400" b="1" i="0"/>
                  <a:t>Story Points Remaining</a:t>
                </a:r>
              </a:p>
            </c:rich>
          </c:tx>
          <c:overlay val="0"/>
        </c:title>
        <c:numFmt formatCode="General" sourceLinked="1"/>
        <c:majorTickMark val="out"/>
        <c:minorTickMark val="none"/>
        <c:tickLblPos val="nextTo"/>
        <c:txPr>
          <a:bodyPr/>
          <a:lstStyle/>
          <a:p>
            <a:pPr>
              <a:defRPr sz="1100"/>
            </a:pPr>
            <a:endParaRPr lang="en-US"/>
          </a:p>
        </c:txPr>
        <c:crossAx val="-2119768504"/>
        <c:crosses val="max"/>
        <c:crossBetween val="between"/>
      </c:valAx>
      <c:catAx>
        <c:axId val="-2119768504"/>
        <c:scaling>
          <c:orientation val="minMax"/>
        </c:scaling>
        <c:delete val="1"/>
        <c:axPos val="b"/>
        <c:numFmt formatCode="General" sourceLinked="1"/>
        <c:majorTickMark val="out"/>
        <c:minorTickMark val="none"/>
        <c:tickLblPos val="none"/>
        <c:crossAx val="-2119773992"/>
        <c:crosses val="autoZero"/>
        <c:auto val="1"/>
        <c:lblAlgn val="ctr"/>
        <c:lblOffset val="100"/>
        <c:noMultiLvlLbl val="0"/>
      </c:catAx>
    </c:plotArea>
    <c:legend>
      <c:legendPos val="tr"/>
      <c:layout>
        <c:manualLayout>
          <c:xMode val="edge"/>
          <c:yMode val="edge"/>
          <c:x val="0.832781633170534"/>
          <c:y val="0.82951582142036095"/>
          <c:w val="0.15638661421279401"/>
          <c:h val="0.166476407727045"/>
        </c:manualLayout>
      </c:layout>
      <c:overlay val="0"/>
      <c:txPr>
        <a:bodyPr/>
        <a:lstStyle/>
        <a:p>
          <a:pPr>
            <a:defRPr sz="110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0.750000000000002" l="0.70000000000000095" r="0.70000000000000095" t="0.750000000000002" header="0.3" footer="0.3"/>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2139950</xdr:colOff>
      <xdr:row>0</xdr:row>
      <xdr:rowOff>520700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39950" cy="520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127000</xdr:colOff>
      <xdr:row>1</xdr:row>
      <xdr:rowOff>76200</xdr:rowOff>
    </xdr:from>
    <xdr:to>
      <xdr:col>3</xdr:col>
      <xdr:colOff>2679700</xdr:colOff>
      <xdr:row>16</xdr:row>
      <xdr:rowOff>76200</xdr:rowOff>
    </xdr:to>
    <xdr:graphicFrame macro="">
      <xdr:nvGraphicFramePr>
        <xdr:cNvPr id="5" name="Chart 4">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84665</xdr:colOff>
      <xdr:row>0</xdr:row>
      <xdr:rowOff>84665</xdr:rowOff>
    </xdr:from>
    <xdr:to>
      <xdr:col>1</xdr:col>
      <xdr:colOff>1199090</xdr:colOff>
      <xdr:row>0</xdr:row>
      <xdr:rowOff>605365</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665" y="84665"/>
          <a:ext cx="2139950" cy="520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127000</xdr:colOff>
      <xdr:row>6</xdr:row>
      <xdr:rowOff>126999</xdr:rowOff>
    </xdr:from>
    <xdr:to>
      <xdr:col>3</xdr:col>
      <xdr:colOff>1845734</xdr:colOff>
      <xdr:row>26</xdr:row>
      <xdr:rowOff>47625</xdr:rowOff>
    </xdr:to>
    <xdr:graphicFrame macro="">
      <xdr:nvGraphicFramePr>
        <xdr:cNvPr id="8195" name="Chart 4">
          <a:extLst>
            <a:ext uri="{FF2B5EF4-FFF2-40B4-BE49-F238E27FC236}">
              <a16:creationId xmlns:a16="http://schemas.microsoft.com/office/drawing/2014/main" id="{00000000-0008-0000-0200-000003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139700</xdr:colOff>
      <xdr:row>0</xdr:row>
      <xdr:rowOff>0</xdr:rowOff>
    </xdr:from>
    <xdr:to>
      <xdr:col>1</xdr:col>
      <xdr:colOff>1873250</xdr:colOff>
      <xdr:row>0</xdr:row>
      <xdr:rowOff>520700</xdr:rowOff>
    </xdr:to>
    <xdr:pic>
      <xdr:nvPicPr>
        <xdr:cNvPr id="8196" name="Picture 2">
          <a:extLst>
            <a:ext uri="{FF2B5EF4-FFF2-40B4-BE49-F238E27FC236}">
              <a16:creationId xmlns:a16="http://schemas.microsoft.com/office/drawing/2014/main" id="{00000000-0008-0000-0200-0000042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9700" y="0"/>
          <a:ext cx="2146300" cy="520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79377</xdr:colOff>
      <xdr:row>7</xdr:row>
      <xdr:rowOff>86782</xdr:rowOff>
    </xdr:from>
    <xdr:to>
      <xdr:col>3</xdr:col>
      <xdr:colOff>1809750</xdr:colOff>
      <xdr:row>26</xdr:row>
      <xdr:rowOff>111125</xdr:rowOff>
    </xdr:to>
    <xdr:graphicFrame macro="">
      <xdr:nvGraphicFramePr>
        <xdr:cNvPr id="2" name="Chart 4">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95250</xdr:colOff>
      <xdr:row>0</xdr:row>
      <xdr:rowOff>0</xdr:rowOff>
    </xdr:from>
    <xdr:to>
      <xdr:col>1</xdr:col>
      <xdr:colOff>1821888</xdr:colOff>
      <xdr:row>0</xdr:row>
      <xdr:rowOff>524256</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95250" y="0"/>
          <a:ext cx="2139388" cy="52425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11</xdr:col>
      <xdr:colOff>152400</xdr:colOff>
      <xdr:row>26</xdr:row>
      <xdr:rowOff>63500</xdr:rowOff>
    </xdr:to>
    <xdr:pic>
      <xdr:nvPicPr>
        <xdr:cNvPr id="9218" name="Picture 1" descr="burndown charts.jpg">
          <a:extLst>
            <a:ext uri="{FF2B5EF4-FFF2-40B4-BE49-F238E27FC236}">
              <a16:creationId xmlns:a16="http://schemas.microsoft.com/office/drawing/2014/main" id="{00000000-0008-0000-0400-0000022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3100" y="177800"/>
          <a:ext cx="6883400" cy="45085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9"/>
  <sheetViews>
    <sheetView topLeftCell="A5" workbookViewId="0">
      <selection activeCell="B1" sqref="B1"/>
    </sheetView>
  </sheetViews>
  <sheetFormatPr defaultColWidth="11.42578125" defaultRowHeight="14.1"/>
  <cols>
    <col min="1" max="1" width="123.42578125" style="222" customWidth="1"/>
  </cols>
  <sheetData>
    <row r="1" spans="1:1" ht="45.95" customHeight="1"/>
    <row r="2" spans="1:1" ht="18">
      <c r="A2" s="223" t="s">
        <v>0</v>
      </c>
    </row>
    <row r="3" spans="1:1" ht="56.1">
      <c r="A3" s="224" t="s">
        <v>1</v>
      </c>
    </row>
    <row r="5" spans="1:1" ht="18">
      <c r="A5" s="223" t="s">
        <v>2</v>
      </c>
    </row>
    <row r="6" spans="1:1" ht="210">
      <c r="A6" s="224" t="s">
        <v>3</v>
      </c>
    </row>
    <row r="8" spans="1:1" ht="18">
      <c r="A8" s="223" t="s">
        <v>4</v>
      </c>
    </row>
    <row r="9" spans="1:1" ht="111.95">
      <c r="A9" s="224" t="s">
        <v>5</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M1014"/>
  <sheetViews>
    <sheetView tabSelected="1" zoomScale="75" zoomScaleNormal="75" zoomScalePageLayoutView="75" workbookViewId="0">
      <pane ySplit="19" topLeftCell="A20" activePane="bottomLeft" state="frozen"/>
      <selection pane="bottomLeft" activeCell="C20" sqref="C20"/>
    </sheetView>
  </sheetViews>
  <sheetFormatPr defaultColWidth="10.85546875" defaultRowHeight="14.1"/>
  <cols>
    <col min="1" max="1" width="14" style="189" customWidth="1"/>
    <col min="2" max="2" width="36.28515625" style="165" customWidth="1"/>
    <col min="3" max="3" width="84.7109375" style="165" customWidth="1"/>
    <col min="4" max="4" width="47.140625" style="165" customWidth="1"/>
    <col min="5" max="5" width="14.42578125" style="165" customWidth="1"/>
    <col min="6" max="6" width="8.7109375" style="201" customWidth="1"/>
    <col min="7" max="7" width="8.7109375" style="191" customWidth="1"/>
    <col min="8" max="8" width="8.7109375" style="169" customWidth="1"/>
    <col min="9" max="9" width="13" style="169" customWidth="1"/>
    <col min="10" max="13" width="8.7109375" style="169" customWidth="1"/>
    <col min="14" max="16" width="7.85546875" style="169" customWidth="1"/>
    <col min="17" max="16384" width="10.85546875" style="169"/>
  </cols>
  <sheetData>
    <row r="1" spans="1:13" ht="54.95" customHeight="1"/>
    <row r="2" spans="1:13" ht="18">
      <c r="A2" s="221" t="s">
        <v>6</v>
      </c>
      <c r="B2" s="164"/>
      <c r="D2" s="210" t="s">
        <v>7</v>
      </c>
      <c r="E2" s="166"/>
      <c r="F2" s="195" t="s">
        <v>8</v>
      </c>
      <c r="G2" s="167"/>
      <c r="H2" s="167"/>
      <c r="I2" s="168"/>
      <c r="J2" s="168"/>
      <c r="K2" s="211" t="s">
        <v>9</v>
      </c>
      <c r="L2" s="216" t="s">
        <v>10</v>
      </c>
      <c r="M2" s="212" t="s">
        <v>11</v>
      </c>
    </row>
    <row r="3" spans="1:13">
      <c r="A3" s="164"/>
      <c r="D3" s="213" t="s">
        <v>12</v>
      </c>
      <c r="E3" s="170"/>
      <c r="F3" s="196"/>
      <c r="G3" s="171" t="s">
        <v>13</v>
      </c>
      <c r="H3" s="171" t="s">
        <v>14</v>
      </c>
      <c r="I3" s="171" t="s">
        <v>13</v>
      </c>
      <c r="J3" s="171" t="s">
        <v>15</v>
      </c>
      <c r="K3" s="211" t="s">
        <v>16</v>
      </c>
      <c r="L3" s="216" t="s">
        <v>16</v>
      </c>
      <c r="M3" s="212" t="s">
        <v>16</v>
      </c>
    </row>
    <row r="4" spans="1:13">
      <c r="A4" s="204">
        <v>44270</v>
      </c>
      <c r="B4" s="172" t="s">
        <v>17</v>
      </c>
      <c r="D4" s="213" t="s">
        <v>18</v>
      </c>
      <c r="E4" s="170"/>
      <c r="F4" s="196" t="s">
        <v>19</v>
      </c>
      <c r="G4" s="171" t="s">
        <v>20</v>
      </c>
      <c r="H4" s="171" t="s">
        <v>16</v>
      </c>
      <c r="I4" s="171" t="s">
        <v>21</v>
      </c>
      <c r="J4" s="171" t="s">
        <v>21</v>
      </c>
      <c r="K4" s="173">
        <f>IF(G6="",G5,(MAX(G6:G15)))</f>
        <v>10</v>
      </c>
      <c r="L4" s="217">
        <f>IF(G6="",G5,(ROUNDDOWN(AVERAGE(G6:G15),0)))</f>
        <v>10</v>
      </c>
      <c r="M4" s="174">
        <f>IF(G6="",G5,MIN(G6:G15))</f>
        <v>10</v>
      </c>
    </row>
    <row r="5" spans="1:13">
      <c r="A5" s="175">
        <v>7</v>
      </c>
      <c r="B5" s="165" t="s">
        <v>22</v>
      </c>
      <c r="C5" s="176"/>
      <c r="D5" s="214" t="s">
        <v>23</v>
      </c>
      <c r="E5" s="177"/>
      <c r="F5" s="197" t="s">
        <v>24</v>
      </c>
      <c r="G5" s="209">
        <v>10</v>
      </c>
      <c r="H5" s="168">
        <f>MAX(F6:F15)</f>
        <v>10</v>
      </c>
      <c r="I5" s="208">
        <f>G38</f>
        <v>23</v>
      </c>
      <c r="J5" s="207">
        <f>I5</f>
        <v>23</v>
      </c>
      <c r="K5" s="178">
        <f>IF(SUM($G5:$G5)&lt;=0,0,$H5*K$4)</f>
        <v>100</v>
      </c>
      <c r="L5" s="218">
        <f>IF(SUM($G5:$G5)&lt;=0,0,$H5*L$4)</f>
        <v>100</v>
      </c>
      <c r="M5" s="179">
        <f>IF(SUM($G5:$G5)&lt;=0,0,$H5*M$4)</f>
        <v>100</v>
      </c>
    </row>
    <row r="6" spans="1:13">
      <c r="A6" s="175">
        <v>1</v>
      </c>
      <c r="B6" s="165" t="s">
        <v>25</v>
      </c>
      <c r="C6" s="176"/>
      <c r="F6" s="198">
        <v>1</v>
      </c>
      <c r="G6" s="180" t="str">
        <f>IF(COUNTIF(H$20:H995,F6),SUMIF(H$20:H995,F6,F$20:F995),"")</f>
        <v/>
      </c>
      <c r="H6" s="168">
        <f>H5-1</f>
        <v>9</v>
      </c>
      <c r="I6" s="168">
        <f>IF(G6="",I5,I5-G6)</f>
        <v>23</v>
      </c>
      <c r="J6" s="207">
        <f>J5-(J5/H5)</f>
        <v>20.7</v>
      </c>
      <c r="K6" s="178">
        <f>IF(SUM($G$5:$G6)&lt;=0,0,$H6*K$4)</f>
        <v>90</v>
      </c>
      <c r="L6" s="218">
        <f>IF(SUM($H$5:$H6)&lt;=0,0,$H6*L$4)</f>
        <v>90</v>
      </c>
      <c r="M6" s="179">
        <f>IF(SUM($G$5:$G6)&lt;=0,0,$H6*M$4)</f>
        <v>90</v>
      </c>
    </row>
    <row r="7" spans="1:13">
      <c r="A7" s="175">
        <v>11</v>
      </c>
      <c r="B7" s="165" t="s">
        <v>26</v>
      </c>
      <c r="C7" s="176"/>
      <c r="F7" s="198">
        <v>2</v>
      </c>
      <c r="G7" s="180" t="str">
        <f>IF(COUNTIF(H$20:H996,F7),SUMIF(H$20:H996,F7,F$20:F996),"")</f>
        <v/>
      </c>
      <c r="H7" s="168">
        <f t="shared" ref="H7:H15" si="0">H6-1</f>
        <v>8</v>
      </c>
      <c r="I7" s="168">
        <f t="shared" ref="I7:I8" si="1">IF(G7="",I6,I6-G7)</f>
        <v>23</v>
      </c>
      <c r="J7" s="207">
        <f t="shared" ref="J7:J8" si="2">J6-(J6/H6)</f>
        <v>18.399999999999999</v>
      </c>
      <c r="K7" s="178">
        <f>IF(SUM($G$5:$G7)&lt;=0,0,$H7*K$4)</f>
        <v>80</v>
      </c>
      <c r="L7" s="218">
        <f>IF(SUM($H$5:$H7)&lt;=0,0,$H7*L$4)</f>
        <v>80</v>
      </c>
      <c r="M7" s="179">
        <f>IF(SUM($G$5:$G7)&lt;=0,0,$H7*M$4)</f>
        <v>80</v>
      </c>
    </row>
    <row r="8" spans="1:13">
      <c r="A8" s="204">
        <v>44281</v>
      </c>
      <c r="B8" s="172" t="s">
        <v>27</v>
      </c>
      <c r="C8" s="176"/>
      <c r="F8" s="198">
        <v>3</v>
      </c>
      <c r="G8" s="180" t="str">
        <f>IF(COUNTIF(H$20:H997,F8),SUMIF(H$20:H997,F8,F$20:F997),"")</f>
        <v/>
      </c>
      <c r="H8" s="168">
        <f t="shared" si="0"/>
        <v>7</v>
      </c>
      <c r="I8" s="168">
        <f t="shared" si="1"/>
        <v>23</v>
      </c>
      <c r="J8" s="207">
        <f t="shared" si="2"/>
        <v>16.099999999999998</v>
      </c>
      <c r="K8" s="178">
        <f>IF(SUM($G$5:$G8)&lt;=0,0,$H8*K$4)</f>
        <v>70</v>
      </c>
      <c r="L8" s="218">
        <f>IF(SUM($H$5:$H8)&lt;=0,0,$H8*L$4)</f>
        <v>70</v>
      </c>
      <c r="M8" s="179">
        <f>IF(SUM($G$5:$G8)&lt;=0,0,$H8*M$4)</f>
        <v>70</v>
      </c>
    </row>
    <row r="9" spans="1:13">
      <c r="A9" s="175">
        <v>2</v>
      </c>
      <c r="B9" s="165" t="s">
        <v>28</v>
      </c>
      <c r="C9" s="176"/>
      <c r="F9" s="198">
        <v>4</v>
      </c>
      <c r="G9" s="180" t="str">
        <f>IF(COUNTIF(H$20:H998,F9),SUMIF(H$20:H998,F9,F$20:F998),"")</f>
        <v/>
      </c>
      <c r="H9" s="168">
        <f t="shared" si="0"/>
        <v>6</v>
      </c>
      <c r="I9" s="168">
        <f t="shared" ref="I9:I15" si="3">IF(G9="",I8,I8-G9)</f>
        <v>23</v>
      </c>
      <c r="J9" s="207">
        <f t="shared" ref="J9:J15" si="4">J8-(J8/H8)</f>
        <v>13.799999999999997</v>
      </c>
      <c r="K9" s="178">
        <f>IF(SUM($G$5:$G9)&lt;=0,0,$H9*K$4)</f>
        <v>60</v>
      </c>
      <c r="L9" s="218">
        <f>IF(SUM($H$5:$H9)&lt;=0,0,$H9*L$4)</f>
        <v>60</v>
      </c>
      <c r="M9" s="179">
        <f>IF(SUM($G$5:$G9)&lt;=0,0,$H9*M$4)</f>
        <v>60</v>
      </c>
    </row>
    <row r="10" spans="1:13">
      <c r="A10" s="175">
        <v>14</v>
      </c>
      <c r="B10" s="165" t="s">
        <v>29</v>
      </c>
      <c r="C10" s="176"/>
      <c r="F10" s="198">
        <v>5</v>
      </c>
      <c r="G10" s="180" t="str">
        <f>IF(COUNTIF(H$20:H999,F10),SUMIF(H$20:H999,F10,F$20:F999),"")</f>
        <v/>
      </c>
      <c r="H10" s="168">
        <f t="shared" si="0"/>
        <v>5</v>
      </c>
      <c r="I10" s="168">
        <f t="shared" si="3"/>
        <v>23</v>
      </c>
      <c r="J10" s="207">
        <f t="shared" si="4"/>
        <v>11.499999999999998</v>
      </c>
      <c r="K10" s="178">
        <f>IF(SUM($G$5:$G10)&lt;=0,0,$H10*K$4)</f>
        <v>50</v>
      </c>
      <c r="L10" s="218">
        <f>IF(SUM($H$5:$H10)&lt;=0,0,$H10*L$4)</f>
        <v>50</v>
      </c>
      <c r="M10" s="179">
        <f>IF(SUM($G$5:$G10)&lt;=0,0,$H10*M$4)</f>
        <v>50</v>
      </c>
    </row>
    <row r="11" spans="1:13">
      <c r="A11" s="204">
        <v>44295</v>
      </c>
      <c r="B11" s="172" t="s">
        <v>30</v>
      </c>
      <c r="C11" s="176"/>
      <c r="F11" s="198">
        <v>6</v>
      </c>
      <c r="G11" s="180" t="str">
        <f>IF(COUNTIF(H$20:H1000,F11),SUMIF(H$20:H1000,F11,F$20:F1000),"")</f>
        <v/>
      </c>
      <c r="H11" s="168">
        <f t="shared" si="0"/>
        <v>4</v>
      </c>
      <c r="I11" s="168">
        <f t="shared" si="3"/>
        <v>23</v>
      </c>
      <c r="J11" s="207">
        <f t="shared" si="4"/>
        <v>9.1999999999999993</v>
      </c>
      <c r="K11" s="178">
        <f>IF(SUM($G$5:$G11)&lt;=0,0,$H11*K$4)</f>
        <v>40</v>
      </c>
      <c r="L11" s="218">
        <f>IF(SUM($H$5:$H11)&lt;=0,0,$H11*L$4)</f>
        <v>40</v>
      </c>
      <c r="M11" s="179">
        <f>IF(SUM($G$5:$G11)&lt;=0,0,$H11*M$4)</f>
        <v>40</v>
      </c>
    </row>
    <row r="12" spans="1:13">
      <c r="A12" s="175">
        <v>2</v>
      </c>
      <c r="B12" s="165" t="s">
        <v>31</v>
      </c>
      <c r="F12" s="198">
        <v>7</v>
      </c>
      <c r="G12" s="180" t="str">
        <f>IF(COUNTIF(H$20:H1001,F12),SUMIF(H$20:H1001,F12,F$20:F1001),"")</f>
        <v/>
      </c>
      <c r="H12" s="168">
        <f t="shared" si="0"/>
        <v>3</v>
      </c>
      <c r="I12" s="168">
        <f t="shared" si="3"/>
        <v>23</v>
      </c>
      <c r="J12" s="207">
        <f t="shared" si="4"/>
        <v>6.8999999999999995</v>
      </c>
      <c r="K12" s="178">
        <f>IF(SUM($G$5:$G12)&lt;=0,0,$H12*K$4)</f>
        <v>30</v>
      </c>
      <c r="L12" s="218">
        <f>IF(SUM($H$5:$H12)&lt;=0,0,$H12*L$4)</f>
        <v>30</v>
      </c>
      <c r="M12" s="179">
        <f>IF(SUM($G$5:$G12)&lt;=0,0,$H12*M$4)</f>
        <v>30</v>
      </c>
    </row>
    <row r="13" spans="1:13">
      <c r="A13" s="175">
        <v>17</v>
      </c>
      <c r="B13" s="165" t="s">
        <v>32</v>
      </c>
      <c r="F13" s="198">
        <v>8</v>
      </c>
      <c r="G13" s="180" t="str">
        <f>IF(COUNTIF(H$20:H1002,F13),SUMIF(H$20:H1002,F13,F$20:F1002),"")</f>
        <v/>
      </c>
      <c r="H13" s="168">
        <f t="shared" si="0"/>
        <v>2</v>
      </c>
      <c r="I13" s="168">
        <f t="shared" si="3"/>
        <v>23</v>
      </c>
      <c r="J13" s="207">
        <f t="shared" si="4"/>
        <v>4.5999999999999996</v>
      </c>
      <c r="K13" s="178">
        <f>IF(SUM($G$5:$G13)&lt;=0,0,$H13*K$4)</f>
        <v>20</v>
      </c>
      <c r="L13" s="218">
        <f>IF(SUM($H$5:$H13)&lt;=0,0,$H13*L$4)</f>
        <v>20</v>
      </c>
      <c r="M13" s="179">
        <f>IF(SUM($G$5:$G13)&lt;=0,0,$H13*M$4)</f>
        <v>20</v>
      </c>
    </row>
    <row r="14" spans="1:13" s="181" customFormat="1">
      <c r="A14" s="204">
        <v>44312</v>
      </c>
      <c r="B14" s="172" t="s">
        <v>33</v>
      </c>
      <c r="C14" s="165"/>
      <c r="D14" s="165"/>
      <c r="E14" s="165"/>
      <c r="F14" s="198">
        <v>9</v>
      </c>
      <c r="G14" s="180" t="str">
        <f>IF(COUNTIF(H$20:H1003,F14),SUMIF(H$20:H1003,F14,F$20:F1003),"")</f>
        <v/>
      </c>
      <c r="H14" s="168">
        <f t="shared" si="0"/>
        <v>1</v>
      </c>
      <c r="I14" s="168">
        <f t="shared" si="3"/>
        <v>23</v>
      </c>
      <c r="J14" s="207">
        <f t="shared" si="4"/>
        <v>2.2999999999999998</v>
      </c>
      <c r="K14" s="178">
        <f>IF(SUM($G$5:$G14)&lt;=0,0,$H14*K$4)</f>
        <v>10</v>
      </c>
      <c r="L14" s="218">
        <f>IF(SUM($H$5:$H14)&lt;=0,0,$H14*L$4)</f>
        <v>10</v>
      </c>
      <c r="M14" s="179">
        <f>IF(SUM($G$5:$G14)&lt;=0,0,$H14*M$4)</f>
        <v>10</v>
      </c>
    </row>
    <row r="15" spans="1:13" s="181" customFormat="1">
      <c r="C15" s="165"/>
      <c r="D15" s="165"/>
      <c r="E15" s="165"/>
      <c r="F15" s="198">
        <v>10</v>
      </c>
      <c r="G15" s="180" t="str">
        <f>IF(COUNTIF(H$20:H1004,F15),SUMIF(H$20:H1004,F15,F$20:F1004),"")</f>
        <v/>
      </c>
      <c r="H15" s="168">
        <f t="shared" si="0"/>
        <v>0</v>
      </c>
      <c r="I15" s="168">
        <f t="shared" si="3"/>
        <v>23</v>
      </c>
      <c r="J15" s="207">
        <f t="shared" si="4"/>
        <v>0</v>
      </c>
      <c r="K15" s="178">
        <f>IF(SUM($G$5:$G15)&lt;=0,0,$H15*K$4)</f>
        <v>0</v>
      </c>
      <c r="L15" s="218">
        <f>IF(SUM($H$5:$H15)&lt;=0,0,$H15*L$4)</f>
        <v>0</v>
      </c>
      <c r="M15" s="179">
        <f>IF(SUM($G$5:$G15)&lt;=0,0,$H15*M$4)</f>
        <v>0</v>
      </c>
    </row>
    <row r="16" spans="1:13" s="181" customFormat="1">
      <c r="F16" s="172"/>
      <c r="J16" s="206"/>
      <c r="L16" s="219"/>
    </row>
    <row r="17" spans="1:13">
      <c r="C17" s="181"/>
      <c r="D17" s="181"/>
      <c r="E17" s="181"/>
      <c r="F17" s="199"/>
      <c r="G17" s="183"/>
      <c r="H17" s="181"/>
      <c r="J17" s="193"/>
      <c r="K17" s="205"/>
      <c r="L17" s="220"/>
    </row>
    <row r="18" spans="1:13" ht="18">
      <c r="A18" s="221" t="s">
        <v>34</v>
      </c>
      <c r="B18" s="164"/>
      <c r="C18" s="185"/>
      <c r="D18" s="185"/>
      <c r="E18" s="185"/>
      <c r="F18" s="199"/>
      <c r="G18" s="183" t="s">
        <v>35</v>
      </c>
      <c r="H18" s="181" t="s">
        <v>19</v>
      </c>
      <c r="I18" s="181" t="s">
        <v>36</v>
      </c>
      <c r="J18" s="206" t="s">
        <v>36</v>
      </c>
    </row>
    <row r="19" spans="1:13">
      <c r="A19" s="186" t="s">
        <v>37</v>
      </c>
      <c r="B19" s="172" t="s">
        <v>38</v>
      </c>
      <c r="C19" s="172" t="s">
        <v>39</v>
      </c>
      <c r="D19" s="172" t="s">
        <v>40</v>
      </c>
      <c r="E19" s="172" t="s">
        <v>41</v>
      </c>
      <c r="F19" s="199" t="s">
        <v>42</v>
      </c>
      <c r="G19" s="182" t="s">
        <v>43</v>
      </c>
      <c r="H19" s="181" t="s">
        <v>44</v>
      </c>
      <c r="I19" s="181" t="s">
        <v>45</v>
      </c>
      <c r="J19" s="185" t="s">
        <v>46</v>
      </c>
    </row>
    <row r="20" spans="1:13">
      <c r="A20" s="188">
        <v>2</v>
      </c>
      <c r="B20" s="165" t="s">
        <v>47</v>
      </c>
      <c r="C20" s="165" t="s">
        <v>48</v>
      </c>
      <c r="D20" s="165" t="s">
        <v>49</v>
      </c>
      <c r="E20" s="215" t="s">
        <v>7</v>
      </c>
      <c r="F20" s="165">
        <v>1</v>
      </c>
      <c r="G20" s="187">
        <f>F20</f>
        <v>1</v>
      </c>
      <c r="H20" s="165"/>
    </row>
    <row r="21" spans="1:13">
      <c r="A21" s="188">
        <v>3</v>
      </c>
      <c r="B21" s="165" t="s">
        <v>50</v>
      </c>
      <c r="C21" s="165" t="s">
        <v>51</v>
      </c>
      <c r="E21" s="215" t="s">
        <v>7</v>
      </c>
      <c r="F21" s="165">
        <v>1</v>
      </c>
      <c r="G21" s="187">
        <f>F21+G20</f>
        <v>2</v>
      </c>
      <c r="H21" s="165"/>
    </row>
    <row r="22" spans="1:13">
      <c r="A22" s="189">
        <v>4</v>
      </c>
      <c r="B22" s="165" t="s">
        <v>52</v>
      </c>
      <c r="C22" s="165" t="s">
        <v>53</v>
      </c>
      <c r="D22" s="165" t="s">
        <v>54</v>
      </c>
      <c r="E22" s="215" t="s">
        <v>7</v>
      </c>
      <c r="F22" s="165">
        <v>1</v>
      </c>
      <c r="G22" s="187">
        <f t="shared" ref="G22:G37" si="5">F22+G21</f>
        <v>3</v>
      </c>
      <c r="H22" s="165"/>
    </row>
    <row r="23" spans="1:13">
      <c r="A23" s="188">
        <v>5</v>
      </c>
      <c r="B23" s="165" t="s">
        <v>55</v>
      </c>
      <c r="C23" s="165" t="s">
        <v>56</v>
      </c>
      <c r="D23" s="165" t="s">
        <v>57</v>
      </c>
      <c r="E23" s="215" t="s">
        <v>7</v>
      </c>
      <c r="F23" s="165">
        <v>1</v>
      </c>
      <c r="G23" s="187">
        <f t="shared" si="5"/>
        <v>4</v>
      </c>
      <c r="H23" s="165"/>
    </row>
    <row r="24" spans="1:13">
      <c r="A24" s="189">
        <v>1</v>
      </c>
      <c r="B24" s="165" t="s">
        <v>58</v>
      </c>
      <c r="C24" s="165" t="s">
        <v>59</v>
      </c>
      <c r="D24" s="165" t="s">
        <v>60</v>
      </c>
      <c r="E24" s="215" t="s">
        <v>7</v>
      </c>
      <c r="F24" s="165">
        <v>1</v>
      </c>
      <c r="G24" s="187">
        <f>F24+G23</f>
        <v>5</v>
      </c>
      <c r="H24" s="165"/>
      <c r="I24" s="225"/>
      <c r="J24" s="193"/>
      <c r="K24" s="184"/>
      <c r="M24" s="192"/>
    </row>
    <row r="25" spans="1:13">
      <c r="A25" s="189">
        <v>6</v>
      </c>
      <c r="B25" s="165" t="s">
        <v>61</v>
      </c>
      <c r="E25" s="215" t="s">
        <v>23</v>
      </c>
      <c r="F25" s="165">
        <v>0</v>
      </c>
      <c r="G25" s="187">
        <f t="shared" si="5"/>
        <v>5</v>
      </c>
      <c r="H25" s="165"/>
      <c r="I25" s="203">
        <f>A8</f>
        <v>44281</v>
      </c>
      <c r="J25" s="193" t="s">
        <v>62</v>
      </c>
    </row>
    <row r="26" spans="1:13">
      <c r="A26" s="189">
        <v>7</v>
      </c>
      <c r="B26" s="165" t="s">
        <v>63</v>
      </c>
      <c r="C26" s="165" t="s">
        <v>64</v>
      </c>
      <c r="D26" s="165" t="s">
        <v>65</v>
      </c>
      <c r="E26" s="215" t="s">
        <v>23</v>
      </c>
      <c r="F26" s="165">
        <v>2</v>
      </c>
      <c r="G26" s="187">
        <f t="shared" si="5"/>
        <v>7</v>
      </c>
      <c r="H26" s="165"/>
      <c r="I26" s="190"/>
      <c r="J26" s="194"/>
      <c r="M26" s="181"/>
    </row>
    <row r="27" spans="1:13">
      <c r="A27" s="189">
        <v>8</v>
      </c>
      <c r="B27" s="165" t="s">
        <v>66</v>
      </c>
      <c r="C27" s="165" t="s">
        <v>67</v>
      </c>
      <c r="D27" s="165" t="s">
        <v>68</v>
      </c>
      <c r="E27" s="215" t="s">
        <v>7</v>
      </c>
      <c r="F27" s="165">
        <v>5</v>
      </c>
      <c r="G27" s="187">
        <f t="shared" si="5"/>
        <v>12</v>
      </c>
      <c r="H27" s="165"/>
      <c r="I27" s="185"/>
      <c r="J27" s="193"/>
      <c r="M27" s="181"/>
    </row>
    <row r="28" spans="1:13">
      <c r="A28" s="189">
        <v>9</v>
      </c>
      <c r="B28" s="165" t="s">
        <v>69</v>
      </c>
      <c r="C28" s="165" t="s">
        <v>70</v>
      </c>
      <c r="D28" s="165" t="s">
        <v>71</v>
      </c>
      <c r="E28" s="215" t="s">
        <v>12</v>
      </c>
      <c r="F28" s="165">
        <v>2</v>
      </c>
      <c r="G28" s="187">
        <f t="shared" si="5"/>
        <v>14</v>
      </c>
      <c r="H28" s="165"/>
      <c r="I28" s="185"/>
      <c r="J28" s="193"/>
    </row>
    <row r="29" spans="1:13">
      <c r="A29" s="189">
        <v>10</v>
      </c>
      <c r="B29" s="165" t="s">
        <v>72</v>
      </c>
      <c r="C29" s="165" t="s">
        <v>73</v>
      </c>
      <c r="D29" s="165" t="s">
        <v>74</v>
      </c>
      <c r="E29" s="215" t="s">
        <v>12</v>
      </c>
      <c r="F29" s="165">
        <v>2</v>
      </c>
      <c r="G29" s="187">
        <f t="shared" si="5"/>
        <v>16</v>
      </c>
      <c r="H29" s="165"/>
      <c r="I29" s="226">
        <f>A11</f>
        <v>44295</v>
      </c>
      <c r="J29" s="193" t="s">
        <v>75</v>
      </c>
    </row>
    <row r="30" spans="1:13">
      <c r="A30" s="189">
        <v>11</v>
      </c>
      <c r="B30" s="165" t="s">
        <v>76</v>
      </c>
      <c r="E30" s="215" t="s">
        <v>23</v>
      </c>
      <c r="F30" s="165">
        <v>1</v>
      </c>
      <c r="G30" s="187">
        <f t="shared" si="5"/>
        <v>17</v>
      </c>
      <c r="H30" s="165"/>
      <c r="I30" s="202"/>
      <c r="J30" s="185"/>
    </row>
    <row r="31" spans="1:13">
      <c r="A31" s="189">
        <v>13</v>
      </c>
      <c r="B31" s="165" t="s">
        <v>77</v>
      </c>
      <c r="E31" s="215" t="s">
        <v>12</v>
      </c>
      <c r="F31" s="187">
        <v>1</v>
      </c>
      <c r="G31" s="187">
        <f t="shared" si="5"/>
        <v>18</v>
      </c>
      <c r="H31" s="165"/>
    </row>
    <row r="32" spans="1:13">
      <c r="A32" s="189">
        <v>15</v>
      </c>
      <c r="B32" s="165" t="s">
        <v>78</v>
      </c>
      <c r="E32" s="215" t="s">
        <v>7</v>
      </c>
      <c r="F32" s="187">
        <v>1</v>
      </c>
      <c r="G32" s="187">
        <f t="shared" si="5"/>
        <v>19</v>
      </c>
      <c r="H32" s="165"/>
    </row>
    <row r="33" spans="1:10">
      <c r="A33" s="189">
        <v>14</v>
      </c>
      <c r="B33" s="165" t="s">
        <v>79</v>
      </c>
      <c r="E33" s="215" t="s">
        <v>7</v>
      </c>
      <c r="F33" s="187">
        <v>1</v>
      </c>
      <c r="G33" s="187">
        <f t="shared" si="5"/>
        <v>20</v>
      </c>
      <c r="H33" s="165"/>
    </row>
    <row r="34" spans="1:10">
      <c r="A34" s="189">
        <v>16</v>
      </c>
      <c r="B34" s="165" t="s">
        <v>80</v>
      </c>
      <c r="E34" s="215" t="s">
        <v>7</v>
      </c>
      <c r="F34" s="200">
        <v>1</v>
      </c>
      <c r="G34" s="187">
        <f t="shared" si="5"/>
        <v>21</v>
      </c>
      <c r="H34" s="165"/>
    </row>
    <row r="35" spans="1:10">
      <c r="A35" s="189">
        <v>20</v>
      </c>
      <c r="B35" s="165" t="s">
        <v>81</v>
      </c>
      <c r="E35" s="215" t="s">
        <v>23</v>
      </c>
      <c r="F35" s="200">
        <v>1</v>
      </c>
      <c r="G35" s="187">
        <f t="shared" si="5"/>
        <v>22</v>
      </c>
      <c r="H35" s="165"/>
      <c r="I35" s="203"/>
      <c r="J35" s="185"/>
    </row>
    <row r="36" spans="1:10">
      <c r="A36" s="189">
        <v>19</v>
      </c>
      <c r="B36" s="165" t="s">
        <v>82</v>
      </c>
      <c r="E36" s="215" t="s">
        <v>23</v>
      </c>
      <c r="F36" s="200">
        <v>1</v>
      </c>
      <c r="G36" s="187">
        <f t="shared" si="5"/>
        <v>23</v>
      </c>
      <c r="H36" s="165"/>
      <c r="I36" s="225">
        <v>44312</v>
      </c>
      <c r="J36" s="169" t="s">
        <v>83</v>
      </c>
    </row>
    <row r="37" spans="1:10">
      <c r="A37" s="189">
        <v>17</v>
      </c>
      <c r="B37" s="165" t="s">
        <v>84</v>
      </c>
      <c r="E37" s="215"/>
      <c r="F37" s="200"/>
      <c r="G37" s="187">
        <f t="shared" si="5"/>
        <v>23</v>
      </c>
      <c r="H37" s="165"/>
    </row>
    <row r="38" spans="1:10" ht="15">
      <c r="A38" s="189">
        <v>18</v>
      </c>
      <c r="B38" s="169" t="s">
        <v>84</v>
      </c>
      <c r="C38" s="169"/>
      <c r="D38" s="169"/>
      <c r="E38" s="215"/>
      <c r="F38" s="227"/>
      <c r="G38" s="169">
        <f>F38+G37</f>
        <v>23</v>
      </c>
      <c r="I38" s="203"/>
      <c r="J38" s="181"/>
    </row>
    <row r="39" spans="1:10" ht="15">
      <c r="A39" s="189">
        <v>24</v>
      </c>
      <c r="B39" s="169" t="s">
        <v>84</v>
      </c>
      <c r="C39" s="169"/>
      <c r="D39" s="169"/>
      <c r="E39" s="215"/>
      <c r="F39" s="227">
        <v>21</v>
      </c>
      <c r="G39" s="169" t="e">
        <f>F39+#REF!</f>
        <v>#REF!</v>
      </c>
    </row>
    <row r="40" spans="1:10" ht="15">
      <c r="A40" s="189">
        <v>25</v>
      </c>
      <c r="B40" s="169" t="s">
        <v>84</v>
      </c>
      <c r="C40" s="169"/>
      <c r="D40" s="169"/>
      <c r="E40" s="215"/>
      <c r="F40" s="227">
        <v>34</v>
      </c>
      <c r="G40" s="169" t="e">
        <f>F40+G39</f>
        <v>#REF!</v>
      </c>
      <c r="I40" s="203"/>
      <c r="J40" s="181"/>
    </row>
    <row r="41" spans="1:10" ht="15">
      <c r="A41" s="189">
        <v>26</v>
      </c>
      <c r="B41" s="169" t="s">
        <v>84</v>
      </c>
      <c r="C41" s="169"/>
      <c r="D41" s="169"/>
      <c r="E41" s="215"/>
      <c r="F41" s="227">
        <v>13</v>
      </c>
      <c r="G41" s="169" t="e">
        <f>F41+G40</f>
        <v>#REF!</v>
      </c>
    </row>
    <row r="42" spans="1:10" ht="15">
      <c r="A42" s="189">
        <v>27</v>
      </c>
      <c r="B42" s="169" t="s">
        <v>84</v>
      </c>
      <c r="C42" s="169"/>
      <c r="D42" s="169"/>
      <c r="E42" s="215"/>
      <c r="F42" s="227">
        <v>55</v>
      </c>
      <c r="G42" s="169" t="e">
        <f>F42+G41</f>
        <v>#REF!</v>
      </c>
    </row>
    <row r="43" spans="1:10" ht="15">
      <c r="A43" s="189">
        <v>28</v>
      </c>
      <c r="B43" s="169" t="s">
        <v>84</v>
      </c>
      <c r="C43" s="169"/>
      <c r="D43" s="169"/>
      <c r="E43" s="215"/>
      <c r="F43" s="227">
        <v>89</v>
      </c>
      <c r="G43" s="169" t="e">
        <f>F43+G42</f>
        <v>#REF!</v>
      </c>
    </row>
    <row r="44" spans="1:10" ht="15">
      <c r="A44" s="189">
        <v>29</v>
      </c>
      <c r="B44" s="169" t="s">
        <v>84</v>
      </c>
      <c r="C44" s="169"/>
      <c r="D44" s="169"/>
      <c r="E44" s="215"/>
      <c r="F44" s="227">
        <v>55</v>
      </c>
      <c r="G44" s="169" t="e">
        <f>F44+G43</f>
        <v>#REF!</v>
      </c>
    </row>
    <row r="45" spans="1:10" ht="15">
      <c r="A45" s="189">
        <v>30</v>
      </c>
      <c r="B45" s="169" t="s">
        <v>84</v>
      </c>
      <c r="C45" s="169"/>
      <c r="D45" s="169"/>
      <c r="E45" s="215"/>
      <c r="F45" s="227">
        <v>34</v>
      </c>
      <c r="G45" s="169" t="e">
        <f>F45+G44</f>
        <v>#REF!</v>
      </c>
    </row>
    <row r="46" spans="1:10" ht="15">
      <c r="A46" s="189">
        <v>31</v>
      </c>
      <c r="B46" s="169" t="s">
        <v>84</v>
      </c>
      <c r="C46" s="169"/>
      <c r="D46" s="169"/>
      <c r="E46" s="215"/>
      <c r="F46" s="227">
        <v>55</v>
      </c>
      <c r="G46" s="169" t="e">
        <f>F46+G45</f>
        <v>#REF!</v>
      </c>
    </row>
    <row r="47" spans="1:10" ht="15">
      <c r="A47" s="189">
        <v>32</v>
      </c>
      <c r="B47" s="169" t="s">
        <v>84</v>
      </c>
      <c r="C47" s="169"/>
      <c r="D47" s="169"/>
      <c r="E47" s="215"/>
      <c r="F47" s="227">
        <v>21</v>
      </c>
      <c r="G47" s="169" t="e">
        <f>F47+G46</f>
        <v>#REF!</v>
      </c>
      <c r="I47" s="203"/>
      <c r="J47" s="181"/>
    </row>
    <row r="48" spans="1:10" ht="15">
      <c r="A48" s="189">
        <v>34</v>
      </c>
      <c r="B48" s="169" t="s">
        <v>84</v>
      </c>
      <c r="C48" s="169"/>
      <c r="D48" s="169"/>
      <c r="E48" s="215"/>
      <c r="F48" s="227">
        <v>13</v>
      </c>
      <c r="G48" s="169" t="e">
        <f>F48+G47</f>
        <v>#REF!</v>
      </c>
    </row>
    <row r="49" spans="1:7" ht="15">
      <c r="A49" s="189">
        <v>35</v>
      </c>
      <c r="B49" s="169" t="s">
        <v>84</v>
      </c>
      <c r="C49" s="169"/>
      <c r="D49" s="169"/>
      <c r="E49" s="215"/>
      <c r="F49" s="227">
        <v>55</v>
      </c>
      <c r="G49" s="169" t="e">
        <f>F49+G48</f>
        <v>#REF!</v>
      </c>
    </row>
    <row r="50" spans="1:7" ht="15">
      <c r="A50" s="189">
        <v>36</v>
      </c>
      <c r="B50" s="169" t="s">
        <v>84</v>
      </c>
      <c r="C50" s="169"/>
      <c r="D50" s="169"/>
      <c r="E50" s="215"/>
      <c r="F50" s="227">
        <v>144</v>
      </c>
      <c r="G50" s="169" t="e">
        <f>F50+G49</f>
        <v>#REF!</v>
      </c>
    </row>
    <row r="51" spans="1:7">
      <c r="E51" s="215"/>
      <c r="G51" s="187"/>
    </row>
    <row r="52" spans="1:7">
      <c r="E52" s="215"/>
      <c r="G52" s="187"/>
    </row>
    <row r="53" spans="1:7">
      <c r="E53" s="215"/>
      <c r="G53" s="187"/>
    </row>
    <row r="54" spans="1:7">
      <c r="E54" s="215"/>
      <c r="G54" s="187"/>
    </row>
    <row r="55" spans="1:7">
      <c r="E55" s="215"/>
      <c r="G55" s="187"/>
    </row>
    <row r="56" spans="1:7">
      <c r="E56" s="215"/>
      <c r="G56" s="187"/>
    </row>
    <row r="57" spans="1:7">
      <c r="E57" s="215"/>
      <c r="G57" s="187"/>
    </row>
    <row r="58" spans="1:7">
      <c r="E58" s="215"/>
      <c r="G58" s="187"/>
    </row>
    <row r="59" spans="1:7">
      <c r="E59" s="215"/>
      <c r="G59" s="187"/>
    </row>
    <row r="60" spans="1:7">
      <c r="E60" s="215"/>
      <c r="G60" s="187"/>
    </row>
    <row r="61" spans="1:7">
      <c r="E61" s="215"/>
      <c r="G61" s="187"/>
    </row>
    <row r="62" spans="1:7">
      <c r="E62" s="215"/>
      <c r="G62" s="187"/>
    </row>
    <row r="63" spans="1:7">
      <c r="E63" s="215"/>
      <c r="G63" s="187"/>
    </row>
    <row r="64" spans="1:7">
      <c r="E64" s="215"/>
      <c r="G64" s="187"/>
    </row>
    <row r="65" spans="5:7">
      <c r="E65" s="215"/>
      <c r="G65" s="187"/>
    </row>
    <row r="66" spans="5:7">
      <c r="E66" s="215"/>
      <c r="G66" s="187"/>
    </row>
    <row r="67" spans="5:7">
      <c r="E67" s="215"/>
      <c r="G67" s="187"/>
    </row>
    <row r="68" spans="5:7">
      <c r="E68" s="215"/>
      <c r="G68" s="187"/>
    </row>
    <row r="69" spans="5:7">
      <c r="E69" s="215"/>
      <c r="G69" s="187"/>
    </row>
    <row r="70" spans="5:7">
      <c r="E70" s="215"/>
      <c r="G70" s="187"/>
    </row>
    <row r="71" spans="5:7">
      <c r="E71" s="215"/>
      <c r="G71" s="187"/>
    </row>
    <row r="72" spans="5:7">
      <c r="E72" s="215"/>
      <c r="G72" s="187"/>
    </row>
    <row r="73" spans="5:7">
      <c r="E73" s="215"/>
      <c r="G73" s="187"/>
    </row>
    <row r="74" spans="5:7">
      <c r="E74" s="215"/>
      <c r="G74" s="187"/>
    </row>
    <row r="75" spans="5:7">
      <c r="E75" s="215"/>
    </row>
    <row r="76" spans="5:7">
      <c r="E76" s="215"/>
    </row>
    <row r="77" spans="5:7">
      <c r="E77" s="215"/>
    </row>
    <row r="78" spans="5:7">
      <c r="E78" s="215"/>
    </row>
    <row r="79" spans="5:7">
      <c r="E79" s="215"/>
    </row>
    <row r="80" spans="5:7">
      <c r="E80" s="215"/>
    </row>
    <row r="81" spans="5:5">
      <c r="E81" s="215"/>
    </row>
    <row r="82" spans="5:5">
      <c r="E82" s="215"/>
    </row>
    <row r="83" spans="5:5">
      <c r="E83" s="215"/>
    </row>
    <row r="84" spans="5:5">
      <c r="E84" s="215"/>
    </row>
    <row r="85" spans="5:5">
      <c r="E85" s="215"/>
    </row>
    <row r="86" spans="5:5">
      <c r="E86" s="215"/>
    </row>
    <row r="87" spans="5:5">
      <c r="E87" s="215"/>
    </row>
    <row r="88" spans="5:5">
      <c r="E88" s="215"/>
    </row>
    <row r="89" spans="5:5">
      <c r="E89" s="215"/>
    </row>
    <row r="90" spans="5:5">
      <c r="E90" s="215"/>
    </row>
    <row r="91" spans="5:5">
      <c r="E91" s="215"/>
    </row>
    <row r="92" spans="5:5">
      <c r="E92" s="215"/>
    </row>
    <row r="93" spans="5:5">
      <c r="E93" s="215"/>
    </row>
    <row r="94" spans="5:5">
      <c r="E94" s="215"/>
    </row>
    <row r="95" spans="5:5">
      <c r="E95" s="215"/>
    </row>
    <row r="96" spans="5:5">
      <c r="E96" s="215"/>
    </row>
    <row r="97" spans="5:5">
      <c r="E97" s="215"/>
    </row>
    <row r="98" spans="5:5">
      <c r="E98" s="215"/>
    </row>
    <row r="99" spans="5:5">
      <c r="E99" s="215"/>
    </row>
    <row r="100" spans="5:5">
      <c r="E100" s="215"/>
    </row>
    <row r="101" spans="5:5">
      <c r="E101" s="215"/>
    </row>
    <row r="102" spans="5:5">
      <c r="E102" s="215"/>
    </row>
    <row r="103" spans="5:5">
      <c r="E103" s="215"/>
    </row>
    <row r="104" spans="5:5">
      <c r="E104" s="215"/>
    </row>
    <row r="105" spans="5:5">
      <c r="E105" s="215"/>
    </row>
    <row r="106" spans="5:5">
      <c r="E106" s="215"/>
    </row>
    <row r="107" spans="5:5">
      <c r="E107" s="215"/>
    </row>
    <row r="108" spans="5:5">
      <c r="E108" s="215"/>
    </row>
    <row r="109" spans="5:5">
      <c r="E109" s="215"/>
    </row>
    <row r="110" spans="5:5">
      <c r="E110" s="215"/>
    </row>
    <row r="111" spans="5:5">
      <c r="E111" s="215"/>
    </row>
    <row r="112" spans="5:5">
      <c r="E112" s="215"/>
    </row>
    <row r="113" spans="5:5">
      <c r="E113" s="215"/>
    </row>
    <row r="114" spans="5:5">
      <c r="E114" s="215"/>
    </row>
    <row r="115" spans="5:5">
      <c r="E115" s="215"/>
    </row>
    <row r="116" spans="5:5">
      <c r="E116" s="215"/>
    </row>
    <row r="117" spans="5:5">
      <c r="E117" s="215"/>
    </row>
    <row r="118" spans="5:5">
      <c r="E118" s="215"/>
    </row>
    <row r="119" spans="5:5">
      <c r="E119" s="215"/>
    </row>
    <row r="120" spans="5:5">
      <c r="E120" s="215"/>
    </row>
    <row r="121" spans="5:5">
      <c r="E121" s="215"/>
    </row>
    <row r="122" spans="5:5">
      <c r="E122" s="215"/>
    </row>
    <row r="123" spans="5:5">
      <c r="E123" s="215"/>
    </row>
    <row r="124" spans="5:5">
      <c r="E124" s="215"/>
    </row>
    <row r="125" spans="5:5">
      <c r="E125" s="215"/>
    </row>
    <row r="126" spans="5:5">
      <c r="E126" s="215"/>
    </row>
    <row r="127" spans="5:5">
      <c r="E127" s="215"/>
    </row>
    <row r="128" spans="5:5">
      <c r="E128" s="215"/>
    </row>
    <row r="129" spans="5:5">
      <c r="E129" s="215"/>
    </row>
    <row r="130" spans="5:5">
      <c r="E130" s="215"/>
    </row>
    <row r="131" spans="5:5">
      <c r="E131" s="215"/>
    </row>
    <row r="132" spans="5:5">
      <c r="E132" s="215"/>
    </row>
    <row r="133" spans="5:5">
      <c r="E133" s="215"/>
    </row>
    <row r="134" spans="5:5">
      <c r="E134" s="215"/>
    </row>
    <row r="135" spans="5:5">
      <c r="E135" s="215"/>
    </row>
    <row r="136" spans="5:5">
      <c r="E136" s="215"/>
    </row>
    <row r="137" spans="5:5">
      <c r="E137" s="215"/>
    </row>
    <row r="138" spans="5:5">
      <c r="E138" s="215"/>
    </row>
    <row r="139" spans="5:5">
      <c r="E139" s="215"/>
    </row>
    <row r="140" spans="5:5">
      <c r="E140" s="215"/>
    </row>
    <row r="141" spans="5:5">
      <c r="E141" s="215"/>
    </row>
    <row r="142" spans="5:5">
      <c r="E142" s="215"/>
    </row>
    <row r="143" spans="5:5">
      <c r="E143" s="215"/>
    </row>
    <row r="144" spans="5:5">
      <c r="E144" s="215"/>
    </row>
    <row r="145" spans="5:5">
      <c r="E145" s="215"/>
    </row>
    <row r="146" spans="5:5">
      <c r="E146" s="215"/>
    </row>
    <row r="147" spans="5:5">
      <c r="E147" s="215"/>
    </row>
    <row r="148" spans="5:5">
      <c r="E148" s="215"/>
    </row>
    <row r="149" spans="5:5">
      <c r="E149" s="215"/>
    </row>
    <row r="150" spans="5:5">
      <c r="E150" s="215"/>
    </row>
    <row r="151" spans="5:5">
      <c r="E151" s="215"/>
    </row>
    <row r="152" spans="5:5">
      <c r="E152" s="215"/>
    </row>
    <row r="153" spans="5:5">
      <c r="E153" s="215"/>
    </row>
    <row r="154" spans="5:5">
      <c r="E154" s="215"/>
    </row>
    <row r="155" spans="5:5">
      <c r="E155" s="215"/>
    </row>
    <row r="156" spans="5:5">
      <c r="E156" s="215"/>
    </row>
    <row r="157" spans="5:5">
      <c r="E157" s="215"/>
    </row>
    <row r="158" spans="5:5">
      <c r="E158" s="215"/>
    </row>
    <row r="159" spans="5:5">
      <c r="E159" s="215"/>
    </row>
    <row r="160" spans="5:5">
      <c r="E160" s="215"/>
    </row>
    <row r="161" spans="5:5">
      <c r="E161" s="215"/>
    </row>
    <row r="162" spans="5:5">
      <c r="E162" s="215"/>
    </row>
    <row r="163" spans="5:5">
      <c r="E163" s="215"/>
    </row>
    <row r="164" spans="5:5">
      <c r="E164" s="215"/>
    </row>
    <row r="165" spans="5:5">
      <c r="E165" s="215"/>
    </row>
    <row r="166" spans="5:5">
      <c r="E166" s="215"/>
    </row>
    <row r="167" spans="5:5">
      <c r="E167" s="215"/>
    </row>
    <row r="168" spans="5:5">
      <c r="E168" s="215"/>
    </row>
    <row r="169" spans="5:5">
      <c r="E169" s="215"/>
    </row>
    <row r="170" spans="5:5">
      <c r="E170" s="215"/>
    </row>
    <row r="171" spans="5:5">
      <c r="E171" s="215"/>
    </row>
    <row r="172" spans="5:5">
      <c r="E172" s="215"/>
    </row>
    <row r="173" spans="5:5">
      <c r="E173" s="215"/>
    </row>
    <row r="174" spans="5:5">
      <c r="E174" s="215"/>
    </row>
    <row r="175" spans="5:5">
      <c r="E175" s="215"/>
    </row>
    <row r="176" spans="5:5">
      <c r="E176" s="215"/>
    </row>
    <row r="177" spans="5:5">
      <c r="E177" s="215"/>
    </row>
    <row r="178" spans="5:5">
      <c r="E178" s="215"/>
    </row>
    <row r="179" spans="5:5">
      <c r="E179" s="215"/>
    </row>
    <row r="180" spans="5:5">
      <c r="E180" s="215"/>
    </row>
    <row r="181" spans="5:5">
      <c r="E181" s="215"/>
    </row>
    <row r="182" spans="5:5">
      <c r="E182" s="215"/>
    </row>
    <row r="183" spans="5:5">
      <c r="E183" s="215"/>
    </row>
    <row r="184" spans="5:5">
      <c r="E184" s="215"/>
    </row>
    <row r="185" spans="5:5">
      <c r="E185" s="215"/>
    </row>
    <row r="186" spans="5:5">
      <c r="E186" s="215"/>
    </row>
    <row r="187" spans="5:5">
      <c r="E187" s="215"/>
    </row>
    <row r="188" spans="5:5">
      <c r="E188" s="215"/>
    </row>
    <row r="189" spans="5:5">
      <c r="E189" s="215"/>
    </row>
    <row r="190" spans="5:5">
      <c r="E190" s="215"/>
    </row>
    <row r="191" spans="5:5">
      <c r="E191" s="215"/>
    </row>
    <row r="192" spans="5:5">
      <c r="E192" s="215"/>
    </row>
    <row r="193" spans="5:5">
      <c r="E193" s="215"/>
    </row>
    <row r="194" spans="5:5">
      <c r="E194" s="215"/>
    </row>
    <row r="195" spans="5:5">
      <c r="E195" s="215"/>
    </row>
    <row r="196" spans="5:5">
      <c r="E196" s="215"/>
    </row>
    <row r="197" spans="5:5">
      <c r="E197" s="215"/>
    </row>
    <row r="198" spans="5:5">
      <c r="E198" s="215"/>
    </row>
    <row r="199" spans="5:5">
      <c r="E199" s="215"/>
    </row>
    <row r="200" spans="5:5">
      <c r="E200" s="215"/>
    </row>
    <row r="201" spans="5:5">
      <c r="E201" s="215"/>
    </row>
    <row r="202" spans="5:5">
      <c r="E202" s="215"/>
    </row>
    <row r="203" spans="5:5">
      <c r="E203" s="215"/>
    </row>
    <row r="204" spans="5:5">
      <c r="E204" s="215"/>
    </row>
    <row r="205" spans="5:5">
      <c r="E205" s="215"/>
    </row>
    <row r="206" spans="5:5">
      <c r="E206" s="215"/>
    </row>
    <row r="207" spans="5:5">
      <c r="E207" s="215"/>
    </row>
    <row r="208" spans="5:5">
      <c r="E208" s="215"/>
    </row>
    <row r="209" spans="5:5">
      <c r="E209" s="215"/>
    </row>
    <row r="210" spans="5:5">
      <c r="E210" s="215"/>
    </row>
    <row r="211" spans="5:5">
      <c r="E211" s="215"/>
    </row>
    <row r="212" spans="5:5">
      <c r="E212" s="215"/>
    </row>
    <row r="213" spans="5:5">
      <c r="E213" s="215"/>
    </row>
    <row r="214" spans="5:5">
      <c r="E214" s="215"/>
    </row>
    <row r="215" spans="5:5">
      <c r="E215" s="215"/>
    </row>
    <row r="216" spans="5:5">
      <c r="E216" s="215"/>
    </row>
    <row r="217" spans="5:5">
      <c r="E217" s="215"/>
    </row>
    <row r="218" spans="5:5">
      <c r="E218" s="215"/>
    </row>
    <row r="219" spans="5:5">
      <c r="E219" s="215"/>
    </row>
    <row r="220" spans="5:5">
      <c r="E220" s="215"/>
    </row>
    <row r="221" spans="5:5">
      <c r="E221" s="215"/>
    </row>
    <row r="222" spans="5:5">
      <c r="E222" s="215"/>
    </row>
    <row r="223" spans="5:5">
      <c r="E223" s="215"/>
    </row>
    <row r="224" spans="5:5">
      <c r="E224" s="215"/>
    </row>
    <row r="225" spans="5:5">
      <c r="E225" s="215"/>
    </row>
    <row r="226" spans="5:5">
      <c r="E226" s="215"/>
    </row>
    <row r="227" spans="5:5">
      <c r="E227" s="215"/>
    </row>
    <row r="228" spans="5:5">
      <c r="E228" s="215"/>
    </row>
    <row r="229" spans="5:5">
      <c r="E229" s="215"/>
    </row>
    <row r="230" spans="5:5">
      <c r="E230" s="215"/>
    </row>
    <row r="231" spans="5:5">
      <c r="E231" s="215"/>
    </row>
    <row r="232" spans="5:5">
      <c r="E232" s="215"/>
    </row>
    <row r="233" spans="5:5">
      <c r="E233" s="215"/>
    </row>
    <row r="234" spans="5:5">
      <c r="E234" s="215"/>
    </row>
    <row r="235" spans="5:5">
      <c r="E235" s="215"/>
    </row>
    <row r="236" spans="5:5">
      <c r="E236" s="215"/>
    </row>
    <row r="237" spans="5:5">
      <c r="E237" s="215"/>
    </row>
    <row r="238" spans="5:5">
      <c r="E238" s="215"/>
    </row>
    <row r="239" spans="5:5">
      <c r="E239" s="215"/>
    </row>
    <row r="240" spans="5:5">
      <c r="E240" s="215"/>
    </row>
    <row r="241" spans="5:5">
      <c r="E241" s="215"/>
    </row>
    <row r="242" spans="5:5">
      <c r="E242" s="215"/>
    </row>
    <row r="243" spans="5:5">
      <c r="E243" s="215"/>
    </row>
    <row r="244" spans="5:5">
      <c r="E244" s="215"/>
    </row>
    <row r="245" spans="5:5">
      <c r="E245" s="215"/>
    </row>
    <row r="246" spans="5:5">
      <c r="E246" s="215"/>
    </row>
    <row r="247" spans="5:5">
      <c r="E247" s="215"/>
    </row>
    <row r="248" spans="5:5">
      <c r="E248" s="215"/>
    </row>
    <row r="249" spans="5:5">
      <c r="E249" s="215"/>
    </row>
    <row r="250" spans="5:5">
      <c r="E250" s="215"/>
    </row>
    <row r="251" spans="5:5">
      <c r="E251" s="215"/>
    </row>
    <row r="252" spans="5:5">
      <c r="E252" s="215"/>
    </row>
    <row r="253" spans="5:5">
      <c r="E253" s="215"/>
    </row>
    <row r="254" spans="5:5">
      <c r="E254" s="215"/>
    </row>
    <row r="255" spans="5:5">
      <c r="E255" s="215"/>
    </row>
    <row r="256" spans="5:5">
      <c r="E256" s="215"/>
    </row>
    <row r="257" spans="5:5">
      <c r="E257" s="215"/>
    </row>
    <row r="258" spans="5:5">
      <c r="E258" s="215"/>
    </row>
    <row r="259" spans="5:5">
      <c r="E259" s="215"/>
    </row>
    <row r="260" spans="5:5">
      <c r="E260" s="215"/>
    </row>
    <row r="261" spans="5:5">
      <c r="E261" s="215"/>
    </row>
    <row r="262" spans="5:5">
      <c r="E262" s="215"/>
    </row>
    <row r="263" spans="5:5">
      <c r="E263" s="215"/>
    </row>
    <row r="264" spans="5:5">
      <c r="E264" s="215"/>
    </row>
    <row r="265" spans="5:5">
      <c r="E265" s="215"/>
    </row>
    <row r="266" spans="5:5">
      <c r="E266" s="215"/>
    </row>
    <row r="267" spans="5:5">
      <c r="E267" s="215"/>
    </row>
    <row r="268" spans="5:5">
      <c r="E268" s="215"/>
    </row>
    <row r="269" spans="5:5">
      <c r="E269" s="215"/>
    </row>
    <row r="270" spans="5:5">
      <c r="E270" s="215"/>
    </row>
    <row r="271" spans="5:5">
      <c r="E271" s="215"/>
    </row>
    <row r="272" spans="5:5">
      <c r="E272" s="215"/>
    </row>
    <row r="273" spans="5:5">
      <c r="E273" s="215"/>
    </row>
    <row r="274" spans="5:5">
      <c r="E274" s="215"/>
    </row>
    <row r="275" spans="5:5">
      <c r="E275" s="215"/>
    </row>
    <row r="276" spans="5:5">
      <c r="E276" s="215"/>
    </row>
    <row r="277" spans="5:5">
      <c r="E277" s="215"/>
    </row>
    <row r="278" spans="5:5">
      <c r="E278" s="215"/>
    </row>
    <row r="279" spans="5:5">
      <c r="E279" s="215"/>
    </row>
    <row r="280" spans="5:5">
      <c r="E280" s="215"/>
    </row>
    <row r="281" spans="5:5">
      <c r="E281" s="215"/>
    </row>
    <row r="282" spans="5:5">
      <c r="E282" s="215"/>
    </row>
    <row r="283" spans="5:5">
      <c r="E283" s="215"/>
    </row>
    <row r="284" spans="5:5">
      <c r="E284" s="215"/>
    </row>
    <row r="285" spans="5:5">
      <c r="E285" s="215"/>
    </row>
    <row r="286" spans="5:5">
      <c r="E286" s="215"/>
    </row>
    <row r="287" spans="5:5">
      <c r="E287" s="215"/>
    </row>
    <row r="288" spans="5:5">
      <c r="E288" s="215"/>
    </row>
    <row r="289" spans="5:5">
      <c r="E289" s="215"/>
    </row>
    <row r="290" spans="5:5">
      <c r="E290" s="215"/>
    </row>
    <row r="291" spans="5:5">
      <c r="E291" s="215"/>
    </row>
    <row r="292" spans="5:5">
      <c r="E292" s="215"/>
    </row>
    <row r="293" spans="5:5">
      <c r="E293" s="215"/>
    </row>
    <row r="294" spans="5:5">
      <c r="E294" s="215"/>
    </row>
    <row r="295" spans="5:5">
      <c r="E295" s="215"/>
    </row>
    <row r="296" spans="5:5">
      <c r="E296" s="215"/>
    </row>
    <row r="297" spans="5:5">
      <c r="E297" s="215"/>
    </row>
    <row r="298" spans="5:5">
      <c r="E298" s="215"/>
    </row>
    <row r="299" spans="5:5">
      <c r="E299" s="215"/>
    </row>
    <row r="300" spans="5:5">
      <c r="E300" s="215"/>
    </row>
    <row r="301" spans="5:5">
      <c r="E301" s="215"/>
    </row>
    <row r="302" spans="5:5">
      <c r="E302" s="215"/>
    </row>
    <row r="303" spans="5:5">
      <c r="E303" s="215"/>
    </row>
    <row r="304" spans="5:5">
      <c r="E304" s="215"/>
    </row>
    <row r="305" spans="5:5">
      <c r="E305" s="215"/>
    </row>
    <row r="306" spans="5:5">
      <c r="E306" s="215"/>
    </row>
    <row r="307" spans="5:5">
      <c r="E307" s="215"/>
    </row>
    <row r="308" spans="5:5">
      <c r="E308" s="215"/>
    </row>
    <row r="309" spans="5:5">
      <c r="E309" s="215"/>
    </row>
    <row r="310" spans="5:5">
      <c r="E310" s="215"/>
    </row>
    <row r="311" spans="5:5">
      <c r="E311" s="215"/>
    </row>
    <row r="312" spans="5:5">
      <c r="E312" s="215"/>
    </row>
    <row r="313" spans="5:5">
      <c r="E313" s="215"/>
    </row>
    <row r="314" spans="5:5">
      <c r="E314" s="215"/>
    </row>
    <row r="315" spans="5:5">
      <c r="E315" s="215"/>
    </row>
    <row r="316" spans="5:5">
      <c r="E316" s="215"/>
    </row>
    <row r="317" spans="5:5">
      <c r="E317" s="215"/>
    </row>
    <row r="318" spans="5:5">
      <c r="E318" s="215"/>
    </row>
    <row r="319" spans="5:5">
      <c r="E319" s="215"/>
    </row>
    <row r="320" spans="5:5">
      <c r="E320" s="215"/>
    </row>
    <row r="321" spans="5:5">
      <c r="E321" s="215"/>
    </row>
    <row r="322" spans="5:5">
      <c r="E322" s="215"/>
    </row>
    <row r="323" spans="5:5">
      <c r="E323" s="215"/>
    </row>
    <row r="324" spans="5:5">
      <c r="E324" s="215"/>
    </row>
    <row r="325" spans="5:5">
      <c r="E325" s="215"/>
    </row>
    <row r="326" spans="5:5">
      <c r="E326" s="215"/>
    </row>
    <row r="327" spans="5:5">
      <c r="E327" s="215"/>
    </row>
    <row r="328" spans="5:5">
      <c r="E328" s="215"/>
    </row>
    <row r="329" spans="5:5">
      <c r="E329" s="215"/>
    </row>
    <row r="330" spans="5:5">
      <c r="E330" s="215"/>
    </row>
    <row r="331" spans="5:5">
      <c r="E331" s="215"/>
    </row>
    <row r="332" spans="5:5">
      <c r="E332" s="215"/>
    </row>
    <row r="333" spans="5:5">
      <c r="E333" s="215"/>
    </row>
    <row r="334" spans="5:5">
      <c r="E334" s="215"/>
    </row>
    <row r="335" spans="5:5">
      <c r="E335" s="215"/>
    </row>
    <row r="336" spans="5:5">
      <c r="E336" s="215"/>
    </row>
    <row r="337" spans="5:5">
      <c r="E337" s="215"/>
    </row>
    <row r="338" spans="5:5">
      <c r="E338" s="215"/>
    </row>
    <row r="339" spans="5:5">
      <c r="E339" s="215"/>
    </row>
    <row r="340" spans="5:5">
      <c r="E340" s="215"/>
    </row>
    <row r="341" spans="5:5">
      <c r="E341" s="215"/>
    </row>
    <row r="342" spans="5:5">
      <c r="E342" s="215"/>
    </row>
    <row r="343" spans="5:5">
      <c r="E343" s="215"/>
    </row>
    <row r="344" spans="5:5">
      <c r="E344" s="215"/>
    </row>
    <row r="345" spans="5:5">
      <c r="E345" s="215"/>
    </row>
    <row r="346" spans="5:5">
      <c r="E346" s="215"/>
    </row>
    <row r="347" spans="5:5">
      <c r="E347" s="215"/>
    </row>
    <row r="348" spans="5:5">
      <c r="E348" s="215"/>
    </row>
    <row r="349" spans="5:5">
      <c r="E349" s="215"/>
    </row>
    <row r="350" spans="5:5">
      <c r="E350" s="215"/>
    </row>
    <row r="351" spans="5:5">
      <c r="E351" s="215"/>
    </row>
    <row r="352" spans="5:5">
      <c r="E352" s="215"/>
    </row>
    <row r="353" spans="5:5">
      <c r="E353" s="215"/>
    </row>
    <row r="354" spans="5:5">
      <c r="E354" s="215"/>
    </row>
    <row r="355" spans="5:5">
      <c r="E355" s="215"/>
    </row>
    <row r="356" spans="5:5">
      <c r="E356" s="215"/>
    </row>
    <row r="357" spans="5:5">
      <c r="E357" s="215"/>
    </row>
    <row r="358" spans="5:5">
      <c r="E358" s="215"/>
    </row>
    <row r="359" spans="5:5">
      <c r="E359" s="215"/>
    </row>
    <row r="360" spans="5:5">
      <c r="E360" s="215"/>
    </row>
    <row r="361" spans="5:5">
      <c r="E361" s="215"/>
    </row>
    <row r="362" spans="5:5">
      <c r="E362" s="215"/>
    </row>
    <row r="363" spans="5:5">
      <c r="E363" s="215"/>
    </row>
    <row r="364" spans="5:5">
      <c r="E364" s="215"/>
    </row>
    <row r="365" spans="5:5">
      <c r="E365" s="215"/>
    </row>
    <row r="366" spans="5:5">
      <c r="E366" s="215"/>
    </row>
    <row r="367" spans="5:5">
      <c r="E367" s="215"/>
    </row>
    <row r="368" spans="5:5">
      <c r="E368" s="215"/>
    </row>
    <row r="369" spans="5:5">
      <c r="E369" s="215"/>
    </row>
    <row r="370" spans="5:5">
      <c r="E370" s="215"/>
    </row>
    <row r="371" spans="5:5">
      <c r="E371" s="215"/>
    </row>
    <row r="372" spans="5:5">
      <c r="E372" s="215"/>
    </row>
    <row r="373" spans="5:5">
      <c r="E373" s="215"/>
    </row>
    <row r="374" spans="5:5">
      <c r="E374" s="215"/>
    </row>
    <row r="375" spans="5:5">
      <c r="E375" s="215"/>
    </row>
    <row r="376" spans="5:5">
      <c r="E376" s="215"/>
    </row>
    <row r="377" spans="5:5">
      <c r="E377" s="215"/>
    </row>
    <row r="378" spans="5:5">
      <c r="E378" s="215"/>
    </row>
    <row r="379" spans="5:5">
      <c r="E379" s="215"/>
    </row>
    <row r="380" spans="5:5">
      <c r="E380" s="215"/>
    </row>
    <row r="381" spans="5:5">
      <c r="E381" s="215"/>
    </row>
    <row r="382" spans="5:5">
      <c r="E382" s="215"/>
    </row>
    <row r="383" spans="5:5">
      <c r="E383" s="215"/>
    </row>
    <row r="384" spans="5:5">
      <c r="E384" s="215"/>
    </row>
    <row r="385" spans="5:5">
      <c r="E385" s="215"/>
    </row>
    <row r="386" spans="5:5">
      <c r="E386" s="215"/>
    </row>
    <row r="387" spans="5:5">
      <c r="E387" s="215"/>
    </row>
    <row r="388" spans="5:5">
      <c r="E388" s="215"/>
    </row>
    <row r="389" spans="5:5">
      <c r="E389" s="215"/>
    </row>
    <row r="390" spans="5:5">
      <c r="E390" s="215"/>
    </row>
    <row r="391" spans="5:5">
      <c r="E391" s="215"/>
    </row>
    <row r="392" spans="5:5">
      <c r="E392" s="215"/>
    </row>
    <row r="393" spans="5:5">
      <c r="E393" s="215"/>
    </row>
    <row r="394" spans="5:5">
      <c r="E394" s="215"/>
    </row>
    <row r="395" spans="5:5">
      <c r="E395" s="215"/>
    </row>
    <row r="396" spans="5:5">
      <c r="E396" s="215"/>
    </row>
    <row r="397" spans="5:5">
      <c r="E397" s="215"/>
    </row>
    <row r="398" spans="5:5">
      <c r="E398" s="215"/>
    </row>
    <row r="399" spans="5:5">
      <c r="E399" s="215"/>
    </row>
    <row r="400" spans="5:5">
      <c r="E400" s="215"/>
    </row>
    <row r="401" spans="5:5">
      <c r="E401" s="215"/>
    </row>
    <row r="402" spans="5:5">
      <c r="E402" s="215"/>
    </row>
    <row r="403" spans="5:5">
      <c r="E403" s="215"/>
    </row>
    <row r="404" spans="5:5">
      <c r="E404" s="215"/>
    </row>
    <row r="405" spans="5:5">
      <c r="E405" s="215"/>
    </row>
    <row r="406" spans="5:5">
      <c r="E406" s="215"/>
    </row>
    <row r="407" spans="5:5">
      <c r="E407" s="215"/>
    </row>
    <row r="408" spans="5:5">
      <c r="E408" s="215"/>
    </row>
    <row r="409" spans="5:5">
      <c r="E409" s="215"/>
    </row>
    <row r="410" spans="5:5">
      <c r="E410" s="215"/>
    </row>
    <row r="411" spans="5:5">
      <c r="E411" s="215"/>
    </row>
    <row r="412" spans="5:5">
      <c r="E412" s="215"/>
    </row>
    <row r="413" spans="5:5">
      <c r="E413" s="215"/>
    </row>
    <row r="414" spans="5:5">
      <c r="E414" s="215"/>
    </row>
    <row r="415" spans="5:5">
      <c r="E415" s="215"/>
    </row>
    <row r="416" spans="5:5">
      <c r="E416" s="215"/>
    </row>
    <row r="417" spans="5:5">
      <c r="E417" s="215"/>
    </row>
    <row r="418" spans="5:5">
      <c r="E418" s="215"/>
    </row>
    <row r="419" spans="5:5">
      <c r="E419" s="215"/>
    </row>
    <row r="420" spans="5:5">
      <c r="E420" s="215"/>
    </row>
    <row r="421" spans="5:5">
      <c r="E421" s="215"/>
    </row>
    <row r="422" spans="5:5">
      <c r="E422" s="215"/>
    </row>
    <row r="423" spans="5:5">
      <c r="E423" s="215"/>
    </row>
    <row r="424" spans="5:5">
      <c r="E424" s="215"/>
    </row>
    <row r="425" spans="5:5">
      <c r="E425" s="215"/>
    </row>
    <row r="426" spans="5:5">
      <c r="E426" s="215"/>
    </row>
    <row r="427" spans="5:5">
      <c r="E427" s="215"/>
    </row>
    <row r="428" spans="5:5">
      <c r="E428" s="215"/>
    </row>
    <row r="429" spans="5:5">
      <c r="E429" s="215"/>
    </row>
    <row r="430" spans="5:5">
      <c r="E430" s="215"/>
    </row>
    <row r="431" spans="5:5">
      <c r="E431" s="215"/>
    </row>
    <row r="432" spans="5:5">
      <c r="E432" s="215"/>
    </row>
    <row r="433" spans="5:5">
      <c r="E433" s="215"/>
    </row>
    <row r="434" spans="5:5">
      <c r="E434" s="215"/>
    </row>
    <row r="435" spans="5:5">
      <c r="E435" s="215"/>
    </row>
    <row r="436" spans="5:5">
      <c r="E436" s="215"/>
    </row>
    <row r="437" spans="5:5">
      <c r="E437" s="215"/>
    </row>
    <row r="438" spans="5:5">
      <c r="E438" s="215"/>
    </row>
    <row r="439" spans="5:5">
      <c r="E439" s="215"/>
    </row>
    <row r="440" spans="5:5">
      <c r="E440" s="215"/>
    </row>
    <row r="441" spans="5:5">
      <c r="E441" s="215"/>
    </row>
    <row r="442" spans="5:5">
      <c r="E442" s="215"/>
    </row>
    <row r="443" spans="5:5">
      <c r="E443" s="215"/>
    </row>
    <row r="444" spans="5:5">
      <c r="E444" s="215"/>
    </row>
    <row r="445" spans="5:5">
      <c r="E445" s="215"/>
    </row>
    <row r="446" spans="5:5">
      <c r="E446" s="215"/>
    </row>
    <row r="447" spans="5:5">
      <c r="E447" s="215"/>
    </row>
    <row r="448" spans="5:5">
      <c r="E448" s="215"/>
    </row>
    <row r="449" spans="5:5">
      <c r="E449" s="215"/>
    </row>
    <row r="450" spans="5:5">
      <c r="E450" s="215"/>
    </row>
    <row r="451" spans="5:5">
      <c r="E451" s="215"/>
    </row>
    <row r="452" spans="5:5">
      <c r="E452" s="215"/>
    </row>
    <row r="453" spans="5:5">
      <c r="E453" s="215"/>
    </row>
    <row r="454" spans="5:5">
      <c r="E454" s="215"/>
    </row>
    <row r="455" spans="5:5">
      <c r="E455" s="215"/>
    </row>
    <row r="456" spans="5:5">
      <c r="E456" s="215"/>
    </row>
    <row r="457" spans="5:5">
      <c r="E457" s="215"/>
    </row>
    <row r="458" spans="5:5">
      <c r="E458" s="215"/>
    </row>
    <row r="459" spans="5:5">
      <c r="E459" s="215"/>
    </row>
    <row r="460" spans="5:5">
      <c r="E460" s="215"/>
    </row>
    <row r="461" spans="5:5">
      <c r="E461" s="215"/>
    </row>
    <row r="462" spans="5:5">
      <c r="E462" s="215"/>
    </row>
    <row r="463" spans="5:5">
      <c r="E463" s="215"/>
    </row>
    <row r="464" spans="5:5">
      <c r="E464" s="215"/>
    </row>
    <row r="465" spans="5:5">
      <c r="E465" s="215"/>
    </row>
    <row r="466" spans="5:5">
      <c r="E466" s="215"/>
    </row>
    <row r="467" spans="5:5">
      <c r="E467" s="215"/>
    </row>
    <row r="468" spans="5:5">
      <c r="E468" s="215"/>
    </row>
    <row r="469" spans="5:5">
      <c r="E469" s="215"/>
    </row>
    <row r="470" spans="5:5">
      <c r="E470" s="215"/>
    </row>
    <row r="471" spans="5:5">
      <c r="E471" s="215"/>
    </row>
    <row r="472" spans="5:5">
      <c r="E472" s="215"/>
    </row>
    <row r="473" spans="5:5">
      <c r="E473" s="215"/>
    </row>
    <row r="474" spans="5:5">
      <c r="E474" s="215"/>
    </row>
    <row r="475" spans="5:5">
      <c r="E475" s="215"/>
    </row>
    <row r="476" spans="5:5">
      <c r="E476" s="215"/>
    </row>
    <row r="477" spans="5:5">
      <c r="E477" s="215"/>
    </row>
    <row r="478" spans="5:5">
      <c r="E478" s="215"/>
    </row>
    <row r="479" spans="5:5">
      <c r="E479" s="215"/>
    </row>
    <row r="480" spans="5:5">
      <c r="E480" s="215"/>
    </row>
    <row r="481" spans="5:5">
      <c r="E481" s="215"/>
    </row>
    <row r="482" spans="5:5">
      <c r="E482" s="215"/>
    </row>
    <row r="483" spans="5:5">
      <c r="E483" s="215"/>
    </row>
    <row r="484" spans="5:5">
      <c r="E484" s="215"/>
    </row>
    <row r="485" spans="5:5">
      <c r="E485" s="215"/>
    </row>
    <row r="486" spans="5:5">
      <c r="E486" s="215"/>
    </row>
    <row r="487" spans="5:5">
      <c r="E487" s="215"/>
    </row>
    <row r="488" spans="5:5">
      <c r="E488" s="215"/>
    </row>
    <row r="489" spans="5:5">
      <c r="E489" s="215"/>
    </row>
    <row r="490" spans="5:5">
      <c r="E490" s="215"/>
    </row>
    <row r="491" spans="5:5">
      <c r="E491" s="215"/>
    </row>
    <row r="492" spans="5:5">
      <c r="E492" s="215"/>
    </row>
    <row r="493" spans="5:5">
      <c r="E493" s="215"/>
    </row>
    <row r="494" spans="5:5">
      <c r="E494" s="215"/>
    </row>
    <row r="495" spans="5:5">
      <c r="E495" s="215"/>
    </row>
    <row r="496" spans="5:5">
      <c r="E496" s="215"/>
    </row>
    <row r="497" spans="5:5">
      <c r="E497" s="215"/>
    </row>
    <row r="498" spans="5:5">
      <c r="E498" s="215"/>
    </row>
    <row r="499" spans="5:5">
      <c r="E499" s="215"/>
    </row>
    <row r="500" spans="5:5">
      <c r="E500" s="215"/>
    </row>
    <row r="501" spans="5:5">
      <c r="E501" s="215"/>
    </row>
    <row r="502" spans="5:5">
      <c r="E502" s="215"/>
    </row>
    <row r="503" spans="5:5">
      <c r="E503" s="215"/>
    </row>
    <row r="504" spans="5:5">
      <c r="E504" s="215"/>
    </row>
    <row r="505" spans="5:5">
      <c r="E505" s="215"/>
    </row>
    <row r="506" spans="5:5">
      <c r="E506" s="215"/>
    </row>
    <row r="507" spans="5:5">
      <c r="E507" s="215"/>
    </row>
    <row r="508" spans="5:5">
      <c r="E508" s="215"/>
    </row>
    <row r="509" spans="5:5">
      <c r="E509" s="215"/>
    </row>
    <row r="510" spans="5:5">
      <c r="E510" s="215"/>
    </row>
    <row r="511" spans="5:5">
      <c r="E511" s="215"/>
    </row>
    <row r="512" spans="5:5">
      <c r="E512" s="215"/>
    </row>
    <row r="513" spans="5:5">
      <c r="E513" s="215"/>
    </row>
    <row r="514" spans="5:5">
      <c r="E514" s="215"/>
    </row>
    <row r="515" spans="5:5">
      <c r="E515" s="215"/>
    </row>
    <row r="516" spans="5:5">
      <c r="E516" s="215"/>
    </row>
    <row r="517" spans="5:5">
      <c r="E517" s="215"/>
    </row>
    <row r="518" spans="5:5">
      <c r="E518" s="215"/>
    </row>
    <row r="519" spans="5:5">
      <c r="E519" s="215"/>
    </row>
    <row r="520" spans="5:5">
      <c r="E520" s="215"/>
    </row>
    <row r="521" spans="5:5">
      <c r="E521" s="215"/>
    </row>
    <row r="522" spans="5:5">
      <c r="E522" s="215"/>
    </row>
    <row r="523" spans="5:5">
      <c r="E523" s="215"/>
    </row>
    <row r="524" spans="5:5">
      <c r="E524" s="215"/>
    </row>
    <row r="525" spans="5:5">
      <c r="E525" s="215"/>
    </row>
    <row r="526" spans="5:5">
      <c r="E526" s="215"/>
    </row>
    <row r="527" spans="5:5">
      <c r="E527" s="215"/>
    </row>
    <row r="528" spans="5:5">
      <c r="E528" s="215"/>
    </row>
    <row r="529" spans="5:5">
      <c r="E529" s="215"/>
    </row>
    <row r="530" spans="5:5">
      <c r="E530" s="215"/>
    </row>
    <row r="531" spans="5:5">
      <c r="E531" s="215"/>
    </row>
    <row r="532" spans="5:5">
      <c r="E532" s="215"/>
    </row>
    <row r="533" spans="5:5">
      <c r="E533" s="215"/>
    </row>
    <row r="534" spans="5:5">
      <c r="E534" s="215"/>
    </row>
    <row r="535" spans="5:5">
      <c r="E535" s="215"/>
    </row>
    <row r="536" spans="5:5">
      <c r="E536" s="215"/>
    </row>
    <row r="537" spans="5:5">
      <c r="E537" s="215"/>
    </row>
    <row r="538" spans="5:5">
      <c r="E538" s="215"/>
    </row>
    <row r="539" spans="5:5">
      <c r="E539" s="215"/>
    </row>
    <row r="540" spans="5:5">
      <c r="E540" s="215"/>
    </row>
    <row r="541" spans="5:5">
      <c r="E541" s="215"/>
    </row>
    <row r="542" spans="5:5">
      <c r="E542" s="215"/>
    </row>
    <row r="543" spans="5:5">
      <c r="E543" s="215"/>
    </row>
    <row r="544" spans="5:5">
      <c r="E544" s="215"/>
    </row>
    <row r="545" spans="5:5">
      <c r="E545" s="215"/>
    </row>
    <row r="546" spans="5:5">
      <c r="E546" s="215"/>
    </row>
    <row r="547" spans="5:5">
      <c r="E547" s="215"/>
    </row>
    <row r="548" spans="5:5">
      <c r="E548" s="215"/>
    </row>
    <row r="549" spans="5:5">
      <c r="E549" s="215"/>
    </row>
    <row r="550" spans="5:5">
      <c r="E550" s="215"/>
    </row>
    <row r="551" spans="5:5">
      <c r="E551" s="215"/>
    </row>
    <row r="552" spans="5:5">
      <c r="E552" s="215"/>
    </row>
    <row r="553" spans="5:5">
      <c r="E553" s="215"/>
    </row>
    <row r="554" spans="5:5">
      <c r="E554" s="215"/>
    </row>
    <row r="555" spans="5:5">
      <c r="E555" s="215"/>
    </row>
    <row r="556" spans="5:5">
      <c r="E556" s="215"/>
    </row>
    <row r="557" spans="5:5">
      <c r="E557" s="215"/>
    </row>
    <row r="558" spans="5:5">
      <c r="E558" s="215"/>
    </row>
    <row r="559" spans="5:5">
      <c r="E559" s="215"/>
    </row>
    <row r="560" spans="5:5">
      <c r="E560" s="215"/>
    </row>
    <row r="561" spans="5:5">
      <c r="E561" s="215"/>
    </row>
    <row r="562" spans="5:5">
      <c r="E562" s="215"/>
    </row>
    <row r="563" spans="5:5">
      <c r="E563" s="215"/>
    </row>
    <row r="564" spans="5:5">
      <c r="E564" s="215"/>
    </row>
    <row r="565" spans="5:5">
      <c r="E565" s="215"/>
    </row>
    <row r="566" spans="5:5">
      <c r="E566" s="215"/>
    </row>
    <row r="567" spans="5:5">
      <c r="E567" s="215"/>
    </row>
    <row r="568" spans="5:5">
      <c r="E568" s="215"/>
    </row>
    <row r="569" spans="5:5">
      <c r="E569" s="215"/>
    </row>
    <row r="570" spans="5:5">
      <c r="E570" s="215"/>
    </row>
    <row r="571" spans="5:5">
      <c r="E571" s="215"/>
    </row>
    <row r="572" spans="5:5">
      <c r="E572" s="215"/>
    </row>
    <row r="573" spans="5:5">
      <c r="E573" s="215"/>
    </row>
    <row r="574" spans="5:5">
      <c r="E574" s="215"/>
    </row>
    <row r="575" spans="5:5">
      <c r="E575" s="215"/>
    </row>
    <row r="576" spans="5:5">
      <c r="E576" s="215"/>
    </row>
    <row r="577" spans="5:5">
      <c r="E577" s="215"/>
    </row>
    <row r="578" spans="5:5">
      <c r="E578" s="215"/>
    </row>
    <row r="579" spans="5:5">
      <c r="E579" s="215"/>
    </row>
    <row r="580" spans="5:5">
      <c r="E580" s="215"/>
    </row>
    <row r="581" spans="5:5">
      <c r="E581" s="215"/>
    </row>
    <row r="582" spans="5:5">
      <c r="E582" s="215"/>
    </row>
    <row r="583" spans="5:5">
      <c r="E583" s="215"/>
    </row>
    <row r="584" spans="5:5">
      <c r="E584" s="215"/>
    </row>
    <row r="585" spans="5:5">
      <c r="E585" s="215"/>
    </row>
    <row r="586" spans="5:5">
      <c r="E586" s="215"/>
    </row>
    <row r="587" spans="5:5">
      <c r="E587" s="215"/>
    </row>
    <row r="588" spans="5:5">
      <c r="E588" s="215"/>
    </row>
    <row r="589" spans="5:5">
      <c r="E589" s="215"/>
    </row>
    <row r="590" spans="5:5">
      <c r="E590" s="215"/>
    </row>
    <row r="591" spans="5:5">
      <c r="E591" s="215"/>
    </row>
    <row r="592" spans="5:5">
      <c r="E592" s="215"/>
    </row>
    <row r="593" spans="5:5">
      <c r="E593" s="215"/>
    </row>
    <row r="594" spans="5:5">
      <c r="E594" s="215"/>
    </row>
    <row r="595" spans="5:5">
      <c r="E595" s="215"/>
    </row>
    <row r="596" spans="5:5">
      <c r="E596" s="215"/>
    </row>
    <row r="597" spans="5:5">
      <c r="E597" s="215"/>
    </row>
    <row r="598" spans="5:5">
      <c r="E598" s="215"/>
    </row>
    <row r="599" spans="5:5">
      <c r="E599" s="215"/>
    </row>
    <row r="600" spans="5:5">
      <c r="E600" s="215"/>
    </row>
    <row r="601" spans="5:5">
      <c r="E601" s="215"/>
    </row>
    <row r="602" spans="5:5">
      <c r="E602" s="215"/>
    </row>
    <row r="603" spans="5:5">
      <c r="E603" s="215"/>
    </row>
    <row r="604" spans="5:5">
      <c r="E604" s="215"/>
    </row>
    <row r="605" spans="5:5">
      <c r="E605" s="215"/>
    </row>
    <row r="606" spans="5:5">
      <c r="E606" s="215"/>
    </row>
    <row r="607" spans="5:5">
      <c r="E607" s="215"/>
    </row>
    <row r="608" spans="5:5">
      <c r="E608" s="215"/>
    </row>
    <row r="609" spans="5:5">
      <c r="E609" s="215"/>
    </row>
    <row r="610" spans="5:5">
      <c r="E610" s="215"/>
    </row>
    <row r="611" spans="5:5">
      <c r="E611" s="215"/>
    </row>
    <row r="612" spans="5:5">
      <c r="E612" s="215"/>
    </row>
    <row r="613" spans="5:5">
      <c r="E613" s="215"/>
    </row>
    <row r="614" spans="5:5">
      <c r="E614" s="215"/>
    </row>
    <row r="615" spans="5:5">
      <c r="E615" s="215"/>
    </row>
    <row r="616" spans="5:5">
      <c r="E616" s="215"/>
    </row>
    <row r="617" spans="5:5">
      <c r="E617" s="215"/>
    </row>
    <row r="618" spans="5:5">
      <c r="E618" s="215"/>
    </row>
    <row r="619" spans="5:5">
      <c r="E619" s="215"/>
    </row>
    <row r="620" spans="5:5">
      <c r="E620" s="215"/>
    </row>
    <row r="621" spans="5:5">
      <c r="E621" s="215"/>
    </row>
    <row r="622" spans="5:5">
      <c r="E622" s="215"/>
    </row>
    <row r="623" spans="5:5">
      <c r="E623" s="215"/>
    </row>
    <row r="624" spans="5:5">
      <c r="E624" s="215"/>
    </row>
    <row r="625" spans="5:5">
      <c r="E625" s="215"/>
    </row>
    <row r="626" spans="5:5">
      <c r="E626" s="215"/>
    </row>
    <row r="627" spans="5:5">
      <c r="E627" s="215"/>
    </row>
    <row r="628" spans="5:5">
      <c r="E628" s="215"/>
    </row>
    <row r="629" spans="5:5">
      <c r="E629" s="215"/>
    </row>
    <row r="630" spans="5:5">
      <c r="E630" s="215"/>
    </row>
    <row r="631" spans="5:5">
      <c r="E631" s="215"/>
    </row>
    <row r="632" spans="5:5">
      <c r="E632" s="215"/>
    </row>
    <row r="633" spans="5:5">
      <c r="E633" s="215"/>
    </row>
    <row r="634" spans="5:5">
      <c r="E634" s="215"/>
    </row>
    <row r="635" spans="5:5">
      <c r="E635" s="215"/>
    </row>
    <row r="636" spans="5:5">
      <c r="E636" s="215"/>
    </row>
    <row r="637" spans="5:5">
      <c r="E637" s="215"/>
    </row>
    <row r="638" spans="5:5">
      <c r="E638" s="215"/>
    </row>
    <row r="639" spans="5:5">
      <c r="E639" s="215"/>
    </row>
    <row r="640" spans="5:5">
      <c r="E640" s="215"/>
    </row>
    <row r="641" spans="5:5">
      <c r="E641" s="215"/>
    </row>
    <row r="642" spans="5:5">
      <c r="E642" s="215"/>
    </row>
    <row r="643" spans="5:5">
      <c r="E643" s="215"/>
    </row>
    <row r="644" spans="5:5">
      <c r="E644" s="215"/>
    </row>
    <row r="645" spans="5:5">
      <c r="E645" s="215"/>
    </row>
    <row r="646" spans="5:5">
      <c r="E646" s="215"/>
    </row>
    <row r="647" spans="5:5">
      <c r="E647" s="215"/>
    </row>
    <row r="648" spans="5:5">
      <c r="E648" s="215"/>
    </row>
    <row r="649" spans="5:5">
      <c r="E649" s="215"/>
    </row>
    <row r="650" spans="5:5">
      <c r="E650" s="215"/>
    </row>
    <row r="651" spans="5:5">
      <c r="E651" s="215"/>
    </row>
    <row r="652" spans="5:5">
      <c r="E652" s="215"/>
    </row>
    <row r="653" spans="5:5">
      <c r="E653" s="215"/>
    </row>
    <row r="654" spans="5:5">
      <c r="E654" s="215"/>
    </row>
    <row r="655" spans="5:5">
      <c r="E655" s="215"/>
    </row>
    <row r="656" spans="5:5">
      <c r="E656" s="215"/>
    </row>
    <row r="657" spans="5:5">
      <c r="E657" s="215"/>
    </row>
    <row r="658" spans="5:5">
      <c r="E658" s="215"/>
    </row>
    <row r="659" spans="5:5">
      <c r="E659" s="215"/>
    </row>
    <row r="660" spans="5:5">
      <c r="E660" s="215"/>
    </row>
    <row r="661" spans="5:5">
      <c r="E661" s="215"/>
    </row>
    <row r="662" spans="5:5">
      <c r="E662" s="215"/>
    </row>
    <row r="663" spans="5:5">
      <c r="E663" s="215"/>
    </row>
    <row r="664" spans="5:5">
      <c r="E664" s="215"/>
    </row>
    <row r="665" spans="5:5">
      <c r="E665" s="215"/>
    </row>
    <row r="666" spans="5:5">
      <c r="E666" s="215"/>
    </row>
    <row r="667" spans="5:5">
      <c r="E667" s="215"/>
    </row>
    <row r="668" spans="5:5">
      <c r="E668" s="215"/>
    </row>
    <row r="669" spans="5:5">
      <c r="E669" s="215"/>
    </row>
    <row r="670" spans="5:5">
      <c r="E670" s="215"/>
    </row>
    <row r="671" spans="5:5">
      <c r="E671" s="215"/>
    </row>
    <row r="672" spans="5:5">
      <c r="E672" s="215"/>
    </row>
    <row r="673" spans="5:5">
      <c r="E673" s="215"/>
    </row>
    <row r="674" spans="5:5">
      <c r="E674" s="215"/>
    </row>
    <row r="675" spans="5:5">
      <c r="E675" s="215"/>
    </row>
    <row r="676" spans="5:5">
      <c r="E676" s="215"/>
    </row>
    <row r="677" spans="5:5">
      <c r="E677" s="215"/>
    </row>
    <row r="678" spans="5:5">
      <c r="E678" s="215"/>
    </row>
    <row r="679" spans="5:5">
      <c r="E679" s="215"/>
    </row>
    <row r="680" spans="5:5">
      <c r="E680" s="215"/>
    </row>
    <row r="681" spans="5:5">
      <c r="E681" s="215"/>
    </row>
    <row r="682" spans="5:5">
      <c r="E682" s="215"/>
    </row>
    <row r="683" spans="5:5">
      <c r="E683" s="215"/>
    </row>
    <row r="684" spans="5:5">
      <c r="E684" s="215"/>
    </row>
    <row r="685" spans="5:5">
      <c r="E685" s="215"/>
    </row>
    <row r="686" spans="5:5">
      <c r="E686" s="215"/>
    </row>
    <row r="687" spans="5:5">
      <c r="E687" s="215"/>
    </row>
    <row r="688" spans="5:5">
      <c r="E688" s="215"/>
    </row>
    <row r="689" spans="5:5">
      <c r="E689" s="215"/>
    </row>
    <row r="690" spans="5:5">
      <c r="E690" s="215"/>
    </row>
    <row r="691" spans="5:5">
      <c r="E691" s="215"/>
    </row>
    <row r="692" spans="5:5">
      <c r="E692" s="215"/>
    </row>
    <row r="693" spans="5:5">
      <c r="E693" s="215"/>
    </row>
    <row r="694" spans="5:5">
      <c r="E694" s="215"/>
    </row>
    <row r="695" spans="5:5">
      <c r="E695" s="215"/>
    </row>
    <row r="696" spans="5:5">
      <c r="E696" s="215"/>
    </row>
    <row r="697" spans="5:5">
      <c r="E697" s="215"/>
    </row>
    <row r="698" spans="5:5">
      <c r="E698" s="215"/>
    </row>
    <row r="699" spans="5:5">
      <c r="E699" s="215"/>
    </row>
    <row r="700" spans="5:5">
      <c r="E700" s="215"/>
    </row>
    <row r="701" spans="5:5">
      <c r="E701" s="215"/>
    </row>
    <row r="702" spans="5:5">
      <c r="E702" s="215"/>
    </row>
    <row r="703" spans="5:5">
      <c r="E703" s="215"/>
    </row>
    <row r="704" spans="5:5">
      <c r="E704" s="215"/>
    </row>
    <row r="705" spans="5:5">
      <c r="E705" s="215"/>
    </row>
    <row r="706" spans="5:5">
      <c r="E706" s="215"/>
    </row>
    <row r="707" spans="5:5">
      <c r="E707" s="215"/>
    </row>
    <row r="708" spans="5:5">
      <c r="E708" s="215"/>
    </row>
    <row r="709" spans="5:5">
      <c r="E709" s="215"/>
    </row>
    <row r="710" spans="5:5">
      <c r="E710" s="215"/>
    </row>
    <row r="711" spans="5:5">
      <c r="E711" s="215"/>
    </row>
    <row r="712" spans="5:5">
      <c r="E712" s="215"/>
    </row>
    <row r="713" spans="5:5">
      <c r="E713" s="215"/>
    </row>
    <row r="714" spans="5:5">
      <c r="E714" s="215"/>
    </row>
    <row r="715" spans="5:5">
      <c r="E715" s="215"/>
    </row>
    <row r="716" spans="5:5">
      <c r="E716" s="215"/>
    </row>
    <row r="717" spans="5:5">
      <c r="E717" s="215"/>
    </row>
    <row r="718" spans="5:5">
      <c r="E718" s="215"/>
    </row>
    <row r="719" spans="5:5">
      <c r="E719" s="215"/>
    </row>
    <row r="720" spans="5:5">
      <c r="E720" s="215"/>
    </row>
    <row r="721" spans="5:5">
      <c r="E721" s="215"/>
    </row>
    <row r="722" spans="5:5">
      <c r="E722" s="215"/>
    </row>
    <row r="723" spans="5:5">
      <c r="E723" s="215"/>
    </row>
    <row r="724" spans="5:5">
      <c r="E724" s="215"/>
    </row>
    <row r="725" spans="5:5">
      <c r="E725" s="215"/>
    </row>
    <row r="726" spans="5:5">
      <c r="E726" s="215"/>
    </row>
    <row r="727" spans="5:5">
      <c r="E727" s="215"/>
    </row>
    <row r="728" spans="5:5">
      <c r="E728" s="215"/>
    </row>
    <row r="729" spans="5:5">
      <c r="E729" s="215"/>
    </row>
    <row r="730" spans="5:5">
      <c r="E730" s="215"/>
    </row>
    <row r="731" spans="5:5">
      <c r="E731" s="215"/>
    </row>
    <row r="732" spans="5:5">
      <c r="E732" s="215"/>
    </row>
    <row r="733" spans="5:5">
      <c r="E733" s="215"/>
    </row>
    <row r="734" spans="5:5">
      <c r="E734" s="215"/>
    </row>
    <row r="735" spans="5:5">
      <c r="E735" s="215"/>
    </row>
    <row r="736" spans="5:5">
      <c r="E736" s="215"/>
    </row>
    <row r="737" spans="5:5">
      <c r="E737" s="215"/>
    </row>
    <row r="738" spans="5:5">
      <c r="E738" s="215"/>
    </row>
    <row r="739" spans="5:5">
      <c r="E739" s="215"/>
    </row>
    <row r="740" spans="5:5">
      <c r="E740" s="215"/>
    </row>
    <row r="741" spans="5:5">
      <c r="E741" s="215"/>
    </row>
    <row r="742" spans="5:5">
      <c r="E742" s="215"/>
    </row>
    <row r="743" spans="5:5">
      <c r="E743" s="215"/>
    </row>
    <row r="744" spans="5:5">
      <c r="E744" s="215"/>
    </row>
    <row r="745" spans="5:5">
      <c r="E745" s="215"/>
    </row>
    <row r="746" spans="5:5">
      <c r="E746" s="215"/>
    </row>
    <row r="747" spans="5:5">
      <c r="E747" s="215"/>
    </row>
    <row r="748" spans="5:5">
      <c r="E748" s="215"/>
    </row>
    <row r="749" spans="5:5">
      <c r="E749" s="215"/>
    </row>
    <row r="750" spans="5:5">
      <c r="E750" s="215"/>
    </row>
    <row r="751" spans="5:5">
      <c r="E751" s="215"/>
    </row>
    <row r="752" spans="5:5">
      <c r="E752" s="215"/>
    </row>
    <row r="753" spans="5:5">
      <c r="E753" s="215"/>
    </row>
    <row r="754" spans="5:5">
      <c r="E754" s="215"/>
    </row>
    <row r="755" spans="5:5">
      <c r="E755" s="215"/>
    </row>
    <row r="756" spans="5:5">
      <c r="E756" s="215"/>
    </row>
    <row r="757" spans="5:5">
      <c r="E757" s="215"/>
    </row>
    <row r="758" spans="5:5">
      <c r="E758" s="215"/>
    </row>
    <row r="759" spans="5:5">
      <c r="E759" s="215"/>
    </row>
    <row r="760" spans="5:5">
      <c r="E760" s="215"/>
    </row>
    <row r="761" spans="5:5">
      <c r="E761" s="215"/>
    </row>
    <row r="762" spans="5:5">
      <c r="E762" s="215"/>
    </row>
    <row r="763" spans="5:5">
      <c r="E763" s="215"/>
    </row>
    <row r="764" spans="5:5">
      <c r="E764" s="215"/>
    </row>
    <row r="765" spans="5:5">
      <c r="E765" s="215"/>
    </row>
    <row r="766" spans="5:5">
      <c r="E766" s="215"/>
    </row>
    <row r="767" spans="5:5">
      <c r="E767" s="215"/>
    </row>
    <row r="768" spans="5:5">
      <c r="E768" s="215"/>
    </row>
    <row r="769" spans="5:5">
      <c r="E769" s="215"/>
    </row>
    <row r="770" spans="5:5">
      <c r="E770" s="215"/>
    </row>
    <row r="771" spans="5:5">
      <c r="E771" s="215"/>
    </row>
    <row r="772" spans="5:5">
      <c r="E772" s="215"/>
    </row>
    <row r="773" spans="5:5">
      <c r="E773" s="215"/>
    </row>
    <row r="774" spans="5:5">
      <c r="E774" s="215"/>
    </row>
    <row r="775" spans="5:5">
      <c r="E775" s="215"/>
    </row>
    <row r="776" spans="5:5">
      <c r="E776" s="215"/>
    </row>
    <row r="777" spans="5:5">
      <c r="E777" s="215"/>
    </row>
    <row r="778" spans="5:5">
      <c r="E778" s="215"/>
    </row>
    <row r="779" spans="5:5">
      <c r="E779" s="215"/>
    </row>
    <row r="780" spans="5:5">
      <c r="E780" s="215"/>
    </row>
    <row r="781" spans="5:5">
      <c r="E781" s="215"/>
    </row>
    <row r="782" spans="5:5">
      <c r="E782" s="215"/>
    </row>
    <row r="783" spans="5:5">
      <c r="E783" s="215"/>
    </row>
    <row r="784" spans="5:5">
      <c r="E784" s="215"/>
    </row>
    <row r="785" spans="5:5">
      <c r="E785" s="215"/>
    </row>
    <row r="786" spans="5:5">
      <c r="E786" s="215"/>
    </row>
    <row r="787" spans="5:5">
      <c r="E787" s="215"/>
    </row>
    <row r="788" spans="5:5">
      <c r="E788" s="215"/>
    </row>
    <row r="789" spans="5:5">
      <c r="E789" s="215"/>
    </row>
    <row r="790" spans="5:5">
      <c r="E790" s="215"/>
    </row>
    <row r="791" spans="5:5">
      <c r="E791" s="215"/>
    </row>
    <row r="792" spans="5:5">
      <c r="E792" s="215"/>
    </row>
    <row r="793" spans="5:5">
      <c r="E793" s="215"/>
    </row>
    <row r="794" spans="5:5">
      <c r="E794" s="215"/>
    </row>
    <row r="795" spans="5:5">
      <c r="E795" s="215"/>
    </row>
    <row r="796" spans="5:5">
      <c r="E796" s="215"/>
    </row>
    <row r="797" spans="5:5">
      <c r="E797" s="215"/>
    </row>
    <row r="798" spans="5:5">
      <c r="E798" s="215"/>
    </row>
    <row r="799" spans="5:5">
      <c r="E799" s="215"/>
    </row>
    <row r="800" spans="5:5">
      <c r="E800" s="215"/>
    </row>
    <row r="801" spans="5:5">
      <c r="E801" s="215"/>
    </row>
    <row r="802" spans="5:5">
      <c r="E802" s="215"/>
    </row>
    <row r="803" spans="5:5">
      <c r="E803" s="215"/>
    </row>
    <row r="804" spans="5:5">
      <c r="E804" s="215"/>
    </row>
    <row r="805" spans="5:5">
      <c r="E805" s="215"/>
    </row>
    <row r="806" spans="5:5">
      <c r="E806" s="215"/>
    </row>
    <row r="807" spans="5:5">
      <c r="E807" s="215"/>
    </row>
    <row r="808" spans="5:5">
      <c r="E808" s="215"/>
    </row>
    <row r="809" spans="5:5">
      <c r="E809" s="215"/>
    </row>
    <row r="810" spans="5:5">
      <c r="E810" s="215"/>
    </row>
    <row r="811" spans="5:5">
      <c r="E811" s="215"/>
    </row>
    <row r="812" spans="5:5">
      <c r="E812" s="215"/>
    </row>
    <row r="813" spans="5:5">
      <c r="E813" s="215"/>
    </row>
    <row r="814" spans="5:5">
      <c r="E814" s="215"/>
    </row>
    <row r="815" spans="5:5">
      <c r="E815" s="215"/>
    </row>
    <row r="816" spans="5:5">
      <c r="E816" s="215"/>
    </row>
    <row r="817" spans="5:5">
      <c r="E817" s="215"/>
    </row>
    <row r="818" spans="5:5">
      <c r="E818" s="215"/>
    </row>
    <row r="819" spans="5:5">
      <c r="E819" s="215"/>
    </row>
    <row r="820" spans="5:5">
      <c r="E820" s="215"/>
    </row>
    <row r="821" spans="5:5">
      <c r="E821" s="215"/>
    </row>
    <row r="822" spans="5:5">
      <c r="E822" s="215"/>
    </row>
    <row r="823" spans="5:5">
      <c r="E823" s="215"/>
    </row>
    <row r="824" spans="5:5">
      <c r="E824" s="215"/>
    </row>
    <row r="825" spans="5:5">
      <c r="E825" s="215"/>
    </row>
    <row r="826" spans="5:5">
      <c r="E826" s="215"/>
    </row>
    <row r="827" spans="5:5">
      <c r="E827" s="215"/>
    </row>
    <row r="828" spans="5:5">
      <c r="E828" s="215"/>
    </row>
    <row r="829" spans="5:5">
      <c r="E829" s="215"/>
    </row>
    <row r="830" spans="5:5">
      <c r="E830" s="215"/>
    </row>
    <row r="831" spans="5:5">
      <c r="E831" s="215"/>
    </row>
    <row r="832" spans="5:5">
      <c r="E832" s="215"/>
    </row>
    <row r="833" spans="5:5">
      <c r="E833" s="215"/>
    </row>
    <row r="834" spans="5:5">
      <c r="E834" s="215"/>
    </row>
    <row r="835" spans="5:5">
      <c r="E835" s="215"/>
    </row>
    <row r="836" spans="5:5">
      <c r="E836" s="215"/>
    </row>
    <row r="837" spans="5:5">
      <c r="E837" s="215"/>
    </row>
    <row r="838" spans="5:5">
      <c r="E838" s="215"/>
    </row>
    <row r="839" spans="5:5">
      <c r="E839" s="215"/>
    </row>
    <row r="840" spans="5:5">
      <c r="E840" s="215"/>
    </row>
    <row r="841" spans="5:5">
      <c r="E841" s="215"/>
    </row>
    <row r="842" spans="5:5">
      <c r="E842" s="215"/>
    </row>
    <row r="843" spans="5:5">
      <c r="E843" s="215"/>
    </row>
    <row r="844" spans="5:5">
      <c r="E844" s="215"/>
    </row>
    <row r="845" spans="5:5">
      <c r="E845" s="215"/>
    </row>
    <row r="846" spans="5:5">
      <c r="E846" s="215"/>
    </row>
    <row r="847" spans="5:5">
      <c r="E847" s="215"/>
    </row>
    <row r="848" spans="5:5">
      <c r="E848" s="215"/>
    </row>
    <row r="849" spans="5:5">
      <c r="E849" s="215"/>
    </row>
    <row r="850" spans="5:5">
      <c r="E850" s="215"/>
    </row>
    <row r="851" spans="5:5">
      <c r="E851" s="215"/>
    </row>
    <row r="852" spans="5:5">
      <c r="E852" s="215"/>
    </row>
    <row r="853" spans="5:5">
      <c r="E853" s="215"/>
    </row>
    <row r="854" spans="5:5">
      <c r="E854" s="215"/>
    </row>
    <row r="855" spans="5:5">
      <c r="E855" s="215"/>
    </row>
    <row r="856" spans="5:5">
      <c r="E856" s="215"/>
    </row>
    <row r="857" spans="5:5">
      <c r="E857" s="215"/>
    </row>
    <row r="858" spans="5:5">
      <c r="E858" s="215"/>
    </row>
    <row r="859" spans="5:5">
      <c r="E859" s="215"/>
    </row>
    <row r="860" spans="5:5">
      <c r="E860" s="215"/>
    </row>
    <row r="861" spans="5:5">
      <c r="E861" s="215"/>
    </row>
    <row r="862" spans="5:5">
      <c r="E862" s="215"/>
    </row>
    <row r="863" spans="5:5">
      <c r="E863" s="215"/>
    </row>
    <row r="864" spans="5:5">
      <c r="E864" s="215"/>
    </row>
    <row r="865" spans="5:5">
      <c r="E865" s="215"/>
    </row>
    <row r="866" spans="5:5">
      <c r="E866" s="215"/>
    </row>
    <row r="867" spans="5:5">
      <c r="E867" s="215"/>
    </row>
    <row r="868" spans="5:5">
      <c r="E868" s="215"/>
    </row>
    <row r="869" spans="5:5">
      <c r="E869" s="215"/>
    </row>
    <row r="870" spans="5:5">
      <c r="E870" s="215"/>
    </row>
    <row r="871" spans="5:5">
      <c r="E871" s="215"/>
    </row>
    <row r="872" spans="5:5">
      <c r="E872" s="215"/>
    </row>
    <row r="873" spans="5:5">
      <c r="E873" s="215"/>
    </row>
    <row r="874" spans="5:5">
      <c r="E874" s="215"/>
    </row>
    <row r="875" spans="5:5">
      <c r="E875" s="215"/>
    </row>
    <row r="876" spans="5:5">
      <c r="E876" s="215"/>
    </row>
    <row r="877" spans="5:5">
      <c r="E877" s="215"/>
    </row>
    <row r="878" spans="5:5">
      <c r="E878" s="215"/>
    </row>
    <row r="879" spans="5:5">
      <c r="E879" s="215"/>
    </row>
    <row r="880" spans="5:5">
      <c r="E880" s="215"/>
    </row>
    <row r="881" spans="5:5">
      <c r="E881" s="215"/>
    </row>
    <row r="882" spans="5:5">
      <c r="E882" s="215"/>
    </row>
    <row r="883" spans="5:5">
      <c r="E883" s="215"/>
    </row>
    <row r="884" spans="5:5">
      <c r="E884" s="215"/>
    </row>
    <row r="885" spans="5:5">
      <c r="E885" s="215"/>
    </row>
    <row r="886" spans="5:5">
      <c r="E886" s="215"/>
    </row>
    <row r="887" spans="5:5">
      <c r="E887" s="215"/>
    </row>
    <row r="888" spans="5:5">
      <c r="E888" s="215"/>
    </row>
    <row r="889" spans="5:5">
      <c r="E889" s="215"/>
    </row>
    <row r="890" spans="5:5">
      <c r="E890" s="215"/>
    </row>
    <row r="891" spans="5:5">
      <c r="E891" s="215"/>
    </row>
    <row r="892" spans="5:5">
      <c r="E892" s="215"/>
    </row>
    <row r="893" spans="5:5">
      <c r="E893" s="215"/>
    </row>
    <row r="894" spans="5:5">
      <c r="E894" s="215"/>
    </row>
    <row r="895" spans="5:5">
      <c r="E895" s="215"/>
    </row>
    <row r="896" spans="5:5">
      <c r="E896" s="215"/>
    </row>
    <row r="897" spans="5:5">
      <c r="E897" s="215"/>
    </row>
    <row r="898" spans="5:5">
      <c r="E898" s="215"/>
    </row>
    <row r="899" spans="5:5">
      <c r="E899" s="215"/>
    </row>
    <row r="900" spans="5:5">
      <c r="E900" s="215"/>
    </row>
    <row r="901" spans="5:5">
      <c r="E901" s="215"/>
    </row>
    <row r="902" spans="5:5">
      <c r="E902" s="215"/>
    </row>
    <row r="903" spans="5:5">
      <c r="E903" s="215"/>
    </row>
    <row r="904" spans="5:5">
      <c r="E904" s="215"/>
    </row>
    <row r="905" spans="5:5">
      <c r="E905" s="215"/>
    </row>
    <row r="906" spans="5:5">
      <c r="E906" s="215"/>
    </row>
    <row r="907" spans="5:5">
      <c r="E907" s="215"/>
    </row>
    <row r="908" spans="5:5">
      <c r="E908" s="215"/>
    </row>
    <row r="909" spans="5:5">
      <c r="E909" s="215"/>
    </row>
    <row r="910" spans="5:5">
      <c r="E910" s="215"/>
    </row>
    <row r="911" spans="5:5">
      <c r="E911" s="215"/>
    </row>
    <row r="912" spans="5:5">
      <c r="E912" s="215"/>
    </row>
    <row r="913" spans="5:5">
      <c r="E913" s="215"/>
    </row>
    <row r="914" spans="5:5">
      <c r="E914" s="215"/>
    </row>
    <row r="915" spans="5:5">
      <c r="E915" s="215"/>
    </row>
    <row r="916" spans="5:5">
      <c r="E916" s="215"/>
    </row>
    <row r="917" spans="5:5">
      <c r="E917" s="215"/>
    </row>
    <row r="918" spans="5:5">
      <c r="E918" s="215"/>
    </row>
    <row r="919" spans="5:5">
      <c r="E919" s="215"/>
    </row>
    <row r="920" spans="5:5">
      <c r="E920" s="215"/>
    </row>
    <row r="921" spans="5:5">
      <c r="E921" s="215"/>
    </row>
    <row r="922" spans="5:5">
      <c r="E922" s="215"/>
    </row>
    <row r="923" spans="5:5">
      <c r="E923" s="215"/>
    </row>
    <row r="924" spans="5:5">
      <c r="E924" s="215"/>
    </row>
    <row r="925" spans="5:5">
      <c r="E925" s="215"/>
    </row>
    <row r="926" spans="5:5">
      <c r="E926" s="215"/>
    </row>
    <row r="927" spans="5:5">
      <c r="E927" s="215"/>
    </row>
    <row r="928" spans="5:5">
      <c r="E928" s="215"/>
    </row>
    <row r="929" spans="5:5">
      <c r="E929" s="215"/>
    </row>
    <row r="930" spans="5:5">
      <c r="E930" s="215"/>
    </row>
    <row r="931" spans="5:5">
      <c r="E931" s="215"/>
    </row>
    <row r="932" spans="5:5">
      <c r="E932" s="215"/>
    </row>
    <row r="933" spans="5:5">
      <c r="E933" s="215"/>
    </row>
    <row r="934" spans="5:5">
      <c r="E934" s="215"/>
    </row>
    <row r="935" spans="5:5">
      <c r="E935" s="215"/>
    </row>
    <row r="936" spans="5:5">
      <c r="E936" s="215"/>
    </row>
    <row r="937" spans="5:5">
      <c r="E937" s="215"/>
    </row>
    <row r="938" spans="5:5">
      <c r="E938" s="215"/>
    </row>
    <row r="939" spans="5:5">
      <c r="E939" s="215"/>
    </row>
    <row r="940" spans="5:5">
      <c r="E940" s="215"/>
    </row>
    <row r="941" spans="5:5">
      <c r="E941" s="215"/>
    </row>
    <row r="942" spans="5:5">
      <c r="E942" s="215"/>
    </row>
    <row r="943" spans="5:5">
      <c r="E943" s="215"/>
    </row>
    <row r="944" spans="5:5">
      <c r="E944" s="215"/>
    </row>
    <row r="945" spans="5:5">
      <c r="E945" s="215"/>
    </row>
    <row r="946" spans="5:5">
      <c r="E946" s="215"/>
    </row>
    <row r="947" spans="5:5">
      <c r="E947" s="215"/>
    </row>
    <row r="948" spans="5:5">
      <c r="E948" s="215"/>
    </row>
    <row r="949" spans="5:5">
      <c r="E949" s="215"/>
    </row>
    <row r="950" spans="5:5">
      <c r="E950" s="215"/>
    </row>
    <row r="951" spans="5:5">
      <c r="E951" s="215"/>
    </row>
    <row r="952" spans="5:5">
      <c r="E952" s="215"/>
    </row>
    <row r="953" spans="5:5">
      <c r="E953" s="215"/>
    </row>
    <row r="954" spans="5:5">
      <c r="E954" s="215"/>
    </row>
    <row r="955" spans="5:5">
      <c r="E955" s="215"/>
    </row>
    <row r="956" spans="5:5">
      <c r="E956" s="215"/>
    </row>
    <row r="957" spans="5:5">
      <c r="E957" s="215"/>
    </row>
    <row r="958" spans="5:5">
      <c r="E958" s="215"/>
    </row>
    <row r="959" spans="5:5">
      <c r="E959" s="215"/>
    </row>
    <row r="960" spans="5:5">
      <c r="E960" s="215"/>
    </row>
    <row r="961" spans="5:5">
      <c r="E961" s="215"/>
    </row>
    <row r="962" spans="5:5">
      <c r="E962" s="215"/>
    </row>
    <row r="963" spans="5:5">
      <c r="E963" s="215"/>
    </row>
    <row r="964" spans="5:5">
      <c r="E964" s="215"/>
    </row>
    <row r="965" spans="5:5">
      <c r="E965" s="215"/>
    </row>
    <row r="966" spans="5:5">
      <c r="E966" s="215"/>
    </row>
    <row r="967" spans="5:5">
      <c r="E967" s="215"/>
    </row>
    <row r="968" spans="5:5">
      <c r="E968" s="215"/>
    </row>
    <row r="969" spans="5:5">
      <c r="E969" s="215"/>
    </row>
    <row r="970" spans="5:5">
      <c r="E970" s="215"/>
    </row>
    <row r="971" spans="5:5">
      <c r="E971" s="215"/>
    </row>
    <row r="972" spans="5:5">
      <c r="E972" s="215"/>
    </row>
    <row r="973" spans="5:5">
      <c r="E973" s="215"/>
    </row>
    <row r="974" spans="5:5">
      <c r="E974" s="215"/>
    </row>
    <row r="975" spans="5:5">
      <c r="E975" s="215"/>
    </row>
    <row r="976" spans="5:5">
      <c r="E976" s="215"/>
    </row>
    <row r="977" spans="5:5">
      <c r="E977" s="215"/>
    </row>
    <row r="978" spans="5:5">
      <c r="E978" s="215"/>
    </row>
    <row r="979" spans="5:5">
      <c r="E979" s="215"/>
    </row>
    <row r="980" spans="5:5">
      <c r="E980" s="215"/>
    </row>
    <row r="981" spans="5:5">
      <c r="E981" s="215"/>
    </row>
    <row r="982" spans="5:5">
      <c r="E982" s="215"/>
    </row>
    <row r="983" spans="5:5">
      <c r="E983" s="215"/>
    </row>
    <row r="984" spans="5:5">
      <c r="E984" s="215"/>
    </row>
    <row r="985" spans="5:5">
      <c r="E985" s="215"/>
    </row>
    <row r="986" spans="5:5">
      <c r="E986" s="215"/>
    </row>
    <row r="987" spans="5:5">
      <c r="E987" s="215"/>
    </row>
    <row r="988" spans="5:5">
      <c r="E988" s="215"/>
    </row>
    <row r="989" spans="5:5">
      <c r="E989" s="215"/>
    </row>
    <row r="990" spans="5:5">
      <c r="E990" s="215"/>
    </row>
    <row r="991" spans="5:5">
      <c r="E991" s="215"/>
    </row>
    <row r="992" spans="5:5">
      <c r="E992" s="215"/>
    </row>
    <row r="993" spans="5:5">
      <c r="E993" s="215"/>
    </row>
    <row r="994" spans="5:5">
      <c r="E994" s="215"/>
    </row>
    <row r="995" spans="5:5">
      <c r="E995" s="215"/>
    </row>
    <row r="996" spans="5:5">
      <c r="E996" s="215"/>
    </row>
    <row r="997" spans="5:5">
      <c r="E997" s="215"/>
    </row>
    <row r="998" spans="5:5">
      <c r="E998" s="215"/>
    </row>
    <row r="999" spans="5:5">
      <c r="E999" s="215"/>
    </row>
    <row r="1000" spans="5:5">
      <c r="E1000" s="215"/>
    </row>
    <row r="1001" spans="5:5" ht="15"/>
    <row r="1002" spans="5:5" ht="15"/>
    <row r="1003" spans="5:5" ht="15"/>
    <row r="1004" spans="5:5" ht="15"/>
    <row r="1005" spans="5:5" ht="15"/>
    <row r="1006" spans="5:5" ht="15"/>
    <row r="1007" spans="5:5" ht="15"/>
    <row r="1008" spans="5:5" ht="15"/>
    <row r="1009" ht="15"/>
    <row r="1010" ht="15"/>
    <row r="1011" ht="15"/>
    <row r="1012" ht="15"/>
    <row r="1013" ht="15"/>
    <row r="1014" ht="15"/>
  </sheetData>
  <conditionalFormatting sqref="A20:I1000">
    <cfRule type="expression" dxfId="20" priority="13">
      <formula>$G20=$I$5</formula>
    </cfRule>
    <cfRule type="expression" dxfId="19" priority="15">
      <formula>MAX(IF($G20&lt;=$M$5,$G20, 0))</formula>
    </cfRule>
    <cfRule type="expression" dxfId="18" priority="16">
      <formula>MAX(IF($G20&lt;=$L$5,$G20, 0))</formula>
    </cfRule>
    <cfRule type="expression" dxfId="17" priority="23">
      <formula>MAX(IF($G20&lt;=$K$5,$G20, 0))</formula>
    </cfRule>
  </conditionalFormatting>
  <dataValidations count="1">
    <dataValidation type="list" allowBlank="1" showErrorMessage="1" errorTitle="Please select from the list." error="Select one item from the &quot;Type&quot; field." sqref="E20:E1000" xr:uid="{00000000-0002-0000-0100-000000000000}">
      <formula1>$D$2:$D$5</formula1>
    </dataValidation>
  </dataValidations>
  <pageMargins left="0.75" right="0.75" top="1" bottom="1" header="0.5" footer="0.5"/>
  <pageSetup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P93"/>
  <sheetViews>
    <sheetView zoomScale="75" zoomScaleNormal="75" zoomScalePageLayoutView="75" workbookViewId="0">
      <pane ySplit="30" topLeftCell="A31" activePane="bottomLeft" state="frozen"/>
      <selection pane="bottomLeft" activeCell="C1" sqref="C1"/>
    </sheetView>
  </sheetViews>
  <sheetFormatPr defaultColWidth="8.85546875" defaultRowHeight="12.95"/>
  <cols>
    <col min="1" max="1" width="5.28515625" style="121" customWidth="1"/>
    <col min="2" max="2" width="31" style="1" customWidth="1"/>
    <col min="3" max="4" width="31" style="12" customWidth="1"/>
    <col min="5" max="5" width="12.7109375" style="12" customWidth="1"/>
    <col min="6" max="6" width="7" style="1" customWidth="1"/>
    <col min="7" max="7" width="16.7109375" style="100" customWidth="1"/>
    <col min="8" max="12" width="12.42578125" style="1" customWidth="1"/>
    <col min="13" max="13" width="9.28515625" style="23" customWidth="1"/>
    <col min="14" max="14" width="11.140625" style="1" customWidth="1"/>
    <col min="15" max="16384" width="8.85546875" style="1"/>
  </cols>
  <sheetData>
    <row r="1" spans="1:13" ht="46.5" customHeight="1">
      <c r="B1" s="12"/>
      <c r="D1" s="1"/>
      <c r="E1" s="1"/>
    </row>
    <row r="2" spans="1:13" ht="23.1">
      <c r="A2" s="122" t="s">
        <v>85</v>
      </c>
      <c r="B2" s="19"/>
      <c r="D2" s="1"/>
      <c r="E2" s="1"/>
    </row>
    <row r="3" spans="1:13" ht="17.100000000000001">
      <c r="A3" s="123" t="s">
        <v>86</v>
      </c>
      <c r="B3" s="20"/>
      <c r="C3" s="13"/>
      <c r="D3" s="2"/>
      <c r="E3" s="2"/>
    </row>
    <row r="4" spans="1:13" ht="17.100000000000001">
      <c r="A4" s="124"/>
      <c r="B4" s="14"/>
      <c r="C4" s="14"/>
      <c r="D4" s="3"/>
      <c r="E4" s="3"/>
      <c r="G4" s="125" t="s">
        <v>87</v>
      </c>
      <c r="K4" s="5" t="s">
        <v>88</v>
      </c>
      <c r="L4" s="137">
        <v>4.5</v>
      </c>
    </row>
    <row r="5" spans="1:13" ht="17.100000000000001">
      <c r="A5" s="125" t="s">
        <v>89</v>
      </c>
      <c r="B5" s="15"/>
      <c r="C5" s="15"/>
      <c r="D5" s="4"/>
      <c r="E5" s="4"/>
      <c r="G5" s="1"/>
      <c r="H5" s="24" t="s">
        <v>90</v>
      </c>
      <c r="I5" s="25" t="s">
        <v>91</v>
      </c>
      <c r="J5" s="14" t="s">
        <v>92</v>
      </c>
      <c r="K5" s="14" t="s">
        <v>93</v>
      </c>
      <c r="L5" s="138" t="s">
        <v>94</v>
      </c>
      <c r="M5" s="14" t="s">
        <v>43</v>
      </c>
    </row>
    <row r="6" spans="1:13" ht="36.950000000000003" customHeight="1">
      <c r="A6" s="229" t="s">
        <v>95</v>
      </c>
      <c r="B6" s="230"/>
      <c r="C6" s="230"/>
      <c r="D6" s="231"/>
      <c r="E6" s="228"/>
      <c r="G6" s="139" t="s">
        <v>96</v>
      </c>
      <c r="H6" s="142" t="s">
        <v>97</v>
      </c>
      <c r="I6" s="142" t="s">
        <v>97</v>
      </c>
      <c r="J6" s="142" t="s">
        <v>97</v>
      </c>
      <c r="K6" s="142" t="s">
        <v>97</v>
      </c>
      <c r="L6" s="142" t="s">
        <v>98</v>
      </c>
      <c r="M6" s="140"/>
    </row>
    <row r="7" spans="1:13">
      <c r="A7" s="136"/>
      <c r="B7" s="136"/>
      <c r="C7" s="136"/>
      <c r="D7" s="136"/>
      <c r="E7" s="136"/>
      <c r="G7" s="1" t="s">
        <v>99</v>
      </c>
      <c r="H7" s="143">
        <v>4</v>
      </c>
      <c r="I7" s="143">
        <v>6</v>
      </c>
      <c r="J7" s="143">
        <v>6</v>
      </c>
      <c r="K7" s="143">
        <v>6</v>
      </c>
      <c r="L7" s="143">
        <v>4</v>
      </c>
      <c r="M7" s="143">
        <f>SUM(H7:L7)</f>
        <v>26</v>
      </c>
    </row>
    <row r="8" spans="1:13">
      <c r="A8" s="124"/>
      <c r="B8" s="14"/>
      <c r="C8" s="14"/>
      <c r="D8" s="3"/>
      <c r="E8" s="3"/>
      <c r="G8" s="1" t="s">
        <v>99</v>
      </c>
      <c r="H8" s="143">
        <v>4</v>
      </c>
      <c r="I8" s="143">
        <v>6</v>
      </c>
      <c r="J8" s="143">
        <v>6</v>
      </c>
      <c r="K8" s="143">
        <v>6</v>
      </c>
      <c r="L8" s="143">
        <v>4</v>
      </c>
      <c r="M8" s="143">
        <f t="shared" ref="M8:M11" si="0">SUM(H8:L8)</f>
        <v>26</v>
      </c>
    </row>
    <row r="9" spans="1:13">
      <c r="G9" s="1" t="s">
        <v>99</v>
      </c>
      <c r="H9" s="143">
        <v>4</v>
      </c>
      <c r="I9" s="143">
        <v>6</v>
      </c>
      <c r="J9" s="143">
        <v>6</v>
      </c>
      <c r="K9" s="143">
        <v>6</v>
      </c>
      <c r="L9" s="143">
        <v>4</v>
      </c>
      <c r="M9" s="143">
        <f t="shared" si="0"/>
        <v>26</v>
      </c>
    </row>
    <row r="10" spans="1:13">
      <c r="F10" s="121"/>
      <c r="G10" s="1" t="s">
        <v>99</v>
      </c>
      <c r="H10" s="143">
        <v>4</v>
      </c>
      <c r="I10" s="143">
        <v>6</v>
      </c>
      <c r="J10" s="143">
        <v>6</v>
      </c>
      <c r="K10" s="143">
        <v>6</v>
      </c>
      <c r="L10" s="143">
        <v>4</v>
      </c>
      <c r="M10" s="143">
        <f t="shared" si="0"/>
        <v>26</v>
      </c>
    </row>
    <row r="11" spans="1:13">
      <c r="F11" s="121"/>
      <c r="G11" s="1" t="s">
        <v>99</v>
      </c>
      <c r="H11" s="143">
        <v>4</v>
      </c>
      <c r="I11" s="143">
        <v>6</v>
      </c>
      <c r="J11" s="143">
        <v>6</v>
      </c>
      <c r="K11" s="143">
        <v>6</v>
      </c>
      <c r="L11" s="143">
        <v>4</v>
      </c>
      <c r="M11" s="143">
        <f t="shared" si="0"/>
        <v>26</v>
      </c>
    </row>
    <row r="12" spans="1:13">
      <c r="F12" s="121"/>
      <c r="G12" s="5"/>
      <c r="L12" s="5" t="s">
        <v>100</v>
      </c>
      <c r="M12" s="143">
        <f>SUM(M7:M11)</f>
        <v>130</v>
      </c>
    </row>
    <row r="13" spans="1:13">
      <c r="F13" s="121"/>
      <c r="G13" s="5"/>
      <c r="L13" s="5" t="s">
        <v>101</v>
      </c>
      <c r="M13" s="144">
        <f>M12/L4</f>
        <v>28.888888888888889</v>
      </c>
    </row>
    <row r="14" spans="1:13">
      <c r="F14" s="121"/>
      <c r="G14" s="5"/>
      <c r="L14" s="5"/>
      <c r="M14" s="17"/>
    </row>
    <row r="15" spans="1:13">
      <c r="F15" s="121"/>
      <c r="G15" s="5"/>
      <c r="L15" s="5"/>
      <c r="M15" s="17"/>
    </row>
    <row r="16" spans="1:13">
      <c r="F16" s="121"/>
      <c r="G16" s="5"/>
      <c r="L16" s="5"/>
      <c r="M16" s="17"/>
    </row>
    <row r="17" spans="1:16">
      <c r="F17" s="121"/>
      <c r="G17" s="5"/>
      <c r="L17" s="5"/>
      <c r="M17" s="17"/>
    </row>
    <row r="18" spans="1:16">
      <c r="F18" s="121"/>
      <c r="G18" s="5"/>
      <c r="L18" s="5"/>
      <c r="M18" s="17"/>
    </row>
    <row r="19" spans="1:16">
      <c r="F19" s="121"/>
      <c r="G19" s="5"/>
      <c r="L19" s="5"/>
      <c r="M19" s="17"/>
    </row>
    <row r="20" spans="1:16">
      <c r="F20" s="121"/>
      <c r="G20" s="5"/>
      <c r="L20" s="5"/>
      <c r="M20" s="17"/>
    </row>
    <row r="21" spans="1:16">
      <c r="F21" s="121"/>
      <c r="G21" s="5"/>
      <c r="L21" s="5"/>
      <c r="M21" s="17"/>
    </row>
    <row r="22" spans="1:16">
      <c r="F22" s="121"/>
      <c r="G22" s="5"/>
      <c r="L22" s="5"/>
      <c r="M22" s="17"/>
    </row>
    <row r="23" spans="1:16">
      <c r="F23" s="121"/>
      <c r="G23" s="5"/>
      <c r="L23" s="5"/>
      <c r="M23" s="17"/>
    </row>
    <row r="24" spans="1:16">
      <c r="F24" s="121"/>
      <c r="G24" s="5"/>
      <c r="L24" s="5"/>
      <c r="M24" s="17"/>
    </row>
    <row r="25" spans="1:16">
      <c r="F25" s="121"/>
      <c r="G25" s="5"/>
      <c r="L25" s="5"/>
      <c r="M25" s="17"/>
    </row>
    <row r="26" spans="1:16">
      <c r="F26" s="121"/>
      <c r="G26" s="5"/>
      <c r="L26" s="5"/>
      <c r="M26" s="17"/>
    </row>
    <row r="27" spans="1:16">
      <c r="F27" s="121"/>
      <c r="P27" s="1" t="s">
        <v>102</v>
      </c>
    </row>
    <row r="28" spans="1:16" ht="18" thickBot="1">
      <c r="A28" s="4" t="s">
        <v>103</v>
      </c>
      <c r="C28" s="4"/>
      <c r="D28" s="15"/>
      <c r="E28" s="15"/>
      <c r="F28" s="15"/>
      <c r="G28" s="101"/>
      <c r="H28" s="4"/>
      <c r="M28" s="1"/>
      <c r="N28" s="23"/>
    </row>
    <row r="29" spans="1:16">
      <c r="A29" s="126"/>
      <c r="B29" s="89"/>
      <c r="C29" s="89"/>
      <c r="D29" s="26"/>
      <c r="E29" s="99"/>
      <c r="F29" s="99"/>
      <c r="G29" s="27"/>
      <c r="H29" s="28" t="str">
        <f t="shared" ref="H29:L30" si="1">H5</f>
        <v>M</v>
      </c>
      <c r="I29" s="28" t="str">
        <f t="shared" si="1"/>
        <v>Tu</v>
      </c>
      <c r="J29" s="28" t="str">
        <f t="shared" si="1"/>
        <v>W</v>
      </c>
      <c r="K29" s="28" t="str">
        <f t="shared" si="1"/>
        <v>Th</v>
      </c>
      <c r="L29" s="28" t="str">
        <f t="shared" si="1"/>
        <v>F</v>
      </c>
      <c r="M29" s="29"/>
      <c r="N29" s="30"/>
      <c r="O29" s="23"/>
    </row>
    <row r="30" spans="1:16" ht="39" customHeight="1">
      <c r="A30" s="127" t="s">
        <v>37</v>
      </c>
      <c r="B30" s="90" t="s">
        <v>104</v>
      </c>
      <c r="C30" s="90" t="s">
        <v>39</v>
      </c>
      <c r="D30" s="90" t="s">
        <v>40</v>
      </c>
      <c r="E30" s="90" t="s">
        <v>41</v>
      </c>
      <c r="F30" s="31" t="s">
        <v>105</v>
      </c>
      <c r="G30" s="32" t="s">
        <v>106</v>
      </c>
      <c r="H30" s="141" t="str">
        <f t="shared" si="1"/>
        <v>&lt;DD&gt;
Sprint Planning</v>
      </c>
      <c r="I30" s="141" t="str">
        <f t="shared" si="1"/>
        <v>&lt;DD&gt;
Sprint Planning</v>
      </c>
      <c r="J30" s="141" t="str">
        <f t="shared" si="1"/>
        <v>&lt;DD&gt;
Sprint Planning</v>
      </c>
      <c r="K30" s="141" t="str">
        <f t="shared" si="1"/>
        <v>&lt;DD&gt;
Sprint Planning</v>
      </c>
      <c r="L30" s="141" t="str">
        <f t="shared" si="1"/>
        <v>&lt;DD&gt;
Sprint Review +
Retrospective</v>
      </c>
      <c r="M30" s="33" t="s">
        <v>107</v>
      </c>
      <c r="N30" s="34" t="s">
        <v>108</v>
      </c>
      <c r="O30" s="23"/>
    </row>
    <row r="31" spans="1:16" s="88" customFormat="1">
      <c r="A31" s="147" t="s">
        <v>109</v>
      </c>
      <c r="B31" s="148" t="s">
        <v>110</v>
      </c>
      <c r="C31" s="148" t="s">
        <v>111</v>
      </c>
      <c r="D31" s="148" t="s">
        <v>112</v>
      </c>
      <c r="E31" s="148" t="s">
        <v>7</v>
      </c>
      <c r="F31" s="35">
        <v>8</v>
      </c>
      <c r="G31" s="111" t="s">
        <v>113</v>
      </c>
      <c r="H31" s="36">
        <f>IF(F31="","",F31)</f>
        <v>8</v>
      </c>
      <c r="I31" s="37">
        <f>IF(SUM(I32:I39)=0,IF($N31="Y",0,H31),H31)</f>
        <v>8</v>
      </c>
      <c r="J31" s="37">
        <f>IF(SUM(J32:J39)=0,IF($N31="Y",0,I31),I31)</f>
        <v>8</v>
      </c>
      <c r="K31" s="37">
        <f>IF(SUM(K32:K39)=0,IF($N31="Y",0,J31),J31)</f>
        <v>8</v>
      </c>
      <c r="L31" s="38">
        <f>IF(SUM(L32:L39)=0,IF($N31="Y",0,K31),K31)</f>
        <v>8</v>
      </c>
      <c r="M31" s="39" t="str">
        <f>IF(F31="","",IF(SUM(L32:L39)=0,"Y",""))</f>
        <v/>
      </c>
      <c r="N31" s="40"/>
    </row>
    <row r="32" spans="1:16" s="6" customFormat="1">
      <c r="A32" s="128"/>
      <c r="B32" s="91" t="s">
        <v>114</v>
      </c>
      <c r="C32" s="91"/>
      <c r="D32" s="91"/>
      <c r="E32" s="91"/>
      <c r="F32" s="41"/>
      <c r="G32" s="102"/>
      <c r="H32" s="42">
        <v>3</v>
      </c>
      <c r="I32" s="43">
        <f t="shared" ref="I32:K39" si="2">H32</f>
        <v>3</v>
      </c>
      <c r="J32" s="43">
        <f t="shared" si="2"/>
        <v>3</v>
      </c>
      <c r="K32" s="43">
        <f t="shared" si="2"/>
        <v>3</v>
      </c>
      <c r="L32" s="44">
        <f t="shared" ref="L32:L39" si="3">K32</f>
        <v>3</v>
      </c>
      <c r="M32" s="45"/>
      <c r="N32" s="46"/>
    </row>
    <row r="33" spans="1:14" s="6" customFormat="1">
      <c r="A33" s="128"/>
      <c r="B33" s="91" t="s">
        <v>114</v>
      </c>
      <c r="C33" s="91"/>
      <c r="D33" s="91"/>
      <c r="E33" s="91"/>
      <c r="F33" s="41"/>
      <c r="G33" s="102"/>
      <c r="H33" s="42">
        <v>3</v>
      </c>
      <c r="I33" s="43">
        <f t="shared" si="2"/>
        <v>3</v>
      </c>
      <c r="J33" s="43">
        <f t="shared" si="2"/>
        <v>3</v>
      </c>
      <c r="K33" s="43">
        <f t="shared" si="2"/>
        <v>3</v>
      </c>
      <c r="L33" s="44">
        <f t="shared" si="3"/>
        <v>3</v>
      </c>
      <c r="M33" s="45"/>
      <c r="N33" s="46"/>
    </row>
    <row r="34" spans="1:14" s="6" customFormat="1">
      <c r="A34" s="128"/>
      <c r="B34" s="91" t="s">
        <v>114</v>
      </c>
      <c r="C34" s="91"/>
      <c r="D34" s="91"/>
      <c r="E34" s="91"/>
      <c r="F34" s="41"/>
      <c r="G34" s="102"/>
      <c r="H34" s="42">
        <v>3</v>
      </c>
      <c r="I34" s="43">
        <f t="shared" si="2"/>
        <v>3</v>
      </c>
      <c r="J34" s="43">
        <f t="shared" si="2"/>
        <v>3</v>
      </c>
      <c r="K34" s="43">
        <f t="shared" si="2"/>
        <v>3</v>
      </c>
      <c r="L34" s="44">
        <f t="shared" si="3"/>
        <v>3</v>
      </c>
      <c r="M34" s="45"/>
      <c r="N34" s="46"/>
    </row>
    <row r="35" spans="1:14" s="6" customFormat="1">
      <c r="A35" s="128"/>
      <c r="B35" s="91" t="s">
        <v>114</v>
      </c>
      <c r="C35" s="91"/>
      <c r="D35" s="91"/>
      <c r="E35" s="91"/>
      <c r="F35" s="41"/>
      <c r="G35" s="102"/>
      <c r="H35" s="42">
        <v>3</v>
      </c>
      <c r="I35" s="43">
        <f t="shared" si="2"/>
        <v>3</v>
      </c>
      <c r="J35" s="43">
        <f t="shared" si="2"/>
        <v>3</v>
      </c>
      <c r="K35" s="43">
        <f t="shared" si="2"/>
        <v>3</v>
      </c>
      <c r="L35" s="44">
        <f t="shared" si="3"/>
        <v>3</v>
      </c>
      <c r="M35" s="45"/>
      <c r="N35" s="46"/>
    </row>
    <row r="36" spans="1:14" s="6" customFormat="1">
      <c r="A36" s="128"/>
      <c r="B36" s="91" t="s">
        <v>114</v>
      </c>
      <c r="C36" s="91"/>
      <c r="D36" s="91"/>
      <c r="E36" s="91"/>
      <c r="F36" s="41"/>
      <c r="G36" s="102"/>
      <c r="H36" s="42">
        <v>3</v>
      </c>
      <c r="I36" s="43">
        <f t="shared" si="2"/>
        <v>3</v>
      </c>
      <c r="J36" s="43">
        <f t="shared" si="2"/>
        <v>3</v>
      </c>
      <c r="K36" s="43">
        <f t="shared" si="2"/>
        <v>3</v>
      </c>
      <c r="L36" s="44">
        <f t="shared" si="3"/>
        <v>3</v>
      </c>
      <c r="M36" s="45"/>
      <c r="N36" s="46"/>
    </row>
    <row r="37" spans="1:14" s="6" customFormat="1">
      <c r="A37" s="128"/>
      <c r="B37" s="91" t="s">
        <v>114</v>
      </c>
      <c r="C37" s="91"/>
      <c r="D37" s="91"/>
      <c r="E37" s="91"/>
      <c r="F37" s="41"/>
      <c r="G37" s="102"/>
      <c r="H37" s="42">
        <v>3</v>
      </c>
      <c r="I37" s="43">
        <f t="shared" si="2"/>
        <v>3</v>
      </c>
      <c r="J37" s="43">
        <f t="shared" si="2"/>
        <v>3</v>
      </c>
      <c r="K37" s="43">
        <f t="shared" si="2"/>
        <v>3</v>
      </c>
      <c r="L37" s="44">
        <f t="shared" si="3"/>
        <v>3</v>
      </c>
      <c r="M37" s="45"/>
      <c r="N37" s="46"/>
    </row>
    <row r="38" spans="1:14" s="6" customFormat="1">
      <c r="A38" s="128"/>
      <c r="B38" s="91" t="s">
        <v>114</v>
      </c>
      <c r="C38" s="91"/>
      <c r="D38" s="91"/>
      <c r="E38" s="91"/>
      <c r="F38" s="41"/>
      <c r="G38" s="102"/>
      <c r="H38" s="42">
        <v>3</v>
      </c>
      <c r="I38" s="43">
        <f t="shared" si="2"/>
        <v>3</v>
      </c>
      <c r="J38" s="43">
        <f t="shared" si="2"/>
        <v>3</v>
      </c>
      <c r="K38" s="43">
        <f t="shared" si="2"/>
        <v>3</v>
      </c>
      <c r="L38" s="44">
        <f t="shared" si="3"/>
        <v>3</v>
      </c>
      <c r="M38" s="45"/>
      <c r="N38" s="46"/>
    </row>
    <row r="39" spans="1:14" s="6" customFormat="1">
      <c r="A39" s="129"/>
      <c r="B39" s="91" t="s">
        <v>114</v>
      </c>
      <c r="C39" s="91"/>
      <c r="D39" s="91"/>
      <c r="E39" s="91"/>
      <c r="F39" s="41"/>
      <c r="G39" s="102"/>
      <c r="H39" s="42">
        <v>3</v>
      </c>
      <c r="I39" s="43">
        <f t="shared" si="2"/>
        <v>3</v>
      </c>
      <c r="J39" s="43">
        <f t="shared" si="2"/>
        <v>3</v>
      </c>
      <c r="K39" s="43">
        <f t="shared" si="2"/>
        <v>3</v>
      </c>
      <c r="L39" s="44">
        <f t="shared" si="3"/>
        <v>3</v>
      </c>
      <c r="M39" s="45"/>
      <c r="N39" s="46"/>
    </row>
    <row r="40" spans="1:14" s="6" customFormat="1">
      <c r="A40" s="130"/>
      <c r="B40" s="92"/>
      <c r="C40" s="92"/>
      <c r="D40" s="92"/>
      <c r="E40" s="92"/>
      <c r="F40" s="47"/>
      <c r="G40" s="103"/>
      <c r="H40" s="48"/>
      <c r="I40" s="49"/>
      <c r="J40" s="49"/>
      <c r="K40" s="49"/>
      <c r="L40" s="50"/>
      <c r="M40" s="51"/>
      <c r="N40" s="52"/>
    </row>
    <row r="41" spans="1:14" s="88" customFormat="1">
      <c r="A41" s="147" t="s">
        <v>109</v>
      </c>
      <c r="B41" s="148" t="s">
        <v>110</v>
      </c>
      <c r="C41" s="148" t="s">
        <v>111</v>
      </c>
      <c r="D41" s="148" t="s">
        <v>112</v>
      </c>
      <c r="E41" s="148" t="s">
        <v>7</v>
      </c>
      <c r="F41" s="35">
        <v>5</v>
      </c>
      <c r="G41" s="111" t="s">
        <v>113</v>
      </c>
      <c r="H41" s="36">
        <f>IF(F41="","",F41)</f>
        <v>5</v>
      </c>
      <c r="I41" s="37">
        <f>IF(SUM(I42:I49)=0,IF($N41="Y",0,H41),H41)</f>
        <v>5</v>
      </c>
      <c r="J41" s="37">
        <f>IF(SUM(J42:J49)=0,IF($N41="Y",0,I41),I41)</f>
        <v>5</v>
      </c>
      <c r="K41" s="37">
        <f>IF(SUM(K42:K49)=0,IF($N41="Y",0,J41),J41)</f>
        <v>5</v>
      </c>
      <c r="L41" s="38">
        <f>IF(SUM(L42:L49)=0,IF($N41="Y",0,K41),K41)</f>
        <v>5</v>
      </c>
      <c r="M41" s="39" t="str">
        <f>IF(F41="","",IF(SUM(L42:L49)=0,"Y",""))</f>
        <v/>
      </c>
      <c r="N41" s="40"/>
    </row>
    <row r="42" spans="1:14" s="6" customFormat="1">
      <c r="A42" s="128"/>
      <c r="B42" s="91" t="s">
        <v>114</v>
      </c>
      <c r="C42" s="91"/>
      <c r="D42" s="91"/>
      <c r="E42" s="91"/>
      <c r="F42" s="41"/>
      <c r="G42" s="102"/>
      <c r="H42" s="42">
        <v>3</v>
      </c>
      <c r="I42" s="43">
        <f>H42</f>
        <v>3</v>
      </c>
      <c r="J42" s="43">
        <f>I42</f>
        <v>3</v>
      </c>
      <c r="K42" s="43">
        <f t="shared" ref="K42:L49" si="4">J42</f>
        <v>3</v>
      </c>
      <c r="L42" s="44">
        <f t="shared" si="4"/>
        <v>3</v>
      </c>
      <c r="M42" s="45"/>
      <c r="N42" s="46"/>
    </row>
    <row r="43" spans="1:14" s="6" customFormat="1">
      <c r="A43" s="128"/>
      <c r="B43" s="91" t="s">
        <v>114</v>
      </c>
      <c r="C43" s="91"/>
      <c r="D43" s="91"/>
      <c r="E43" s="91"/>
      <c r="F43" s="41"/>
      <c r="G43" s="102"/>
      <c r="H43" s="42">
        <v>3</v>
      </c>
      <c r="I43" s="43">
        <f t="shared" ref="I43:I49" si="5">H43</f>
        <v>3</v>
      </c>
      <c r="J43" s="43">
        <f t="shared" ref="J43:J49" si="6">I43</f>
        <v>3</v>
      </c>
      <c r="K43" s="43">
        <f t="shared" si="4"/>
        <v>3</v>
      </c>
      <c r="L43" s="44">
        <f t="shared" si="4"/>
        <v>3</v>
      </c>
      <c r="M43" s="45"/>
      <c r="N43" s="46"/>
    </row>
    <row r="44" spans="1:14" s="6" customFormat="1">
      <c r="A44" s="128"/>
      <c r="B44" s="91" t="s">
        <v>114</v>
      </c>
      <c r="C44" s="91"/>
      <c r="D44" s="91"/>
      <c r="E44" s="91"/>
      <c r="F44" s="41"/>
      <c r="G44" s="102"/>
      <c r="H44" s="42">
        <v>3</v>
      </c>
      <c r="I44" s="43">
        <f t="shared" si="5"/>
        <v>3</v>
      </c>
      <c r="J44" s="43">
        <f t="shared" si="6"/>
        <v>3</v>
      </c>
      <c r="K44" s="43">
        <f t="shared" si="4"/>
        <v>3</v>
      </c>
      <c r="L44" s="44">
        <f t="shared" si="4"/>
        <v>3</v>
      </c>
      <c r="M44" s="45"/>
      <c r="N44" s="46"/>
    </row>
    <row r="45" spans="1:14" s="6" customFormat="1">
      <c r="A45" s="128"/>
      <c r="B45" s="91" t="s">
        <v>114</v>
      </c>
      <c r="C45" s="91"/>
      <c r="D45" s="91"/>
      <c r="E45" s="91"/>
      <c r="F45" s="41"/>
      <c r="G45" s="102"/>
      <c r="H45" s="42">
        <v>3</v>
      </c>
      <c r="I45" s="43">
        <f t="shared" si="5"/>
        <v>3</v>
      </c>
      <c r="J45" s="43">
        <f t="shared" si="6"/>
        <v>3</v>
      </c>
      <c r="K45" s="43">
        <f t="shared" si="4"/>
        <v>3</v>
      </c>
      <c r="L45" s="44">
        <f t="shared" si="4"/>
        <v>3</v>
      </c>
      <c r="M45" s="45"/>
      <c r="N45" s="46"/>
    </row>
    <row r="46" spans="1:14" s="6" customFormat="1">
      <c r="A46" s="128"/>
      <c r="B46" s="91" t="s">
        <v>114</v>
      </c>
      <c r="C46" s="91"/>
      <c r="D46" s="91"/>
      <c r="E46" s="91"/>
      <c r="F46" s="41"/>
      <c r="G46" s="102"/>
      <c r="H46" s="42">
        <v>3</v>
      </c>
      <c r="I46" s="43">
        <f t="shared" si="5"/>
        <v>3</v>
      </c>
      <c r="J46" s="43">
        <f t="shared" si="6"/>
        <v>3</v>
      </c>
      <c r="K46" s="43">
        <f t="shared" si="4"/>
        <v>3</v>
      </c>
      <c r="L46" s="44">
        <f t="shared" si="4"/>
        <v>3</v>
      </c>
      <c r="M46" s="45"/>
      <c r="N46" s="46"/>
    </row>
    <row r="47" spans="1:14" s="6" customFormat="1">
      <c r="A47" s="128"/>
      <c r="B47" s="91" t="s">
        <v>114</v>
      </c>
      <c r="C47" s="91"/>
      <c r="D47" s="91"/>
      <c r="E47" s="91"/>
      <c r="F47" s="41"/>
      <c r="G47" s="102"/>
      <c r="H47" s="42">
        <v>3</v>
      </c>
      <c r="I47" s="43">
        <f t="shared" si="5"/>
        <v>3</v>
      </c>
      <c r="J47" s="43">
        <f t="shared" si="6"/>
        <v>3</v>
      </c>
      <c r="K47" s="43">
        <f>J47</f>
        <v>3</v>
      </c>
      <c r="L47" s="44">
        <f t="shared" si="4"/>
        <v>3</v>
      </c>
      <c r="M47" s="45"/>
      <c r="N47" s="46"/>
    </row>
    <row r="48" spans="1:14" s="6" customFormat="1">
      <c r="A48" s="128"/>
      <c r="B48" s="91" t="s">
        <v>114</v>
      </c>
      <c r="C48" s="91"/>
      <c r="D48" s="91"/>
      <c r="E48" s="91"/>
      <c r="F48" s="41"/>
      <c r="G48" s="102"/>
      <c r="H48" s="42">
        <v>3</v>
      </c>
      <c r="I48" s="43">
        <f t="shared" si="5"/>
        <v>3</v>
      </c>
      <c r="J48" s="43">
        <f t="shared" si="6"/>
        <v>3</v>
      </c>
      <c r="K48" s="43">
        <f>J48</f>
        <v>3</v>
      </c>
      <c r="L48" s="44">
        <f t="shared" si="4"/>
        <v>3</v>
      </c>
      <c r="M48" s="45"/>
      <c r="N48" s="46"/>
    </row>
    <row r="49" spans="1:14" s="6" customFormat="1">
      <c r="A49" s="129"/>
      <c r="B49" s="91" t="s">
        <v>114</v>
      </c>
      <c r="C49" s="91"/>
      <c r="D49" s="91"/>
      <c r="E49" s="91"/>
      <c r="F49" s="41"/>
      <c r="G49" s="102"/>
      <c r="H49" s="42">
        <v>3</v>
      </c>
      <c r="I49" s="43">
        <f t="shared" si="5"/>
        <v>3</v>
      </c>
      <c r="J49" s="43">
        <f t="shared" si="6"/>
        <v>3</v>
      </c>
      <c r="K49" s="43">
        <f>J49</f>
        <v>3</v>
      </c>
      <c r="L49" s="44">
        <f t="shared" si="4"/>
        <v>3</v>
      </c>
      <c r="M49" s="45"/>
      <c r="N49" s="46"/>
    </row>
    <row r="50" spans="1:14" s="6" customFormat="1">
      <c r="A50" s="130"/>
      <c r="B50" s="92"/>
      <c r="C50" s="92"/>
      <c r="D50" s="92"/>
      <c r="E50" s="92"/>
      <c r="F50" s="47"/>
      <c r="G50" s="103"/>
      <c r="H50" s="48"/>
      <c r="I50" s="49"/>
      <c r="J50" s="49"/>
      <c r="K50" s="49"/>
      <c r="L50" s="50"/>
      <c r="M50" s="51"/>
      <c r="N50" s="52"/>
    </row>
    <row r="51" spans="1:14" s="88" customFormat="1">
      <c r="A51" s="147" t="s">
        <v>109</v>
      </c>
      <c r="B51" s="148" t="s">
        <v>110</v>
      </c>
      <c r="C51" s="148" t="s">
        <v>111</v>
      </c>
      <c r="D51" s="148" t="s">
        <v>112</v>
      </c>
      <c r="E51" s="148" t="s">
        <v>7</v>
      </c>
      <c r="F51" s="35">
        <v>3</v>
      </c>
      <c r="G51" s="111" t="s">
        <v>113</v>
      </c>
      <c r="H51" s="36">
        <f>IF(F51="","",F51)</f>
        <v>3</v>
      </c>
      <c r="I51" s="37">
        <f>IF(SUM(I52:I59)=0,IF($N51="Y",0,H51),H51)</f>
        <v>3</v>
      </c>
      <c r="J51" s="37">
        <f>IF(SUM(J52:J59)=0,IF($N51="Y",0,I51),I51)</f>
        <v>3</v>
      </c>
      <c r="K51" s="37">
        <f>IF(SUM(K52:K59)=0,IF($N51="Y",0,J51),J51)</f>
        <v>3</v>
      </c>
      <c r="L51" s="38">
        <f>IF(SUM(L52:L59)=0,IF($N51="Y",0,K51),K51)</f>
        <v>3</v>
      </c>
      <c r="M51" s="39" t="str">
        <f>IF(F51="","",IF(SUM(L52:L59)=0,"Y",""))</f>
        <v/>
      </c>
      <c r="N51" s="40"/>
    </row>
    <row r="52" spans="1:14" s="6" customFormat="1">
      <c r="A52" s="128"/>
      <c r="B52" s="91" t="s">
        <v>114</v>
      </c>
      <c r="C52" s="91"/>
      <c r="D52" s="91"/>
      <c r="E52" s="91"/>
      <c r="F52" s="41"/>
      <c r="G52" s="102"/>
      <c r="H52" s="42">
        <v>3</v>
      </c>
      <c r="I52" s="43">
        <f>H52</f>
        <v>3</v>
      </c>
      <c r="J52" s="43">
        <f>I52</f>
        <v>3</v>
      </c>
      <c r="K52" s="43">
        <f>J52</f>
        <v>3</v>
      </c>
      <c r="L52" s="44">
        <f t="shared" ref="L52:L59" si="7">K52</f>
        <v>3</v>
      </c>
      <c r="M52" s="45"/>
      <c r="N52" s="46"/>
    </row>
    <row r="53" spans="1:14" s="6" customFormat="1">
      <c r="A53" s="128"/>
      <c r="B53" s="91" t="s">
        <v>114</v>
      </c>
      <c r="C53" s="91"/>
      <c r="D53" s="91"/>
      <c r="E53" s="91"/>
      <c r="F53" s="41"/>
      <c r="G53" s="102"/>
      <c r="H53" s="42">
        <v>3</v>
      </c>
      <c r="I53" s="43">
        <f t="shared" ref="I53:J59" si="8">H53</f>
        <v>3</v>
      </c>
      <c r="J53" s="43">
        <f t="shared" si="8"/>
        <v>3</v>
      </c>
      <c r="K53" s="43">
        <f t="shared" ref="K53:K59" si="9">J53</f>
        <v>3</v>
      </c>
      <c r="L53" s="44">
        <f t="shared" si="7"/>
        <v>3</v>
      </c>
      <c r="M53" s="45"/>
      <c r="N53" s="46"/>
    </row>
    <row r="54" spans="1:14" s="6" customFormat="1">
      <c r="A54" s="128"/>
      <c r="B54" s="91" t="s">
        <v>114</v>
      </c>
      <c r="C54" s="91"/>
      <c r="D54" s="91"/>
      <c r="E54" s="91"/>
      <c r="F54" s="41"/>
      <c r="G54" s="102"/>
      <c r="H54" s="42">
        <v>3</v>
      </c>
      <c r="I54" s="43">
        <f t="shared" si="8"/>
        <v>3</v>
      </c>
      <c r="J54" s="43">
        <f t="shared" si="8"/>
        <v>3</v>
      </c>
      <c r="K54" s="43">
        <f t="shared" si="9"/>
        <v>3</v>
      </c>
      <c r="L54" s="44">
        <f t="shared" si="7"/>
        <v>3</v>
      </c>
      <c r="M54" s="45"/>
      <c r="N54" s="46"/>
    </row>
    <row r="55" spans="1:14" s="6" customFormat="1">
      <c r="A55" s="128"/>
      <c r="B55" s="91" t="s">
        <v>114</v>
      </c>
      <c r="C55" s="91"/>
      <c r="D55" s="91"/>
      <c r="E55" s="91"/>
      <c r="F55" s="41"/>
      <c r="G55" s="102"/>
      <c r="H55" s="42">
        <v>3</v>
      </c>
      <c r="I55" s="43">
        <f t="shared" si="8"/>
        <v>3</v>
      </c>
      <c r="J55" s="43">
        <f t="shared" si="8"/>
        <v>3</v>
      </c>
      <c r="K55" s="43">
        <f t="shared" si="9"/>
        <v>3</v>
      </c>
      <c r="L55" s="44">
        <f t="shared" si="7"/>
        <v>3</v>
      </c>
      <c r="M55" s="45"/>
      <c r="N55" s="46"/>
    </row>
    <row r="56" spans="1:14" s="6" customFormat="1">
      <c r="A56" s="128"/>
      <c r="B56" s="91" t="s">
        <v>114</v>
      </c>
      <c r="C56" s="91"/>
      <c r="D56" s="91"/>
      <c r="E56" s="91"/>
      <c r="F56" s="41"/>
      <c r="G56" s="102"/>
      <c r="H56" s="42">
        <v>3</v>
      </c>
      <c r="I56" s="43">
        <f t="shared" si="8"/>
        <v>3</v>
      </c>
      <c r="J56" s="43">
        <f t="shared" si="8"/>
        <v>3</v>
      </c>
      <c r="K56" s="43">
        <f t="shared" si="9"/>
        <v>3</v>
      </c>
      <c r="L56" s="44">
        <f t="shared" si="7"/>
        <v>3</v>
      </c>
      <c r="M56" s="45"/>
      <c r="N56" s="46"/>
    </row>
    <row r="57" spans="1:14" s="6" customFormat="1">
      <c r="A57" s="128"/>
      <c r="B57" s="91" t="s">
        <v>114</v>
      </c>
      <c r="C57" s="91"/>
      <c r="D57" s="91"/>
      <c r="E57" s="91"/>
      <c r="F57" s="41"/>
      <c r="G57" s="102"/>
      <c r="H57" s="42">
        <v>3</v>
      </c>
      <c r="I57" s="43">
        <f t="shared" si="8"/>
        <v>3</v>
      </c>
      <c r="J57" s="43">
        <f t="shared" si="8"/>
        <v>3</v>
      </c>
      <c r="K57" s="43">
        <f t="shared" si="9"/>
        <v>3</v>
      </c>
      <c r="L57" s="44">
        <f t="shared" si="7"/>
        <v>3</v>
      </c>
      <c r="M57" s="45"/>
      <c r="N57" s="46"/>
    </row>
    <row r="58" spans="1:14" s="6" customFormat="1">
      <c r="A58" s="128"/>
      <c r="B58" s="91" t="s">
        <v>114</v>
      </c>
      <c r="C58" s="91"/>
      <c r="D58" s="91"/>
      <c r="E58" s="91"/>
      <c r="F58" s="41"/>
      <c r="G58" s="102"/>
      <c r="H58" s="42">
        <v>3</v>
      </c>
      <c r="I58" s="43">
        <f t="shared" si="8"/>
        <v>3</v>
      </c>
      <c r="J58" s="43">
        <f t="shared" si="8"/>
        <v>3</v>
      </c>
      <c r="K58" s="43">
        <f t="shared" si="9"/>
        <v>3</v>
      </c>
      <c r="L58" s="44">
        <f t="shared" si="7"/>
        <v>3</v>
      </c>
      <c r="M58" s="45"/>
      <c r="N58" s="46"/>
    </row>
    <row r="59" spans="1:14" s="6" customFormat="1">
      <c r="A59" s="129"/>
      <c r="B59" s="91" t="s">
        <v>114</v>
      </c>
      <c r="C59" s="91"/>
      <c r="D59" s="91"/>
      <c r="E59" s="91"/>
      <c r="F59" s="41"/>
      <c r="G59" s="102"/>
      <c r="H59" s="42">
        <v>3</v>
      </c>
      <c r="I59" s="43">
        <f t="shared" si="8"/>
        <v>3</v>
      </c>
      <c r="J59" s="43">
        <f t="shared" si="8"/>
        <v>3</v>
      </c>
      <c r="K59" s="43">
        <f t="shared" si="9"/>
        <v>3</v>
      </c>
      <c r="L59" s="44">
        <f t="shared" si="7"/>
        <v>3</v>
      </c>
      <c r="M59" s="45"/>
      <c r="N59" s="46"/>
    </row>
    <row r="60" spans="1:14" s="6" customFormat="1">
      <c r="A60" s="130"/>
      <c r="B60" s="93"/>
      <c r="C60" s="93"/>
      <c r="D60" s="93"/>
      <c r="E60" s="93"/>
      <c r="F60" s="53"/>
      <c r="G60" s="104"/>
      <c r="H60" s="48"/>
      <c r="I60" s="49"/>
      <c r="J60" s="49"/>
      <c r="K60" s="49"/>
      <c r="L60" s="50"/>
      <c r="M60" s="54"/>
      <c r="N60" s="55"/>
    </row>
    <row r="61" spans="1:14" s="88" customFormat="1">
      <c r="A61" s="147" t="s">
        <v>109</v>
      </c>
      <c r="B61" s="148" t="s">
        <v>110</v>
      </c>
      <c r="C61" s="148" t="s">
        <v>111</v>
      </c>
      <c r="D61" s="148" t="s">
        <v>112</v>
      </c>
      <c r="E61" s="148" t="s">
        <v>7</v>
      </c>
      <c r="F61" s="35">
        <v>2</v>
      </c>
      <c r="G61" s="111" t="s">
        <v>113</v>
      </c>
      <c r="H61" s="36">
        <f>IF(F61="","",F61)</f>
        <v>2</v>
      </c>
      <c r="I61" s="37">
        <f>IF(SUM(I62:I69)=0,IF($N61="Y",0,H61),H61)</f>
        <v>2</v>
      </c>
      <c r="J61" s="37">
        <f>IF(SUM(J62:J69)=0,IF($N61="Y",0,I61),I61)</f>
        <v>2</v>
      </c>
      <c r="K61" s="37">
        <f>IF(SUM(K62:K69)=0,IF($N61="Y",0,J61),J61)</f>
        <v>2</v>
      </c>
      <c r="L61" s="38">
        <f>IF(SUM(L62:L69)=0,IF($N61="Y",0,K61),K61)</f>
        <v>2</v>
      </c>
      <c r="M61" s="39" t="str">
        <f>IF(F61="","",IF(SUM(L62:L69)=0,"Y",""))</f>
        <v/>
      </c>
      <c r="N61" s="40"/>
    </row>
    <row r="62" spans="1:14" s="6" customFormat="1">
      <c r="A62" s="128"/>
      <c r="B62" s="91" t="s">
        <v>114</v>
      </c>
      <c r="C62" s="91"/>
      <c r="D62" s="91"/>
      <c r="E62" s="91"/>
      <c r="F62" s="41"/>
      <c r="G62" s="102"/>
      <c r="H62" s="42">
        <v>3</v>
      </c>
      <c r="I62" s="43">
        <f>H62</f>
        <v>3</v>
      </c>
      <c r="J62" s="43">
        <f>I62</f>
        <v>3</v>
      </c>
      <c r="K62" s="43">
        <f>J62</f>
        <v>3</v>
      </c>
      <c r="L62" s="44">
        <f t="shared" ref="K62:L69" si="10">K62</f>
        <v>3</v>
      </c>
      <c r="M62" s="45"/>
      <c r="N62" s="56"/>
    </row>
    <row r="63" spans="1:14" s="6" customFormat="1">
      <c r="A63" s="128"/>
      <c r="B63" s="91" t="s">
        <v>114</v>
      </c>
      <c r="C63" s="91"/>
      <c r="D63" s="91"/>
      <c r="E63" s="91"/>
      <c r="F63" s="41"/>
      <c r="G63" s="102"/>
      <c r="H63" s="42">
        <v>3</v>
      </c>
      <c r="I63" s="43">
        <f t="shared" ref="I63:J69" si="11">H63</f>
        <v>3</v>
      </c>
      <c r="J63" s="43">
        <f t="shared" si="11"/>
        <v>3</v>
      </c>
      <c r="K63" s="43">
        <f>J63</f>
        <v>3</v>
      </c>
      <c r="L63" s="44">
        <f t="shared" si="10"/>
        <v>3</v>
      </c>
      <c r="M63" s="45"/>
      <c r="N63" s="56"/>
    </row>
    <row r="64" spans="1:14" s="6" customFormat="1">
      <c r="A64" s="128"/>
      <c r="B64" s="91" t="s">
        <v>114</v>
      </c>
      <c r="C64" s="91"/>
      <c r="D64" s="91"/>
      <c r="E64" s="91"/>
      <c r="F64" s="41"/>
      <c r="G64" s="102"/>
      <c r="H64" s="42">
        <v>3</v>
      </c>
      <c r="I64" s="43">
        <f t="shared" si="11"/>
        <v>3</v>
      </c>
      <c r="J64" s="43">
        <f t="shared" si="11"/>
        <v>3</v>
      </c>
      <c r="K64" s="43">
        <f>J64</f>
        <v>3</v>
      </c>
      <c r="L64" s="44">
        <f t="shared" si="10"/>
        <v>3</v>
      </c>
      <c r="M64" s="45"/>
      <c r="N64" s="56"/>
    </row>
    <row r="65" spans="1:15" s="6" customFormat="1">
      <c r="A65" s="128"/>
      <c r="B65" s="91" t="s">
        <v>114</v>
      </c>
      <c r="C65" s="91"/>
      <c r="D65" s="91"/>
      <c r="E65" s="91"/>
      <c r="F65" s="41"/>
      <c r="G65" s="102"/>
      <c r="H65" s="42">
        <v>3</v>
      </c>
      <c r="I65" s="43">
        <f t="shared" si="11"/>
        <v>3</v>
      </c>
      <c r="J65" s="43">
        <f t="shared" si="11"/>
        <v>3</v>
      </c>
      <c r="K65" s="43">
        <f t="shared" si="10"/>
        <v>3</v>
      </c>
      <c r="L65" s="44">
        <f t="shared" si="10"/>
        <v>3</v>
      </c>
      <c r="M65" s="45"/>
      <c r="N65" s="56"/>
    </row>
    <row r="66" spans="1:15" s="6" customFormat="1">
      <c r="A66" s="128"/>
      <c r="B66" s="91" t="s">
        <v>114</v>
      </c>
      <c r="C66" s="91"/>
      <c r="D66" s="91"/>
      <c r="E66" s="91"/>
      <c r="F66" s="41"/>
      <c r="G66" s="102"/>
      <c r="H66" s="42">
        <v>3</v>
      </c>
      <c r="I66" s="43">
        <f t="shared" si="11"/>
        <v>3</v>
      </c>
      <c r="J66" s="43">
        <f t="shared" si="11"/>
        <v>3</v>
      </c>
      <c r="K66" s="43">
        <f t="shared" si="10"/>
        <v>3</v>
      </c>
      <c r="L66" s="44">
        <f t="shared" si="10"/>
        <v>3</v>
      </c>
      <c r="M66" s="45"/>
      <c r="N66" s="56"/>
    </row>
    <row r="67" spans="1:15" s="6" customFormat="1">
      <c r="A67" s="128"/>
      <c r="B67" s="91" t="s">
        <v>114</v>
      </c>
      <c r="C67" s="91"/>
      <c r="D67" s="91"/>
      <c r="E67" s="91"/>
      <c r="F67" s="41"/>
      <c r="G67" s="102"/>
      <c r="H67" s="42">
        <v>3</v>
      </c>
      <c r="I67" s="43">
        <f t="shared" si="11"/>
        <v>3</v>
      </c>
      <c r="J67" s="43">
        <f t="shared" si="11"/>
        <v>3</v>
      </c>
      <c r="K67" s="43">
        <f t="shared" si="10"/>
        <v>3</v>
      </c>
      <c r="L67" s="44">
        <f t="shared" si="10"/>
        <v>3</v>
      </c>
      <c r="M67" s="45"/>
      <c r="N67" s="56"/>
    </row>
    <row r="68" spans="1:15" s="6" customFormat="1">
      <c r="A68" s="128"/>
      <c r="B68" s="91" t="s">
        <v>114</v>
      </c>
      <c r="C68" s="91"/>
      <c r="D68" s="91"/>
      <c r="E68" s="91"/>
      <c r="F68" s="41"/>
      <c r="G68" s="102"/>
      <c r="H68" s="42">
        <v>3</v>
      </c>
      <c r="I68" s="43">
        <f t="shared" si="11"/>
        <v>3</v>
      </c>
      <c r="J68" s="43">
        <f t="shared" si="11"/>
        <v>3</v>
      </c>
      <c r="K68" s="43">
        <f t="shared" si="10"/>
        <v>3</v>
      </c>
      <c r="L68" s="44">
        <f t="shared" si="10"/>
        <v>3</v>
      </c>
      <c r="M68" s="45"/>
      <c r="N68" s="56"/>
    </row>
    <row r="69" spans="1:15" s="6" customFormat="1">
      <c r="A69" s="129"/>
      <c r="B69" s="91" t="s">
        <v>114</v>
      </c>
      <c r="C69" s="91"/>
      <c r="D69" s="91"/>
      <c r="E69" s="91"/>
      <c r="F69" s="41"/>
      <c r="G69" s="102"/>
      <c r="H69" s="42">
        <v>3</v>
      </c>
      <c r="I69" s="43">
        <f t="shared" si="11"/>
        <v>3</v>
      </c>
      <c r="J69" s="43">
        <f t="shared" si="11"/>
        <v>3</v>
      </c>
      <c r="K69" s="43">
        <f t="shared" si="10"/>
        <v>3</v>
      </c>
      <c r="L69" s="44">
        <f t="shared" si="10"/>
        <v>3</v>
      </c>
      <c r="M69" s="45"/>
      <c r="N69" s="56"/>
    </row>
    <row r="70" spans="1:15" s="6" customFormat="1">
      <c r="A70" s="130"/>
      <c r="B70" s="93"/>
      <c r="C70" s="93"/>
      <c r="D70" s="93"/>
      <c r="E70" s="93"/>
      <c r="F70" s="53"/>
      <c r="G70" s="104"/>
      <c r="H70" s="48"/>
      <c r="I70" s="49"/>
      <c r="J70" s="49"/>
      <c r="K70" s="49"/>
      <c r="L70" s="50"/>
      <c r="M70" s="54"/>
      <c r="N70" s="55"/>
    </row>
    <row r="71" spans="1:15" s="88" customFormat="1">
      <c r="A71" s="147" t="s">
        <v>109</v>
      </c>
      <c r="B71" s="148" t="s">
        <v>110</v>
      </c>
      <c r="C71" s="148" t="s">
        <v>111</v>
      </c>
      <c r="D71" s="148" t="s">
        <v>112</v>
      </c>
      <c r="E71" s="148" t="s">
        <v>7</v>
      </c>
      <c r="F71" s="35">
        <v>1</v>
      </c>
      <c r="G71" s="111" t="s">
        <v>113</v>
      </c>
      <c r="H71" s="36">
        <f>IF(F71="","",F71)</f>
        <v>1</v>
      </c>
      <c r="I71" s="37">
        <f>IF(SUM(I72:I79)=0,IF($N71="Y",0,H71),H71)</f>
        <v>1</v>
      </c>
      <c r="J71" s="37">
        <f>IF(SUM(J72:J79)=0,IF($N71="Y",0,I71),I71)</f>
        <v>1</v>
      </c>
      <c r="K71" s="37">
        <f>IF(SUM(K72:K79)=0,IF($N71="Y",0,J71),J71)</f>
        <v>1</v>
      </c>
      <c r="L71" s="38">
        <f>IF(SUM(L72:L79)=0,IF($N71="Y",0,K71),K71)</f>
        <v>1</v>
      </c>
      <c r="M71" s="39" t="str">
        <f>IF(F71="","",IF(SUM(L72:L79)=0,"Y",""))</f>
        <v/>
      </c>
      <c r="N71" s="40"/>
    </row>
    <row r="72" spans="1:15" s="6" customFormat="1">
      <c r="A72" s="128"/>
      <c r="B72" s="91" t="s">
        <v>114</v>
      </c>
      <c r="C72" s="91"/>
      <c r="D72" s="91"/>
      <c r="E72" s="91"/>
      <c r="F72" s="41"/>
      <c r="G72" s="102"/>
      <c r="H72" s="42">
        <v>3</v>
      </c>
      <c r="I72" s="43">
        <f>H72</f>
        <v>3</v>
      </c>
      <c r="J72" s="43">
        <f>I72</f>
        <v>3</v>
      </c>
      <c r="K72" s="43">
        <f t="shared" ref="K72:L79" si="12">J72</f>
        <v>3</v>
      </c>
      <c r="L72" s="44">
        <f t="shared" si="12"/>
        <v>3</v>
      </c>
      <c r="M72" s="45"/>
      <c r="N72" s="56"/>
    </row>
    <row r="73" spans="1:15" s="6" customFormat="1">
      <c r="A73" s="128"/>
      <c r="B73" s="91" t="s">
        <v>114</v>
      </c>
      <c r="C73" s="91"/>
      <c r="D73" s="91"/>
      <c r="E73" s="91"/>
      <c r="F73" s="41"/>
      <c r="G73" s="102"/>
      <c r="H73" s="42">
        <v>3</v>
      </c>
      <c r="I73" s="43">
        <f t="shared" ref="I73:J79" si="13">H73</f>
        <v>3</v>
      </c>
      <c r="J73" s="43">
        <f t="shared" si="13"/>
        <v>3</v>
      </c>
      <c r="K73" s="43">
        <f t="shared" si="12"/>
        <v>3</v>
      </c>
      <c r="L73" s="44">
        <f t="shared" si="12"/>
        <v>3</v>
      </c>
      <c r="M73" s="45"/>
      <c r="N73" s="56"/>
    </row>
    <row r="74" spans="1:15" s="6" customFormat="1">
      <c r="A74" s="128"/>
      <c r="B74" s="91" t="s">
        <v>114</v>
      </c>
      <c r="C74" s="91"/>
      <c r="D74" s="91"/>
      <c r="E74" s="91"/>
      <c r="F74" s="41"/>
      <c r="G74" s="102"/>
      <c r="H74" s="42">
        <v>3</v>
      </c>
      <c r="I74" s="43">
        <f t="shared" si="13"/>
        <v>3</v>
      </c>
      <c r="J74" s="43">
        <f t="shared" si="13"/>
        <v>3</v>
      </c>
      <c r="K74" s="43">
        <f t="shared" si="12"/>
        <v>3</v>
      </c>
      <c r="L74" s="44">
        <f t="shared" si="12"/>
        <v>3</v>
      </c>
      <c r="M74" s="45"/>
      <c r="N74" s="56"/>
    </row>
    <row r="75" spans="1:15" s="6" customFormat="1">
      <c r="A75" s="128"/>
      <c r="B75" s="91" t="s">
        <v>114</v>
      </c>
      <c r="C75" s="91"/>
      <c r="D75" s="91"/>
      <c r="E75" s="91"/>
      <c r="F75" s="41"/>
      <c r="G75" s="102"/>
      <c r="H75" s="42">
        <v>3</v>
      </c>
      <c r="I75" s="43">
        <f t="shared" si="13"/>
        <v>3</v>
      </c>
      <c r="J75" s="43">
        <f t="shared" si="13"/>
        <v>3</v>
      </c>
      <c r="K75" s="43">
        <f t="shared" si="12"/>
        <v>3</v>
      </c>
      <c r="L75" s="44">
        <f t="shared" si="12"/>
        <v>3</v>
      </c>
      <c r="M75" s="45"/>
      <c r="N75" s="56"/>
    </row>
    <row r="76" spans="1:15" s="6" customFormat="1">
      <c r="A76" s="128"/>
      <c r="B76" s="91" t="s">
        <v>114</v>
      </c>
      <c r="C76" s="91"/>
      <c r="D76" s="91"/>
      <c r="E76" s="91"/>
      <c r="F76" s="41"/>
      <c r="G76" s="102"/>
      <c r="H76" s="42">
        <v>3</v>
      </c>
      <c r="I76" s="43">
        <f t="shared" si="13"/>
        <v>3</v>
      </c>
      <c r="J76" s="43">
        <f t="shared" si="13"/>
        <v>3</v>
      </c>
      <c r="K76" s="43">
        <f t="shared" si="12"/>
        <v>3</v>
      </c>
      <c r="L76" s="44">
        <f t="shared" si="12"/>
        <v>3</v>
      </c>
      <c r="M76" s="45"/>
      <c r="N76" s="56"/>
    </row>
    <row r="77" spans="1:15" s="6" customFormat="1">
      <c r="A77" s="128"/>
      <c r="B77" s="91" t="s">
        <v>114</v>
      </c>
      <c r="C77" s="91"/>
      <c r="D77" s="91"/>
      <c r="E77" s="91"/>
      <c r="F77" s="41"/>
      <c r="G77" s="102"/>
      <c r="H77" s="42">
        <v>3</v>
      </c>
      <c r="I77" s="43">
        <f t="shared" si="13"/>
        <v>3</v>
      </c>
      <c r="J77" s="43">
        <f t="shared" si="13"/>
        <v>3</v>
      </c>
      <c r="K77" s="43">
        <f t="shared" si="12"/>
        <v>3</v>
      </c>
      <c r="L77" s="44">
        <f t="shared" si="12"/>
        <v>3</v>
      </c>
      <c r="M77" s="45"/>
      <c r="N77" s="56"/>
    </row>
    <row r="78" spans="1:15" s="6" customFormat="1">
      <c r="A78" s="128"/>
      <c r="B78" s="91" t="s">
        <v>114</v>
      </c>
      <c r="C78" s="91"/>
      <c r="D78" s="91"/>
      <c r="E78" s="91"/>
      <c r="F78" s="41"/>
      <c r="G78" s="102"/>
      <c r="H78" s="42">
        <v>3</v>
      </c>
      <c r="I78" s="43">
        <f t="shared" si="13"/>
        <v>3</v>
      </c>
      <c r="J78" s="43">
        <f t="shared" si="13"/>
        <v>3</v>
      </c>
      <c r="K78" s="43">
        <f t="shared" si="12"/>
        <v>3</v>
      </c>
      <c r="L78" s="44">
        <f t="shared" si="12"/>
        <v>3</v>
      </c>
      <c r="M78" s="45"/>
      <c r="N78" s="56"/>
    </row>
    <row r="79" spans="1:15" s="6" customFormat="1">
      <c r="A79" s="129"/>
      <c r="B79" s="91" t="s">
        <v>114</v>
      </c>
      <c r="C79" s="91"/>
      <c r="D79" s="91"/>
      <c r="E79" s="91"/>
      <c r="F79" s="41"/>
      <c r="G79" s="102"/>
      <c r="H79" s="42">
        <v>3</v>
      </c>
      <c r="I79" s="43">
        <f t="shared" si="13"/>
        <v>3</v>
      </c>
      <c r="J79" s="43">
        <f t="shared" si="13"/>
        <v>3</v>
      </c>
      <c r="K79" s="43">
        <f t="shared" si="12"/>
        <v>3</v>
      </c>
      <c r="L79" s="44">
        <f t="shared" si="12"/>
        <v>3</v>
      </c>
      <c r="M79" s="45"/>
      <c r="N79" s="56"/>
    </row>
    <row r="80" spans="1:15">
      <c r="A80" s="131"/>
      <c r="B80" s="94"/>
      <c r="C80" s="94"/>
      <c r="D80" s="94"/>
      <c r="E80" s="94"/>
      <c r="F80" s="57"/>
      <c r="G80" s="105"/>
      <c r="H80" s="58"/>
      <c r="I80" s="59"/>
      <c r="J80" s="59"/>
      <c r="K80" s="59"/>
      <c r="L80" s="60"/>
      <c r="M80" s="61"/>
      <c r="N80" s="62"/>
      <c r="O80" s="63"/>
    </row>
    <row r="81" spans="1:15">
      <c r="A81" s="132" t="s">
        <v>115</v>
      </c>
      <c r="B81" s="95"/>
      <c r="C81" s="95"/>
      <c r="D81" s="95"/>
      <c r="E81" s="95"/>
      <c r="F81" s="64"/>
      <c r="G81" s="65"/>
      <c r="H81" s="66">
        <f>SUMIF($F31:$F80,"",H31:H80)</f>
        <v>120</v>
      </c>
      <c r="I81" s="67">
        <f>SUMIF($F31:$F80,"",I31:I80)</f>
        <v>120</v>
      </c>
      <c r="J81" s="67">
        <f>SUMIF($F31:$F80,"",J31:J80)</f>
        <v>120</v>
      </c>
      <c r="K81" s="67">
        <f>SUMIF($F31:$F80,"",K31:K80)</f>
        <v>120</v>
      </c>
      <c r="L81" s="68">
        <f>SUMIF($F31:$F80,"",L31:L80)</f>
        <v>120</v>
      </c>
      <c r="M81" s="69"/>
      <c r="N81" s="70"/>
      <c r="O81" s="23"/>
    </row>
    <row r="82" spans="1:15">
      <c r="A82" s="133" t="s">
        <v>116</v>
      </c>
      <c r="B82" s="96"/>
      <c r="C82" s="96"/>
      <c r="D82" s="96"/>
      <c r="E82" s="96"/>
      <c r="F82" s="71"/>
      <c r="G82" s="106"/>
      <c r="H82" s="72">
        <f>SUM($M$12)</f>
        <v>130</v>
      </c>
      <c r="I82" s="73">
        <f>SUM(H82-$H82/4)</f>
        <v>97.5</v>
      </c>
      <c r="J82" s="73">
        <f>SUM(I82-$H82/4)</f>
        <v>65</v>
      </c>
      <c r="K82" s="73">
        <f>SUM(J82-$H82/4)</f>
        <v>32.5</v>
      </c>
      <c r="L82" s="74">
        <f>SUM(K82-$H82/4)</f>
        <v>0</v>
      </c>
      <c r="M82" s="75"/>
      <c r="N82" s="76"/>
      <c r="O82" s="23"/>
    </row>
    <row r="83" spans="1:15">
      <c r="A83" s="134" t="s">
        <v>117</v>
      </c>
      <c r="B83" s="97"/>
      <c r="C83" s="97"/>
      <c r="D83" s="97"/>
      <c r="E83" s="97"/>
      <c r="F83" s="77"/>
      <c r="G83" s="107"/>
      <c r="H83" s="78">
        <f>SUMIF($F31:$F80,"&lt;&gt;",H31:H80)</f>
        <v>19</v>
      </c>
      <c r="I83" s="78">
        <f>SUMIF($F31:$F80,"&lt;&gt;",I31:I80)</f>
        <v>19</v>
      </c>
      <c r="J83" s="78">
        <f>SUMIF($F31:$F80,"&lt;&gt;",J31:J80)</f>
        <v>19</v>
      </c>
      <c r="K83" s="78">
        <f>SUMIF($F31:$F80,"&lt;&gt;",K31:K80)</f>
        <v>19</v>
      </c>
      <c r="L83" s="79">
        <f>SUMIF($F31:$F80,"&lt;&gt;",L31:L80)</f>
        <v>19</v>
      </c>
      <c r="M83" s="80"/>
      <c r="N83" s="81"/>
      <c r="O83" s="23"/>
    </row>
    <row r="84" spans="1:15" ht="14.1" thickBot="1">
      <c r="A84" s="135"/>
      <c r="B84" s="98"/>
      <c r="C84" s="98"/>
      <c r="D84" s="98"/>
      <c r="E84" s="98"/>
      <c r="F84" s="82"/>
      <c r="G84" s="108" t="s">
        <v>118</v>
      </c>
      <c r="H84" s="83">
        <v>1</v>
      </c>
      <c r="I84" s="84">
        <f>H84+1</f>
        <v>2</v>
      </c>
      <c r="J84" s="84">
        <v>3</v>
      </c>
      <c r="K84" s="84">
        <v>4</v>
      </c>
      <c r="L84" s="85">
        <v>5</v>
      </c>
      <c r="M84" s="86"/>
      <c r="N84" s="87"/>
      <c r="O84" s="23"/>
    </row>
    <row r="85" spans="1:15" ht="17.100000000000001">
      <c r="A85" s="7" t="s">
        <v>119</v>
      </c>
      <c r="C85" s="21"/>
    </row>
    <row r="86" spans="1:15" ht="17.100000000000001">
      <c r="A86" s="8" t="s">
        <v>120</v>
      </c>
      <c r="C86" s="22"/>
    </row>
    <row r="87" spans="1:15">
      <c r="A87" s="9" t="s">
        <v>121</v>
      </c>
      <c r="C87" s="16"/>
    </row>
    <row r="88" spans="1:15">
      <c r="A88" s="9"/>
      <c r="C88" s="16"/>
    </row>
    <row r="89" spans="1:15">
      <c r="A89" s="9"/>
      <c r="C89" s="16"/>
    </row>
    <row r="90" spans="1:15" ht="17.100000000000001">
      <c r="A90" s="8" t="s">
        <v>120</v>
      </c>
      <c r="C90" s="22"/>
    </row>
    <row r="91" spans="1:15">
      <c r="A91" s="9" t="s">
        <v>121</v>
      </c>
      <c r="C91" s="16"/>
    </row>
    <row r="92" spans="1:15">
      <c r="A92" s="9" t="s">
        <v>121</v>
      </c>
      <c r="C92" s="16"/>
      <c r="D92" s="16"/>
      <c r="E92" s="16"/>
    </row>
    <row r="93" spans="1:15">
      <c r="B93" s="9"/>
      <c r="C93" s="16"/>
      <c r="D93" s="16"/>
      <c r="E93" s="16"/>
    </row>
  </sheetData>
  <mergeCells count="1">
    <mergeCell ref="A6:D6"/>
  </mergeCells>
  <conditionalFormatting sqref="L85:L1048576 M28 K5 K12 K7 N29:N84">
    <cfRule type="cellIs" dxfId="16" priority="5" operator="equal">
      <formula>"N"</formula>
    </cfRule>
  </conditionalFormatting>
  <conditionalFormatting sqref="K8">
    <cfRule type="cellIs" dxfId="15" priority="4" operator="equal">
      <formula>"N"</formula>
    </cfRule>
  </conditionalFormatting>
  <conditionalFormatting sqref="K9">
    <cfRule type="cellIs" dxfId="14" priority="3" operator="equal">
      <formula>"N"</formula>
    </cfRule>
  </conditionalFormatting>
  <conditionalFormatting sqref="K10">
    <cfRule type="cellIs" dxfId="13" priority="2" operator="equal">
      <formula>"N"</formula>
    </cfRule>
  </conditionalFormatting>
  <conditionalFormatting sqref="K11">
    <cfRule type="cellIs" dxfId="12" priority="1" operator="equal">
      <formula>"N"</formula>
    </cfRule>
  </conditionalFormatting>
  <dataValidations count="3">
    <dataValidation allowBlank="1" showInputMessage="1" showErrorMessage="1" promptTitle="Hint:" prompt="Enter the number of hours REMAINING at the end of the previous day." sqref="I72:L79 I32:L39 I42:L49 I52:L59 I62:L69" xr:uid="{00000000-0002-0000-0200-000000000000}"/>
    <dataValidation allowBlank="1" showInputMessage="1" showErrorMessage="1" promptTitle="Warning!" prompt="Do not modify this cell. A formula automatically updates its value." sqref="H81:L83 H41:M41 H51:M51 H71:M71 H61:M61 H31:M31" xr:uid="{00000000-0002-0000-0200-000001000000}"/>
    <dataValidation type="custom" showErrorMessage="1" errorTitle="Sorry -" error="You cannot accept this item until all tasks have been completed." sqref="N31 N41 N51 N61 N71" xr:uid="{00000000-0002-0000-0200-000002000000}">
      <formula1>M31&lt;&gt;""</formula1>
    </dataValidation>
  </dataValidations>
  <printOptions horizontalCentered="1"/>
  <pageMargins left="0.5" right="0.5" top="0.5" bottom="0.5" header="0.25" footer="0.25"/>
  <pageSetup scale="71" fitToHeight="0" orientation="landscape"/>
  <headerFooter>
    <oddHeader>&amp;F</oddHeader>
    <oddFooter>Page &amp;P of &amp;N</oddFooter>
  </headerFooter>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W93"/>
  <sheetViews>
    <sheetView zoomScale="75" zoomScaleNormal="75" zoomScalePageLayoutView="75" workbookViewId="0">
      <pane ySplit="30" topLeftCell="A31" activePane="bottomLeft" state="frozen"/>
      <selection pane="bottomLeft" activeCell="C1" sqref="C1"/>
    </sheetView>
  </sheetViews>
  <sheetFormatPr defaultColWidth="8.85546875" defaultRowHeight="12.95"/>
  <cols>
    <col min="1" max="1" width="5.42578125" style="1" customWidth="1"/>
    <col min="2" max="4" width="31.28515625" style="1" customWidth="1"/>
    <col min="5" max="5" width="12.7109375" style="12" customWidth="1"/>
    <col min="6" max="6" width="10.28515625" style="12" customWidth="1"/>
    <col min="7" max="7" width="18.42578125" style="12" customWidth="1"/>
    <col min="8" max="17" width="11.140625" style="1" customWidth="1"/>
    <col min="18" max="19" width="10.85546875" style="1" customWidth="1"/>
    <col min="20" max="20" width="8.85546875" style="23"/>
    <col min="21" max="16384" width="8.85546875" style="1"/>
  </cols>
  <sheetData>
    <row r="1" spans="1:21" ht="46.5" customHeight="1">
      <c r="E1" s="1"/>
    </row>
    <row r="2" spans="1:21" ht="23.1">
      <c r="A2" s="10" t="s">
        <v>85</v>
      </c>
      <c r="E2" s="1"/>
      <c r="F2" s="19"/>
    </row>
    <row r="3" spans="1:21" ht="17.100000000000001">
      <c r="A3" s="11" t="s">
        <v>86</v>
      </c>
      <c r="E3" s="2"/>
      <c r="F3" s="20"/>
      <c r="G3" s="13"/>
      <c r="H3" s="2"/>
      <c r="I3" s="2"/>
      <c r="J3" s="2"/>
      <c r="K3" s="2"/>
      <c r="L3" s="2"/>
      <c r="M3" s="2"/>
      <c r="N3" s="2"/>
      <c r="U3" s="3"/>
    </row>
    <row r="4" spans="1:21" ht="17.100000000000001">
      <c r="A4" s="3"/>
      <c r="E4" s="3"/>
      <c r="F4" s="14"/>
      <c r="G4" s="125" t="s">
        <v>87</v>
      </c>
      <c r="K4" s="5" t="s">
        <v>88</v>
      </c>
      <c r="L4" s="137">
        <v>9</v>
      </c>
    </row>
    <row r="5" spans="1:21" ht="17.100000000000001">
      <c r="A5" s="4" t="s">
        <v>89</v>
      </c>
      <c r="E5" s="4"/>
      <c r="F5" s="15"/>
      <c r="G5" s="1"/>
      <c r="H5" s="24" t="s">
        <v>90</v>
      </c>
      <c r="I5" s="25" t="s">
        <v>91</v>
      </c>
      <c r="J5" s="14" t="s">
        <v>92</v>
      </c>
      <c r="K5" s="14" t="s">
        <v>93</v>
      </c>
      <c r="L5" s="14" t="s">
        <v>94</v>
      </c>
      <c r="M5" s="14" t="s">
        <v>90</v>
      </c>
      <c r="N5" s="14" t="s">
        <v>122</v>
      </c>
      <c r="O5" s="14" t="s">
        <v>92</v>
      </c>
      <c r="P5" s="14" t="s">
        <v>93</v>
      </c>
      <c r="Q5" s="138" t="s">
        <v>94</v>
      </c>
      <c r="R5" s="25" t="s">
        <v>43</v>
      </c>
    </row>
    <row r="6" spans="1:21" ht="33.950000000000003" customHeight="1">
      <c r="A6" s="232" t="s">
        <v>95</v>
      </c>
      <c r="B6" s="233"/>
      <c r="C6" s="233"/>
      <c r="D6" s="233"/>
      <c r="E6" s="228"/>
      <c r="F6" s="136"/>
      <c r="G6" s="139" t="s">
        <v>96</v>
      </c>
      <c r="H6" s="142" t="s">
        <v>97</v>
      </c>
      <c r="I6" s="149" t="s">
        <v>123</v>
      </c>
      <c r="J6" s="149" t="s">
        <v>123</v>
      </c>
      <c r="K6" s="149" t="s">
        <v>123</v>
      </c>
      <c r="L6" s="149" t="s">
        <v>123</v>
      </c>
      <c r="M6" s="149" t="s">
        <v>123</v>
      </c>
      <c r="N6" s="149" t="s">
        <v>123</v>
      </c>
      <c r="O6" s="149" t="s">
        <v>123</v>
      </c>
      <c r="P6" s="149" t="s">
        <v>123</v>
      </c>
      <c r="Q6" s="142" t="s">
        <v>98</v>
      </c>
      <c r="R6" s="18"/>
    </row>
    <row r="7" spans="1:21">
      <c r="E7" s="136"/>
      <c r="G7" s="1" t="s">
        <v>99</v>
      </c>
      <c r="H7" s="145">
        <v>2</v>
      </c>
      <c r="I7" s="145">
        <v>6</v>
      </c>
      <c r="J7" s="145">
        <v>6</v>
      </c>
      <c r="K7" s="145">
        <v>6</v>
      </c>
      <c r="L7" s="145">
        <v>6</v>
      </c>
      <c r="M7" s="145">
        <v>6</v>
      </c>
      <c r="N7" s="145">
        <v>6</v>
      </c>
      <c r="O7" s="145">
        <v>6</v>
      </c>
      <c r="P7" s="145">
        <v>6</v>
      </c>
      <c r="Q7" s="145">
        <v>2</v>
      </c>
      <c r="R7" s="145">
        <f>SUM(H7:Q7)</f>
        <v>52</v>
      </c>
    </row>
    <row r="8" spans="1:21">
      <c r="B8" s="3"/>
      <c r="C8" s="3"/>
      <c r="D8" s="3"/>
      <c r="E8" s="3"/>
      <c r="F8" s="14"/>
      <c r="G8" s="1" t="s">
        <v>99</v>
      </c>
      <c r="H8" s="145">
        <v>2</v>
      </c>
      <c r="I8" s="145">
        <v>6</v>
      </c>
      <c r="J8" s="145">
        <v>6</v>
      </c>
      <c r="K8" s="145">
        <v>6</v>
      </c>
      <c r="L8" s="145">
        <v>6</v>
      </c>
      <c r="M8" s="145">
        <v>6</v>
      </c>
      <c r="N8" s="145">
        <v>6</v>
      </c>
      <c r="O8" s="145">
        <v>6</v>
      </c>
      <c r="P8" s="145">
        <v>6</v>
      </c>
      <c r="Q8" s="145">
        <v>2</v>
      </c>
      <c r="R8" s="145">
        <f>SUM(H8:Q8)</f>
        <v>52</v>
      </c>
    </row>
    <row r="9" spans="1:21">
      <c r="G9" s="1" t="s">
        <v>99</v>
      </c>
      <c r="H9" s="145">
        <v>2</v>
      </c>
      <c r="I9" s="145">
        <v>6</v>
      </c>
      <c r="J9" s="145">
        <v>6</v>
      </c>
      <c r="K9" s="145">
        <v>6</v>
      </c>
      <c r="L9" s="145">
        <v>6</v>
      </c>
      <c r="M9" s="145">
        <v>6</v>
      </c>
      <c r="N9" s="145">
        <v>6</v>
      </c>
      <c r="O9" s="145">
        <v>6</v>
      </c>
      <c r="P9" s="145">
        <v>6</v>
      </c>
      <c r="Q9" s="145">
        <v>2</v>
      </c>
      <c r="R9" s="145">
        <f>SUM(H9:Q9)</f>
        <v>52</v>
      </c>
    </row>
    <row r="10" spans="1:21">
      <c r="G10" s="1" t="s">
        <v>99</v>
      </c>
      <c r="H10" s="145">
        <v>2</v>
      </c>
      <c r="I10" s="145">
        <v>6</v>
      </c>
      <c r="J10" s="145">
        <v>6</v>
      </c>
      <c r="K10" s="145">
        <v>6</v>
      </c>
      <c r="L10" s="145">
        <v>6</v>
      </c>
      <c r="M10" s="145">
        <v>6</v>
      </c>
      <c r="N10" s="145">
        <v>6</v>
      </c>
      <c r="O10" s="145">
        <v>6</v>
      </c>
      <c r="P10" s="145">
        <v>6</v>
      </c>
      <c r="Q10" s="145">
        <v>2</v>
      </c>
      <c r="R10" s="145">
        <f>SUM(H10:Q10)</f>
        <v>52</v>
      </c>
    </row>
    <row r="11" spans="1:21">
      <c r="G11" s="1" t="s">
        <v>99</v>
      </c>
      <c r="H11" s="145">
        <v>2</v>
      </c>
      <c r="I11" s="145">
        <v>6</v>
      </c>
      <c r="J11" s="145">
        <v>6</v>
      </c>
      <c r="K11" s="145">
        <v>6</v>
      </c>
      <c r="L11" s="145">
        <v>6</v>
      </c>
      <c r="M11" s="145">
        <v>6</v>
      </c>
      <c r="N11" s="145">
        <v>6</v>
      </c>
      <c r="O11" s="145">
        <v>6</v>
      </c>
      <c r="P11" s="145">
        <v>6</v>
      </c>
      <c r="Q11" s="145">
        <v>2</v>
      </c>
      <c r="R11" s="145">
        <f>SUM(H11:Q11)</f>
        <v>52</v>
      </c>
    </row>
    <row r="12" spans="1:21">
      <c r="G12" s="5"/>
      <c r="H12" s="145"/>
      <c r="I12" s="145"/>
      <c r="J12" s="145"/>
      <c r="K12" s="145"/>
      <c r="L12" s="145"/>
      <c r="M12" s="145"/>
      <c r="N12" s="145"/>
      <c r="O12" s="145"/>
      <c r="P12" s="145"/>
      <c r="Q12" s="5" t="s">
        <v>100</v>
      </c>
      <c r="R12" s="145">
        <f>SUM(R7:R11)</f>
        <v>260</v>
      </c>
    </row>
    <row r="13" spans="1:21">
      <c r="G13" s="5"/>
      <c r="H13" s="145"/>
      <c r="I13" s="145"/>
      <c r="J13" s="145"/>
      <c r="K13" s="145"/>
      <c r="L13" s="145"/>
      <c r="M13" s="145"/>
      <c r="N13" s="145"/>
      <c r="O13" s="145"/>
      <c r="P13" s="145"/>
      <c r="Q13" s="5" t="s">
        <v>101</v>
      </c>
      <c r="R13" s="146">
        <f>R12/L4</f>
        <v>28.888888888888889</v>
      </c>
    </row>
    <row r="21" spans="1:23">
      <c r="I21" s="5"/>
      <c r="J21" s="5"/>
      <c r="K21" s="5"/>
      <c r="L21" s="5"/>
      <c r="M21" s="5"/>
      <c r="N21" s="5"/>
    </row>
    <row r="22" spans="1:23">
      <c r="I22" s="5"/>
      <c r="J22" s="5"/>
      <c r="K22" s="5"/>
      <c r="L22" s="5"/>
      <c r="M22" s="5"/>
      <c r="N22" s="5"/>
      <c r="W22" s="1" t="s">
        <v>102</v>
      </c>
    </row>
    <row r="23" spans="1:23">
      <c r="I23" s="5"/>
      <c r="J23" s="5"/>
      <c r="K23" s="5"/>
      <c r="L23" s="5"/>
      <c r="M23" s="5"/>
      <c r="N23" s="5"/>
    </row>
    <row r="24" spans="1:23">
      <c r="I24" s="5"/>
      <c r="J24" s="5"/>
      <c r="K24" s="5"/>
      <c r="L24" s="5"/>
      <c r="M24" s="5"/>
      <c r="N24" s="5"/>
    </row>
    <row r="25" spans="1:23">
      <c r="I25" s="5"/>
      <c r="J25" s="5"/>
      <c r="K25" s="5"/>
      <c r="L25" s="5"/>
      <c r="M25" s="5"/>
      <c r="N25" s="5"/>
    </row>
    <row r="26" spans="1:23">
      <c r="I26" s="5"/>
      <c r="J26" s="5"/>
      <c r="K26" s="5"/>
      <c r="L26" s="5"/>
      <c r="M26" s="5"/>
      <c r="N26" s="5"/>
    </row>
    <row r="28" spans="1:23" ht="18" thickBot="1">
      <c r="A28" s="4" t="s">
        <v>103</v>
      </c>
      <c r="B28" s="4"/>
      <c r="C28" s="4"/>
      <c r="D28" s="4"/>
      <c r="E28" s="15"/>
      <c r="F28" s="15"/>
      <c r="G28" s="15"/>
      <c r="H28" s="4"/>
      <c r="I28" s="4"/>
      <c r="J28" s="4"/>
      <c r="K28" s="4"/>
      <c r="L28" s="4"/>
      <c r="M28" s="4"/>
      <c r="N28" s="4"/>
    </row>
    <row r="29" spans="1:23">
      <c r="A29" s="126"/>
      <c r="B29" s="109"/>
      <c r="C29" s="89"/>
      <c r="D29" s="89"/>
      <c r="E29" s="99"/>
      <c r="F29" s="26"/>
      <c r="G29" s="27"/>
      <c r="H29" s="28" t="str">
        <f t="shared" ref="H29:Q29" si="0">H5</f>
        <v>M</v>
      </c>
      <c r="I29" s="28" t="str">
        <f t="shared" si="0"/>
        <v>Tu</v>
      </c>
      <c r="J29" s="28" t="str">
        <f t="shared" si="0"/>
        <v>W</v>
      </c>
      <c r="K29" s="28" t="str">
        <f t="shared" si="0"/>
        <v>Th</v>
      </c>
      <c r="L29" s="28" t="str">
        <f t="shared" si="0"/>
        <v>F</v>
      </c>
      <c r="M29" s="28" t="str">
        <f t="shared" si="0"/>
        <v>M</v>
      </c>
      <c r="N29" s="28" t="str">
        <f t="shared" si="0"/>
        <v>T</v>
      </c>
      <c r="O29" s="28" t="str">
        <f t="shared" si="0"/>
        <v>W</v>
      </c>
      <c r="P29" s="28" t="str">
        <f t="shared" si="0"/>
        <v>Th</v>
      </c>
      <c r="Q29" s="28" t="str">
        <f t="shared" si="0"/>
        <v>F</v>
      </c>
      <c r="R29" s="29"/>
      <c r="S29" s="30"/>
    </row>
    <row r="30" spans="1:23" ht="32.1" customHeight="1">
      <c r="A30" s="127" t="s">
        <v>37</v>
      </c>
      <c r="B30" s="110" t="s">
        <v>104</v>
      </c>
      <c r="C30" s="90"/>
      <c r="D30" s="90"/>
      <c r="E30" s="90" t="s">
        <v>41</v>
      </c>
      <c r="F30" s="31" t="s">
        <v>105</v>
      </c>
      <c r="G30" s="32" t="s">
        <v>106</v>
      </c>
      <c r="H30" s="141" t="str">
        <f t="shared" ref="H30:Q30" si="1">H6</f>
        <v>&lt;DD&gt;
Sprint Planning</v>
      </c>
      <c r="I30" s="150" t="str">
        <f t="shared" si="1"/>
        <v>&lt;DD&gt;</v>
      </c>
      <c r="J30" s="150" t="str">
        <f t="shared" si="1"/>
        <v>&lt;DD&gt;</v>
      </c>
      <c r="K30" s="150" t="str">
        <f t="shared" si="1"/>
        <v>&lt;DD&gt;</v>
      </c>
      <c r="L30" s="150" t="str">
        <f t="shared" si="1"/>
        <v>&lt;DD&gt;</v>
      </c>
      <c r="M30" s="150" t="str">
        <f t="shared" si="1"/>
        <v>&lt;DD&gt;</v>
      </c>
      <c r="N30" s="150" t="str">
        <f t="shared" si="1"/>
        <v>&lt;DD&gt;</v>
      </c>
      <c r="O30" s="150" t="str">
        <f t="shared" si="1"/>
        <v>&lt;DD&gt;</v>
      </c>
      <c r="P30" s="150" t="str">
        <f t="shared" si="1"/>
        <v>&lt;DD&gt;</v>
      </c>
      <c r="Q30" s="141" t="str">
        <f t="shared" si="1"/>
        <v>&lt;DD&gt;
Sprint Review +
Retrospective</v>
      </c>
      <c r="R30" s="33" t="s">
        <v>107</v>
      </c>
      <c r="S30" s="34" t="s">
        <v>108</v>
      </c>
    </row>
    <row r="31" spans="1:23" s="88" customFormat="1">
      <c r="A31" s="147" t="s">
        <v>109</v>
      </c>
      <c r="B31" s="148" t="s">
        <v>110</v>
      </c>
      <c r="C31" s="148" t="s">
        <v>111</v>
      </c>
      <c r="D31" s="148" t="s">
        <v>112</v>
      </c>
      <c r="E31" s="148" t="s">
        <v>7</v>
      </c>
      <c r="F31" s="35">
        <v>8</v>
      </c>
      <c r="G31" s="111" t="s">
        <v>113</v>
      </c>
      <c r="H31" s="36">
        <f>IF(F31="","",F31)</f>
        <v>8</v>
      </c>
      <c r="I31" s="37">
        <f>IF(SUM(I32:I39)=0,IF($S31="Y",0,H31),H31)</f>
        <v>8</v>
      </c>
      <c r="J31" s="37">
        <f t="shared" ref="J31:P31" si="2">IF(SUM(J32:J39)=0,IF($S31="Y",0,I31),I31)</f>
        <v>8</v>
      </c>
      <c r="K31" s="37">
        <f t="shared" si="2"/>
        <v>8</v>
      </c>
      <c r="L31" s="37">
        <f t="shared" si="2"/>
        <v>8</v>
      </c>
      <c r="M31" s="37">
        <f t="shared" si="2"/>
        <v>8</v>
      </c>
      <c r="N31" s="37">
        <f t="shared" si="2"/>
        <v>8</v>
      </c>
      <c r="O31" s="37">
        <f t="shared" si="2"/>
        <v>8</v>
      </c>
      <c r="P31" s="37">
        <f t="shared" si="2"/>
        <v>8</v>
      </c>
      <c r="Q31" s="38">
        <f>IF(SUM(Q32:Q39)=0,IF($S31="Y",0,P31),P31)</f>
        <v>8</v>
      </c>
      <c r="R31" s="39" t="str">
        <f>IF(K31="","",IF(SUM(Q32:Q39)=0,"Y",""))</f>
        <v/>
      </c>
      <c r="S31" s="40"/>
    </row>
    <row r="32" spans="1:23" s="155" customFormat="1">
      <c r="A32" s="151"/>
      <c r="B32" s="152" t="s">
        <v>114</v>
      </c>
      <c r="C32" s="153"/>
      <c r="D32" s="153"/>
      <c r="E32" s="153"/>
      <c r="F32" s="41"/>
      <c r="G32" s="154"/>
      <c r="H32" s="42">
        <v>6</v>
      </c>
      <c r="I32" s="43">
        <f>H32</f>
        <v>6</v>
      </c>
      <c r="J32" s="43">
        <f>I32</f>
        <v>6</v>
      </c>
      <c r="K32" s="43">
        <f>J32</f>
        <v>6</v>
      </c>
      <c r="L32" s="43">
        <f>K32</f>
        <v>6</v>
      </c>
      <c r="M32" s="43">
        <f t="shared" ref="M32:Q39" si="3">L32</f>
        <v>6</v>
      </c>
      <c r="N32" s="43">
        <f t="shared" si="3"/>
        <v>6</v>
      </c>
      <c r="O32" s="43">
        <f t="shared" si="3"/>
        <v>6</v>
      </c>
      <c r="P32" s="43">
        <f t="shared" si="3"/>
        <v>6</v>
      </c>
      <c r="Q32" s="44">
        <f t="shared" si="3"/>
        <v>6</v>
      </c>
      <c r="R32" s="45"/>
      <c r="S32" s="46"/>
    </row>
    <row r="33" spans="1:19" s="155" customFormat="1">
      <c r="A33" s="151"/>
      <c r="B33" s="152" t="s">
        <v>114</v>
      </c>
      <c r="C33" s="153"/>
      <c r="D33" s="153"/>
      <c r="E33" s="153"/>
      <c r="F33" s="41"/>
      <c r="G33" s="154"/>
      <c r="H33" s="42">
        <v>6</v>
      </c>
      <c r="I33" s="43">
        <f t="shared" ref="I33:L39" si="4">H33</f>
        <v>6</v>
      </c>
      <c r="J33" s="43">
        <f t="shared" si="4"/>
        <v>6</v>
      </c>
      <c r="K33" s="43">
        <f t="shared" si="4"/>
        <v>6</v>
      </c>
      <c r="L33" s="43">
        <f t="shared" si="4"/>
        <v>6</v>
      </c>
      <c r="M33" s="43">
        <f t="shared" si="3"/>
        <v>6</v>
      </c>
      <c r="N33" s="43">
        <f t="shared" si="3"/>
        <v>6</v>
      </c>
      <c r="O33" s="43">
        <f t="shared" si="3"/>
        <v>6</v>
      </c>
      <c r="P33" s="43">
        <f t="shared" si="3"/>
        <v>6</v>
      </c>
      <c r="Q33" s="44">
        <f t="shared" si="3"/>
        <v>6</v>
      </c>
      <c r="R33" s="45"/>
      <c r="S33" s="46"/>
    </row>
    <row r="34" spans="1:19" s="155" customFormat="1">
      <c r="A34" s="151"/>
      <c r="B34" s="152" t="s">
        <v>114</v>
      </c>
      <c r="C34" s="153"/>
      <c r="D34" s="153"/>
      <c r="E34" s="153"/>
      <c r="F34" s="41"/>
      <c r="G34" s="154"/>
      <c r="H34" s="42">
        <v>6</v>
      </c>
      <c r="I34" s="43">
        <f t="shared" si="4"/>
        <v>6</v>
      </c>
      <c r="J34" s="43">
        <f t="shared" si="4"/>
        <v>6</v>
      </c>
      <c r="K34" s="43">
        <f t="shared" si="4"/>
        <v>6</v>
      </c>
      <c r="L34" s="43">
        <f t="shared" si="4"/>
        <v>6</v>
      </c>
      <c r="M34" s="43">
        <f t="shared" si="3"/>
        <v>6</v>
      </c>
      <c r="N34" s="43">
        <f t="shared" si="3"/>
        <v>6</v>
      </c>
      <c r="O34" s="43">
        <f t="shared" si="3"/>
        <v>6</v>
      </c>
      <c r="P34" s="43">
        <f t="shared" si="3"/>
        <v>6</v>
      </c>
      <c r="Q34" s="44">
        <f t="shared" si="3"/>
        <v>6</v>
      </c>
      <c r="R34" s="45"/>
      <c r="S34" s="46"/>
    </row>
    <row r="35" spans="1:19" s="155" customFormat="1">
      <c r="A35" s="151"/>
      <c r="B35" s="152" t="s">
        <v>114</v>
      </c>
      <c r="C35" s="153"/>
      <c r="D35" s="153"/>
      <c r="E35" s="153"/>
      <c r="F35" s="41"/>
      <c r="G35" s="154"/>
      <c r="H35" s="42">
        <v>6</v>
      </c>
      <c r="I35" s="43">
        <f t="shared" si="4"/>
        <v>6</v>
      </c>
      <c r="J35" s="43">
        <f t="shared" si="4"/>
        <v>6</v>
      </c>
      <c r="K35" s="43">
        <f t="shared" si="4"/>
        <v>6</v>
      </c>
      <c r="L35" s="43">
        <f t="shared" si="4"/>
        <v>6</v>
      </c>
      <c r="M35" s="43">
        <f t="shared" si="3"/>
        <v>6</v>
      </c>
      <c r="N35" s="43">
        <f t="shared" si="3"/>
        <v>6</v>
      </c>
      <c r="O35" s="43">
        <f t="shared" si="3"/>
        <v>6</v>
      </c>
      <c r="P35" s="43">
        <f t="shared" si="3"/>
        <v>6</v>
      </c>
      <c r="Q35" s="44">
        <f t="shared" si="3"/>
        <v>6</v>
      </c>
      <c r="R35" s="45"/>
      <c r="S35" s="46"/>
    </row>
    <row r="36" spans="1:19" s="155" customFormat="1">
      <c r="A36" s="151"/>
      <c r="B36" s="152" t="s">
        <v>114</v>
      </c>
      <c r="C36" s="153"/>
      <c r="D36" s="153"/>
      <c r="E36" s="153"/>
      <c r="F36" s="41"/>
      <c r="G36" s="154"/>
      <c r="H36" s="42">
        <v>6</v>
      </c>
      <c r="I36" s="43">
        <f t="shared" si="4"/>
        <v>6</v>
      </c>
      <c r="J36" s="43">
        <f t="shared" si="4"/>
        <v>6</v>
      </c>
      <c r="K36" s="43">
        <f t="shared" si="4"/>
        <v>6</v>
      </c>
      <c r="L36" s="43">
        <f t="shared" si="4"/>
        <v>6</v>
      </c>
      <c r="M36" s="43">
        <f t="shared" si="3"/>
        <v>6</v>
      </c>
      <c r="N36" s="43">
        <f t="shared" si="3"/>
        <v>6</v>
      </c>
      <c r="O36" s="43">
        <f t="shared" si="3"/>
        <v>6</v>
      </c>
      <c r="P36" s="43">
        <f t="shared" si="3"/>
        <v>6</v>
      </c>
      <c r="Q36" s="44">
        <f t="shared" si="3"/>
        <v>6</v>
      </c>
      <c r="R36" s="45"/>
      <c r="S36" s="46"/>
    </row>
    <row r="37" spans="1:19" s="155" customFormat="1">
      <c r="A37" s="151"/>
      <c r="B37" s="152" t="s">
        <v>114</v>
      </c>
      <c r="C37" s="153"/>
      <c r="D37" s="153"/>
      <c r="E37" s="153"/>
      <c r="F37" s="41"/>
      <c r="G37" s="154"/>
      <c r="H37" s="42">
        <v>6</v>
      </c>
      <c r="I37" s="43">
        <f t="shared" si="4"/>
        <v>6</v>
      </c>
      <c r="J37" s="43">
        <f t="shared" si="4"/>
        <v>6</v>
      </c>
      <c r="K37" s="43">
        <f t="shared" si="4"/>
        <v>6</v>
      </c>
      <c r="L37" s="43">
        <f t="shared" si="4"/>
        <v>6</v>
      </c>
      <c r="M37" s="43">
        <f t="shared" si="3"/>
        <v>6</v>
      </c>
      <c r="N37" s="43">
        <f t="shared" si="3"/>
        <v>6</v>
      </c>
      <c r="O37" s="43">
        <f t="shared" si="3"/>
        <v>6</v>
      </c>
      <c r="P37" s="43">
        <f t="shared" si="3"/>
        <v>6</v>
      </c>
      <c r="Q37" s="44">
        <f t="shared" si="3"/>
        <v>6</v>
      </c>
      <c r="R37" s="45"/>
      <c r="S37" s="46"/>
    </row>
    <row r="38" spans="1:19" s="155" customFormat="1">
      <c r="A38" s="151"/>
      <c r="B38" s="152" t="s">
        <v>114</v>
      </c>
      <c r="C38" s="153"/>
      <c r="D38" s="153"/>
      <c r="E38" s="153"/>
      <c r="F38" s="41"/>
      <c r="G38" s="154"/>
      <c r="H38" s="42">
        <v>6</v>
      </c>
      <c r="I38" s="43">
        <f t="shared" si="4"/>
        <v>6</v>
      </c>
      <c r="J38" s="43">
        <f t="shared" si="4"/>
        <v>6</v>
      </c>
      <c r="K38" s="43">
        <f t="shared" si="4"/>
        <v>6</v>
      </c>
      <c r="L38" s="43">
        <f t="shared" si="4"/>
        <v>6</v>
      </c>
      <c r="M38" s="43">
        <f t="shared" si="3"/>
        <v>6</v>
      </c>
      <c r="N38" s="43">
        <f t="shared" si="3"/>
        <v>6</v>
      </c>
      <c r="O38" s="43">
        <f t="shared" si="3"/>
        <v>6</v>
      </c>
      <c r="P38" s="43">
        <f t="shared" si="3"/>
        <v>6</v>
      </c>
      <c r="Q38" s="44">
        <f t="shared" si="3"/>
        <v>6</v>
      </c>
      <c r="R38" s="45"/>
      <c r="S38" s="46"/>
    </row>
    <row r="39" spans="1:19" s="155" customFormat="1">
      <c r="A39" s="156"/>
      <c r="B39" s="152" t="s">
        <v>114</v>
      </c>
      <c r="C39" s="153"/>
      <c r="D39" s="153"/>
      <c r="E39" s="153"/>
      <c r="F39" s="41"/>
      <c r="G39" s="154"/>
      <c r="H39" s="42">
        <v>6</v>
      </c>
      <c r="I39" s="43">
        <f t="shared" si="4"/>
        <v>6</v>
      </c>
      <c r="J39" s="43">
        <f t="shared" si="4"/>
        <v>6</v>
      </c>
      <c r="K39" s="43">
        <f t="shared" si="4"/>
        <v>6</v>
      </c>
      <c r="L39" s="43">
        <f t="shared" si="4"/>
        <v>6</v>
      </c>
      <c r="M39" s="43">
        <f t="shared" si="3"/>
        <v>6</v>
      </c>
      <c r="N39" s="43">
        <f t="shared" si="3"/>
        <v>6</v>
      </c>
      <c r="O39" s="43">
        <f t="shared" si="3"/>
        <v>6</v>
      </c>
      <c r="P39" s="43">
        <f t="shared" si="3"/>
        <v>6</v>
      </c>
      <c r="Q39" s="44">
        <f t="shared" si="3"/>
        <v>6</v>
      </c>
      <c r="R39" s="45"/>
      <c r="S39" s="46"/>
    </row>
    <row r="40" spans="1:19" s="155" customFormat="1">
      <c r="A40" s="157"/>
      <c r="B40" s="158"/>
      <c r="C40" s="159"/>
      <c r="D40" s="159"/>
      <c r="E40" s="159"/>
      <c r="F40" s="47"/>
      <c r="G40" s="160"/>
      <c r="H40" s="48"/>
      <c r="I40" s="49"/>
      <c r="J40" s="49"/>
      <c r="K40" s="49"/>
      <c r="L40" s="49"/>
      <c r="M40" s="49"/>
      <c r="N40" s="49"/>
      <c r="O40" s="49"/>
      <c r="P40" s="49"/>
      <c r="Q40" s="50"/>
      <c r="R40" s="51"/>
      <c r="S40" s="52"/>
    </row>
    <row r="41" spans="1:19" s="88" customFormat="1">
      <c r="A41" s="147" t="s">
        <v>109</v>
      </c>
      <c r="B41" s="148" t="s">
        <v>110</v>
      </c>
      <c r="C41" s="148" t="s">
        <v>111</v>
      </c>
      <c r="D41" s="148" t="s">
        <v>112</v>
      </c>
      <c r="E41" s="148" t="s">
        <v>7</v>
      </c>
      <c r="F41" s="35">
        <v>5</v>
      </c>
      <c r="G41" s="111" t="s">
        <v>113</v>
      </c>
      <c r="H41" s="36">
        <f>IF(F41="","",F41)</f>
        <v>5</v>
      </c>
      <c r="I41" s="37">
        <f>IF(SUM(I42:I49)=0,IF($S41="Y",0,H41),H41)</f>
        <v>5</v>
      </c>
      <c r="J41" s="37">
        <f t="shared" ref="J41:P41" si="5">IF(SUM(J42:J49)=0,IF($S41="Y",0,I41),I41)</f>
        <v>5</v>
      </c>
      <c r="K41" s="37">
        <f t="shared" si="5"/>
        <v>5</v>
      </c>
      <c r="L41" s="37">
        <f t="shared" si="5"/>
        <v>5</v>
      </c>
      <c r="M41" s="37">
        <f t="shared" si="5"/>
        <v>5</v>
      </c>
      <c r="N41" s="37">
        <f t="shared" si="5"/>
        <v>5</v>
      </c>
      <c r="O41" s="37">
        <f t="shared" si="5"/>
        <v>5</v>
      </c>
      <c r="P41" s="37">
        <f t="shared" si="5"/>
        <v>5</v>
      </c>
      <c r="Q41" s="38">
        <f>IF(SUM(Q42:Q49)=0,IF($S41="Y",0,P41),P41)</f>
        <v>5</v>
      </c>
      <c r="R41" s="39" t="str">
        <f>IF(K41="","",IF(SUM(Q42:Q49)=0,"Y",""))</f>
        <v/>
      </c>
      <c r="S41" s="40"/>
    </row>
    <row r="42" spans="1:19" s="155" customFormat="1">
      <c r="A42" s="151"/>
      <c r="B42" s="152" t="s">
        <v>114</v>
      </c>
      <c r="C42" s="153"/>
      <c r="D42" s="153"/>
      <c r="E42" s="153"/>
      <c r="F42" s="41"/>
      <c r="G42" s="154"/>
      <c r="H42" s="42">
        <v>6</v>
      </c>
      <c r="I42" s="43">
        <f>H42</f>
        <v>6</v>
      </c>
      <c r="J42" s="43">
        <f>I42</f>
        <v>6</v>
      </c>
      <c r="K42" s="43">
        <f>J42</f>
        <v>6</v>
      </c>
      <c r="L42" s="43">
        <f>K42</f>
        <v>6</v>
      </c>
      <c r="M42" s="43">
        <f>L42</f>
        <v>6</v>
      </c>
      <c r="N42" s="43">
        <f t="shared" ref="N42:Q49" si="6">M42</f>
        <v>6</v>
      </c>
      <c r="O42" s="43">
        <f t="shared" si="6"/>
        <v>6</v>
      </c>
      <c r="P42" s="43">
        <f t="shared" si="6"/>
        <v>6</v>
      </c>
      <c r="Q42" s="44">
        <f t="shared" si="6"/>
        <v>6</v>
      </c>
      <c r="R42" s="45"/>
      <c r="S42" s="46"/>
    </row>
    <row r="43" spans="1:19" s="155" customFormat="1">
      <c r="A43" s="151"/>
      <c r="B43" s="152" t="s">
        <v>114</v>
      </c>
      <c r="C43" s="153"/>
      <c r="D43" s="153"/>
      <c r="E43" s="153"/>
      <c r="F43" s="41"/>
      <c r="G43" s="154"/>
      <c r="H43" s="42">
        <v>6</v>
      </c>
      <c r="I43" s="43">
        <f t="shared" ref="I43:P49" si="7">H43</f>
        <v>6</v>
      </c>
      <c r="J43" s="43">
        <f t="shared" si="7"/>
        <v>6</v>
      </c>
      <c r="K43" s="43">
        <f t="shared" si="7"/>
        <v>6</v>
      </c>
      <c r="L43" s="43">
        <f t="shared" si="7"/>
        <v>6</v>
      </c>
      <c r="M43" s="43">
        <f t="shared" si="7"/>
        <v>6</v>
      </c>
      <c r="N43" s="43">
        <f t="shared" si="7"/>
        <v>6</v>
      </c>
      <c r="O43" s="43">
        <f t="shared" si="7"/>
        <v>6</v>
      </c>
      <c r="P43" s="43">
        <f t="shared" si="7"/>
        <v>6</v>
      </c>
      <c r="Q43" s="44">
        <f t="shared" si="6"/>
        <v>6</v>
      </c>
      <c r="R43" s="45"/>
      <c r="S43" s="46"/>
    </row>
    <row r="44" spans="1:19" s="155" customFormat="1">
      <c r="A44" s="151"/>
      <c r="B44" s="152" t="s">
        <v>114</v>
      </c>
      <c r="C44" s="153"/>
      <c r="D44" s="153"/>
      <c r="E44" s="153"/>
      <c r="F44" s="41"/>
      <c r="G44" s="154"/>
      <c r="H44" s="42">
        <v>6</v>
      </c>
      <c r="I44" s="43">
        <f t="shared" si="7"/>
        <v>6</v>
      </c>
      <c r="J44" s="43">
        <f t="shared" si="7"/>
        <v>6</v>
      </c>
      <c r="K44" s="43">
        <f t="shared" si="7"/>
        <v>6</v>
      </c>
      <c r="L44" s="43">
        <f t="shared" si="7"/>
        <v>6</v>
      </c>
      <c r="M44" s="43">
        <f t="shared" si="7"/>
        <v>6</v>
      </c>
      <c r="N44" s="43">
        <f t="shared" si="7"/>
        <v>6</v>
      </c>
      <c r="O44" s="43">
        <f t="shared" si="7"/>
        <v>6</v>
      </c>
      <c r="P44" s="43">
        <f t="shared" si="7"/>
        <v>6</v>
      </c>
      <c r="Q44" s="44">
        <f t="shared" si="6"/>
        <v>6</v>
      </c>
      <c r="R44" s="45"/>
      <c r="S44" s="46"/>
    </row>
    <row r="45" spans="1:19" s="155" customFormat="1">
      <c r="A45" s="151"/>
      <c r="B45" s="152" t="s">
        <v>114</v>
      </c>
      <c r="C45" s="153"/>
      <c r="D45" s="153"/>
      <c r="E45" s="153"/>
      <c r="F45" s="41"/>
      <c r="G45" s="154"/>
      <c r="H45" s="42">
        <v>6</v>
      </c>
      <c r="I45" s="43">
        <f t="shared" si="7"/>
        <v>6</v>
      </c>
      <c r="J45" s="43">
        <f t="shared" si="7"/>
        <v>6</v>
      </c>
      <c r="K45" s="43">
        <f t="shared" si="7"/>
        <v>6</v>
      </c>
      <c r="L45" s="43">
        <f t="shared" si="7"/>
        <v>6</v>
      </c>
      <c r="M45" s="43">
        <f t="shared" si="7"/>
        <v>6</v>
      </c>
      <c r="N45" s="43">
        <f t="shared" si="7"/>
        <v>6</v>
      </c>
      <c r="O45" s="43">
        <f t="shared" si="7"/>
        <v>6</v>
      </c>
      <c r="P45" s="43">
        <f t="shared" si="7"/>
        <v>6</v>
      </c>
      <c r="Q45" s="44">
        <f t="shared" si="6"/>
        <v>6</v>
      </c>
      <c r="R45" s="45"/>
      <c r="S45" s="46"/>
    </row>
    <row r="46" spans="1:19" s="155" customFormat="1">
      <c r="A46" s="151"/>
      <c r="B46" s="152" t="s">
        <v>114</v>
      </c>
      <c r="C46" s="153"/>
      <c r="D46" s="153"/>
      <c r="E46" s="153"/>
      <c r="F46" s="41"/>
      <c r="G46" s="154"/>
      <c r="H46" s="42">
        <v>6</v>
      </c>
      <c r="I46" s="43">
        <f t="shared" si="7"/>
        <v>6</v>
      </c>
      <c r="J46" s="43">
        <f t="shared" si="7"/>
        <v>6</v>
      </c>
      <c r="K46" s="43">
        <f t="shared" si="7"/>
        <v>6</v>
      </c>
      <c r="L46" s="43">
        <f t="shared" si="7"/>
        <v>6</v>
      </c>
      <c r="M46" s="43">
        <f t="shared" si="7"/>
        <v>6</v>
      </c>
      <c r="N46" s="43">
        <f t="shared" si="7"/>
        <v>6</v>
      </c>
      <c r="O46" s="43">
        <f t="shared" si="7"/>
        <v>6</v>
      </c>
      <c r="P46" s="43">
        <f t="shared" si="7"/>
        <v>6</v>
      </c>
      <c r="Q46" s="44">
        <f t="shared" si="6"/>
        <v>6</v>
      </c>
      <c r="R46" s="45"/>
      <c r="S46" s="46"/>
    </row>
    <row r="47" spans="1:19" s="155" customFormat="1">
      <c r="A47" s="151"/>
      <c r="B47" s="152" t="s">
        <v>114</v>
      </c>
      <c r="C47" s="153"/>
      <c r="D47" s="153"/>
      <c r="E47" s="153"/>
      <c r="F47" s="41"/>
      <c r="G47" s="154"/>
      <c r="H47" s="42">
        <v>6</v>
      </c>
      <c r="I47" s="43">
        <f t="shared" si="7"/>
        <v>6</v>
      </c>
      <c r="J47" s="43">
        <f t="shared" si="7"/>
        <v>6</v>
      </c>
      <c r="K47" s="43">
        <f t="shared" si="7"/>
        <v>6</v>
      </c>
      <c r="L47" s="43">
        <f t="shared" si="7"/>
        <v>6</v>
      </c>
      <c r="M47" s="43">
        <f t="shared" si="7"/>
        <v>6</v>
      </c>
      <c r="N47" s="43">
        <f t="shared" si="7"/>
        <v>6</v>
      </c>
      <c r="O47" s="43">
        <f t="shared" si="7"/>
        <v>6</v>
      </c>
      <c r="P47" s="43">
        <f t="shared" si="7"/>
        <v>6</v>
      </c>
      <c r="Q47" s="44">
        <f t="shared" si="6"/>
        <v>6</v>
      </c>
      <c r="R47" s="45"/>
      <c r="S47" s="46"/>
    </row>
    <row r="48" spans="1:19" s="155" customFormat="1">
      <c r="A48" s="151"/>
      <c r="B48" s="152" t="s">
        <v>114</v>
      </c>
      <c r="C48" s="153"/>
      <c r="D48" s="153"/>
      <c r="E48" s="153"/>
      <c r="F48" s="41"/>
      <c r="G48" s="154"/>
      <c r="H48" s="42">
        <v>6</v>
      </c>
      <c r="I48" s="43">
        <f t="shared" si="7"/>
        <v>6</v>
      </c>
      <c r="J48" s="43">
        <f t="shared" si="7"/>
        <v>6</v>
      </c>
      <c r="K48" s="43">
        <f t="shared" si="7"/>
        <v>6</v>
      </c>
      <c r="L48" s="43">
        <f t="shared" si="7"/>
        <v>6</v>
      </c>
      <c r="M48" s="43">
        <f t="shared" si="7"/>
        <v>6</v>
      </c>
      <c r="N48" s="43">
        <f t="shared" si="7"/>
        <v>6</v>
      </c>
      <c r="O48" s="43">
        <f t="shared" si="7"/>
        <v>6</v>
      </c>
      <c r="P48" s="43">
        <f t="shared" si="7"/>
        <v>6</v>
      </c>
      <c r="Q48" s="44">
        <f t="shared" si="6"/>
        <v>6</v>
      </c>
      <c r="R48" s="45"/>
      <c r="S48" s="46"/>
    </row>
    <row r="49" spans="1:19" s="155" customFormat="1">
      <c r="A49" s="156"/>
      <c r="B49" s="152" t="s">
        <v>114</v>
      </c>
      <c r="C49" s="153"/>
      <c r="D49" s="153"/>
      <c r="E49" s="153"/>
      <c r="F49" s="41"/>
      <c r="G49" s="154"/>
      <c r="H49" s="42">
        <v>6</v>
      </c>
      <c r="I49" s="43">
        <f t="shared" si="7"/>
        <v>6</v>
      </c>
      <c r="J49" s="43">
        <f t="shared" si="7"/>
        <v>6</v>
      </c>
      <c r="K49" s="43">
        <f t="shared" si="7"/>
        <v>6</v>
      </c>
      <c r="L49" s="43">
        <f t="shared" si="7"/>
        <v>6</v>
      </c>
      <c r="M49" s="43">
        <f t="shared" si="7"/>
        <v>6</v>
      </c>
      <c r="N49" s="43">
        <f t="shared" si="7"/>
        <v>6</v>
      </c>
      <c r="O49" s="43">
        <f t="shared" si="7"/>
        <v>6</v>
      </c>
      <c r="P49" s="43">
        <f t="shared" si="7"/>
        <v>6</v>
      </c>
      <c r="Q49" s="44">
        <f t="shared" si="6"/>
        <v>6</v>
      </c>
      <c r="R49" s="45"/>
      <c r="S49" s="46"/>
    </row>
    <row r="50" spans="1:19" s="155" customFormat="1">
      <c r="A50" s="157"/>
      <c r="B50" s="158"/>
      <c r="C50" s="159"/>
      <c r="D50" s="159"/>
      <c r="E50" s="159"/>
      <c r="F50" s="47"/>
      <c r="G50" s="160"/>
      <c r="H50" s="48"/>
      <c r="I50" s="49"/>
      <c r="J50" s="49"/>
      <c r="K50" s="49"/>
      <c r="L50" s="49"/>
      <c r="M50" s="49"/>
      <c r="N50" s="49"/>
      <c r="O50" s="49"/>
      <c r="P50" s="49"/>
      <c r="Q50" s="50"/>
      <c r="R50" s="51"/>
      <c r="S50" s="52"/>
    </row>
    <row r="51" spans="1:19" s="88" customFormat="1">
      <c r="A51" s="147" t="s">
        <v>109</v>
      </c>
      <c r="B51" s="148" t="s">
        <v>110</v>
      </c>
      <c r="C51" s="148" t="s">
        <v>111</v>
      </c>
      <c r="D51" s="148" t="s">
        <v>112</v>
      </c>
      <c r="E51" s="148" t="s">
        <v>7</v>
      </c>
      <c r="F51" s="35">
        <v>3</v>
      </c>
      <c r="G51" s="111" t="s">
        <v>113</v>
      </c>
      <c r="H51" s="36">
        <f>IF(F51="","",F51)</f>
        <v>3</v>
      </c>
      <c r="I51" s="37">
        <f>IF(SUM(I52:I59)=0,IF($S51="Y",0,H51),H51)</f>
        <v>3</v>
      </c>
      <c r="J51" s="37">
        <f t="shared" ref="J51:P51" si="8">IF(SUM(J52:J59)=0,IF($S51="Y",0,I51),I51)</f>
        <v>3</v>
      </c>
      <c r="K51" s="37">
        <f t="shared" si="8"/>
        <v>3</v>
      </c>
      <c r="L51" s="37">
        <f t="shared" si="8"/>
        <v>3</v>
      </c>
      <c r="M51" s="37">
        <f t="shared" si="8"/>
        <v>3</v>
      </c>
      <c r="N51" s="37">
        <f t="shared" si="8"/>
        <v>3</v>
      </c>
      <c r="O51" s="37">
        <f t="shared" si="8"/>
        <v>3</v>
      </c>
      <c r="P51" s="37">
        <f t="shared" si="8"/>
        <v>3</v>
      </c>
      <c r="Q51" s="38">
        <f>IF(SUM(Q52:Q59)=0,IF($S51="Y",0,P51),P51)</f>
        <v>3</v>
      </c>
      <c r="R51" s="39" t="str">
        <f>IF(K51="","",IF(SUM(Q52:Q59)=0,"Y",""))</f>
        <v/>
      </c>
      <c r="S51" s="40"/>
    </row>
    <row r="52" spans="1:19" s="155" customFormat="1">
      <c r="A52" s="151"/>
      <c r="B52" s="152" t="s">
        <v>114</v>
      </c>
      <c r="C52" s="153"/>
      <c r="D52" s="153"/>
      <c r="E52" s="153"/>
      <c r="F52" s="41"/>
      <c r="G52" s="154"/>
      <c r="H52" s="42">
        <v>6</v>
      </c>
      <c r="I52" s="43">
        <f>H52</f>
        <v>6</v>
      </c>
      <c r="J52" s="43">
        <f t="shared" ref="J52:Q59" si="9">I52</f>
        <v>6</v>
      </c>
      <c r="K52" s="43">
        <f t="shared" si="9"/>
        <v>6</v>
      </c>
      <c r="L52" s="43">
        <f t="shared" si="9"/>
        <v>6</v>
      </c>
      <c r="M52" s="43">
        <f t="shared" si="9"/>
        <v>6</v>
      </c>
      <c r="N52" s="43">
        <f t="shared" si="9"/>
        <v>6</v>
      </c>
      <c r="O52" s="43">
        <f t="shared" si="9"/>
        <v>6</v>
      </c>
      <c r="P52" s="43">
        <f t="shared" si="9"/>
        <v>6</v>
      </c>
      <c r="Q52" s="44">
        <f t="shared" si="9"/>
        <v>6</v>
      </c>
      <c r="R52" s="45"/>
      <c r="S52" s="46"/>
    </row>
    <row r="53" spans="1:19" s="155" customFormat="1">
      <c r="A53" s="151"/>
      <c r="B53" s="152" t="s">
        <v>114</v>
      </c>
      <c r="C53" s="153"/>
      <c r="D53" s="153"/>
      <c r="E53" s="153"/>
      <c r="F53" s="41"/>
      <c r="G53" s="154"/>
      <c r="H53" s="42">
        <v>6</v>
      </c>
      <c r="I53" s="43">
        <f t="shared" ref="I53:P59" si="10">H53</f>
        <v>6</v>
      </c>
      <c r="J53" s="43">
        <f t="shared" si="10"/>
        <v>6</v>
      </c>
      <c r="K53" s="43">
        <f t="shared" si="10"/>
        <v>6</v>
      </c>
      <c r="L53" s="43">
        <f t="shared" si="10"/>
        <v>6</v>
      </c>
      <c r="M53" s="43">
        <f t="shared" si="10"/>
        <v>6</v>
      </c>
      <c r="N53" s="43">
        <f t="shared" si="10"/>
        <v>6</v>
      </c>
      <c r="O53" s="43">
        <f t="shared" si="10"/>
        <v>6</v>
      </c>
      <c r="P53" s="43">
        <f t="shared" si="10"/>
        <v>6</v>
      </c>
      <c r="Q53" s="44">
        <f t="shared" si="9"/>
        <v>6</v>
      </c>
      <c r="R53" s="45"/>
      <c r="S53" s="46"/>
    </row>
    <row r="54" spans="1:19" s="155" customFormat="1">
      <c r="A54" s="151"/>
      <c r="B54" s="152" t="s">
        <v>114</v>
      </c>
      <c r="C54" s="153"/>
      <c r="D54" s="153"/>
      <c r="E54" s="153"/>
      <c r="F54" s="41"/>
      <c r="G54" s="154"/>
      <c r="H54" s="42">
        <v>6</v>
      </c>
      <c r="I54" s="43">
        <f t="shared" si="10"/>
        <v>6</v>
      </c>
      <c r="J54" s="43">
        <f t="shared" si="10"/>
        <v>6</v>
      </c>
      <c r="K54" s="43">
        <f t="shared" si="10"/>
        <v>6</v>
      </c>
      <c r="L54" s="43">
        <f t="shared" si="10"/>
        <v>6</v>
      </c>
      <c r="M54" s="43">
        <f t="shared" si="10"/>
        <v>6</v>
      </c>
      <c r="N54" s="43">
        <f t="shared" si="10"/>
        <v>6</v>
      </c>
      <c r="O54" s="43">
        <f t="shared" si="10"/>
        <v>6</v>
      </c>
      <c r="P54" s="43">
        <f t="shared" si="10"/>
        <v>6</v>
      </c>
      <c r="Q54" s="44">
        <f t="shared" si="9"/>
        <v>6</v>
      </c>
      <c r="R54" s="45"/>
      <c r="S54" s="46"/>
    </row>
    <row r="55" spans="1:19" s="155" customFormat="1">
      <c r="A55" s="151"/>
      <c r="B55" s="152" t="s">
        <v>114</v>
      </c>
      <c r="C55" s="153"/>
      <c r="D55" s="153"/>
      <c r="E55" s="153"/>
      <c r="F55" s="41"/>
      <c r="G55" s="154"/>
      <c r="H55" s="42">
        <v>6</v>
      </c>
      <c r="I55" s="43">
        <f t="shared" si="10"/>
        <v>6</v>
      </c>
      <c r="J55" s="43">
        <f t="shared" si="10"/>
        <v>6</v>
      </c>
      <c r="K55" s="43">
        <f t="shared" si="10"/>
        <v>6</v>
      </c>
      <c r="L55" s="43">
        <f t="shared" si="10"/>
        <v>6</v>
      </c>
      <c r="M55" s="43">
        <f t="shared" si="10"/>
        <v>6</v>
      </c>
      <c r="N55" s="43">
        <f t="shared" si="10"/>
        <v>6</v>
      </c>
      <c r="O55" s="43">
        <f t="shared" si="10"/>
        <v>6</v>
      </c>
      <c r="P55" s="43">
        <f t="shared" si="10"/>
        <v>6</v>
      </c>
      <c r="Q55" s="44">
        <f t="shared" si="9"/>
        <v>6</v>
      </c>
      <c r="R55" s="45"/>
      <c r="S55" s="46"/>
    </row>
    <row r="56" spans="1:19" s="155" customFormat="1">
      <c r="A56" s="151"/>
      <c r="B56" s="152" t="s">
        <v>114</v>
      </c>
      <c r="C56" s="153"/>
      <c r="D56" s="153"/>
      <c r="E56" s="153"/>
      <c r="F56" s="41"/>
      <c r="G56" s="154"/>
      <c r="H56" s="42">
        <v>6</v>
      </c>
      <c r="I56" s="43">
        <f t="shared" si="10"/>
        <v>6</v>
      </c>
      <c r="J56" s="43">
        <f t="shared" si="10"/>
        <v>6</v>
      </c>
      <c r="K56" s="43">
        <f t="shared" si="10"/>
        <v>6</v>
      </c>
      <c r="L56" s="43">
        <f t="shared" si="10"/>
        <v>6</v>
      </c>
      <c r="M56" s="43">
        <f t="shared" si="10"/>
        <v>6</v>
      </c>
      <c r="N56" s="43">
        <f t="shared" si="10"/>
        <v>6</v>
      </c>
      <c r="O56" s="43">
        <f t="shared" si="10"/>
        <v>6</v>
      </c>
      <c r="P56" s="43">
        <f t="shared" si="10"/>
        <v>6</v>
      </c>
      <c r="Q56" s="44">
        <f t="shared" si="9"/>
        <v>6</v>
      </c>
      <c r="R56" s="45"/>
      <c r="S56" s="46"/>
    </row>
    <row r="57" spans="1:19" s="155" customFormat="1">
      <c r="A57" s="151"/>
      <c r="B57" s="152" t="s">
        <v>114</v>
      </c>
      <c r="C57" s="153"/>
      <c r="D57" s="153"/>
      <c r="E57" s="153"/>
      <c r="F57" s="41"/>
      <c r="G57" s="154"/>
      <c r="H57" s="42">
        <v>6</v>
      </c>
      <c r="I57" s="43">
        <f t="shared" si="10"/>
        <v>6</v>
      </c>
      <c r="J57" s="43">
        <f t="shared" si="10"/>
        <v>6</v>
      </c>
      <c r="K57" s="43">
        <f t="shared" si="10"/>
        <v>6</v>
      </c>
      <c r="L57" s="43">
        <f t="shared" si="10"/>
        <v>6</v>
      </c>
      <c r="M57" s="43">
        <f t="shared" si="10"/>
        <v>6</v>
      </c>
      <c r="N57" s="43">
        <f t="shared" si="10"/>
        <v>6</v>
      </c>
      <c r="O57" s="43">
        <f t="shared" si="10"/>
        <v>6</v>
      </c>
      <c r="P57" s="43">
        <f t="shared" si="10"/>
        <v>6</v>
      </c>
      <c r="Q57" s="44">
        <f t="shared" si="9"/>
        <v>6</v>
      </c>
      <c r="R57" s="45"/>
      <c r="S57" s="46"/>
    </row>
    <row r="58" spans="1:19" s="155" customFormat="1">
      <c r="A58" s="151"/>
      <c r="B58" s="152" t="s">
        <v>114</v>
      </c>
      <c r="C58" s="153"/>
      <c r="D58" s="153"/>
      <c r="E58" s="153"/>
      <c r="F58" s="41"/>
      <c r="G58" s="154"/>
      <c r="H58" s="42">
        <v>6</v>
      </c>
      <c r="I58" s="43">
        <f t="shared" si="10"/>
        <v>6</v>
      </c>
      <c r="J58" s="43">
        <f t="shared" si="10"/>
        <v>6</v>
      </c>
      <c r="K58" s="43">
        <f t="shared" si="10"/>
        <v>6</v>
      </c>
      <c r="L58" s="43">
        <f t="shared" si="10"/>
        <v>6</v>
      </c>
      <c r="M58" s="43">
        <f t="shared" si="10"/>
        <v>6</v>
      </c>
      <c r="N58" s="43">
        <f t="shared" si="10"/>
        <v>6</v>
      </c>
      <c r="O58" s="43">
        <f t="shared" si="10"/>
        <v>6</v>
      </c>
      <c r="P58" s="43">
        <f t="shared" si="10"/>
        <v>6</v>
      </c>
      <c r="Q58" s="44">
        <f t="shared" si="9"/>
        <v>6</v>
      </c>
      <c r="R58" s="45"/>
      <c r="S58" s="46"/>
    </row>
    <row r="59" spans="1:19" s="155" customFormat="1">
      <c r="A59" s="156"/>
      <c r="B59" s="152" t="s">
        <v>114</v>
      </c>
      <c r="C59" s="153"/>
      <c r="D59" s="153"/>
      <c r="E59" s="153"/>
      <c r="F59" s="41"/>
      <c r="G59" s="154"/>
      <c r="H59" s="42">
        <v>6</v>
      </c>
      <c r="I59" s="43">
        <f t="shared" si="10"/>
        <v>6</v>
      </c>
      <c r="J59" s="43">
        <f t="shared" si="10"/>
        <v>6</v>
      </c>
      <c r="K59" s="43">
        <f t="shared" si="10"/>
        <v>6</v>
      </c>
      <c r="L59" s="43">
        <f t="shared" si="10"/>
        <v>6</v>
      </c>
      <c r="M59" s="43">
        <f t="shared" si="10"/>
        <v>6</v>
      </c>
      <c r="N59" s="43">
        <f t="shared" si="10"/>
        <v>6</v>
      </c>
      <c r="O59" s="43">
        <f t="shared" si="10"/>
        <v>6</v>
      </c>
      <c r="P59" s="43">
        <f t="shared" si="10"/>
        <v>6</v>
      </c>
      <c r="Q59" s="44">
        <f t="shared" si="9"/>
        <v>6</v>
      </c>
      <c r="R59" s="45"/>
      <c r="S59" s="46"/>
    </row>
    <row r="60" spans="1:19" s="155" customFormat="1">
      <c r="A60" s="157"/>
      <c r="B60" s="161"/>
      <c r="C60" s="162"/>
      <c r="D60" s="162"/>
      <c r="E60" s="162"/>
      <c r="F60" s="53"/>
      <c r="G60" s="163"/>
      <c r="H60" s="48"/>
      <c r="I60" s="49"/>
      <c r="J60" s="49"/>
      <c r="K60" s="49"/>
      <c r="L60" s="49"/>
      <c r="M60" s="49"/>
      <c r="N60" s="49"/>
      <c r="O60" s="49"/>
      <c r="P60" s="49"/>
      <c r="Q60" s="50"/>
      <c r="R60" s="54"/>
      <c r="S60" s="55"/>
    </row>
    <row r="61" spans="1:19" s="88" customFormat="1">
      <c r="A61" s="147" t="s">
        <v>109</v>
      </c>
      <c r="B61" s="148" t="s">
        <v>110</v>
      </c>
      <c r="C61" s="148" t="s">
        <v>111</v>
      </c>
      <c r="D61" s="148" t="s">
        <v>112</v>
      </c>
      <c r="E61" s="148" t="s">
        <v>7</v>
      </c>
      <c r="F61" s="35">
        <v>2</v>
      </c>
      <c r="G61" s="111" t="s">
        <v>113</v>
      </c>
      <c r="H61" s="36">
        <f>IF(F61="","",F61)</f>
        <v>2</v>
      </c>
      <c r="I61" s="37">
        <f>IF(SUM(I62:I69)=0,IF($S61="Y",0,H61),H61)</f>
        <v>2</v>
      </c>
      <c r="J61" s="37">
        <f t="shared" ref="J61:P61" si="11">IF(SUM(J62:J69)=0,IF($S61="Y",0,I61),I61)</f>
        <v>2</v>
      </c>
      <c r="K61" s="37">
        <f t="shared" si="11"/>
        <v>2</v>
      </c>
      <c r="L61" s="37">
        <f t="shared" si="11"/>
        <v>2</v>
      </c>
      <c r="M61" s="37">
        <f t="shared" si="11"/>
        <v>2</v>
      </c>
      <c r="N61" s="37">
        <f t="shared" si="11"/>
        <v>2</v>
      </c>
      <c r="O61" s="37">
        <f t="shared" si="11"/>
        <v>2</v>
      </c>
      <c r="P61" s="37">
        <f t="shared" si="11"/>
        <v>2</v>
      </c>
      <c r="Q61" s="38">
        <f>IF(SUM(Q62:Q69)=0,IF($S61="Y",0,P61),P61)</f>
        <v>2</v>
      </c>
      <c r="R61" s="39" t="str">
        <f>IF(K61="","",IF(SUM(Q62:Q69)=0,"Y",""))</f>
        <v/>
      </c>
      <c r="S61" s="40"/>
    </row>
    <row r="62" spans="1:19" s="155" customFormat="1">
      <c r="A62" s="151"/>
      <c r="B62" s="152" t="s">
        <v>114</v>
      </c>
      <c r="C62" s="153"/>
      <c r="D62" s="153"/>
      <c r="E62" s="153"/>
      <c r="F62" s="41"/>
      <c r="G62" s="154"/>
      <c r="H62" s="42">
        <v>6</v>
      </c>
      <c r="I62" s="43">
        <f>H62</f>
        <v>6</v>
      </c>
      <c r="J62" s="43">
        <f t="shared" ref="J62:Q69" si="12">I62</f>
        <v>6</v>
      </c>
      <c r="K62" s="43">
        <f t="shared" si="12"/>
        <v>6</v>
      </c>
      <c r="L62" s="43">
        <f t="shared" si="12"/>
        <v>6</v>
      </c>
      <c r="M62" s="43">
        <f t="shared" si="12"/>
        <v>6</v>
      </c>
      <c r="N62" s="43">
        <f t="shared" si="12"/>
        <v>6</v>
      </c>
      <c r="O62" s="43">
        <f t="shared" si="12"/>
        <v>6</v>
      </c>
      <c r="P62" s="43">
        <f t="shared" si="12"/>
        <v>6</v>
      </c>
      <c r="Q62" s="44">
        <f t="shared" si="12"/>
        <v>6</v>
      </c>
      <c r="R62" s="45"/>
      <c r="S62" s="56"/>
    </row>
    <row r="63" spans="1:19" s="155" customFormat="1">
      <c r="A63" s="151"/>
      <c r="B63" s="152" t="s">
        <v>114</v>
      </c>
      <c r="C63" s="153"/>
      <c r="D63" s="153"/>
      <c r="E63" s="153"/>
      <c r="F63" s="41"/>
      <c r="G63" s="154"/>
      <c r="H63" s="42">
        <v>6</v>
      </c>
      <c r="I63" s="43">
        <f t="shared" ref="I63:P69" si="13">H63</f>
        <v>6</v>
      </c>
      <c r="J63" s="43">
        <f t="shared" si="13"/>
        <v>6</v>
      </c>
      <c r="K63" s="43">
        <f t="shared" si="13"/>
        <v>6</v>
      </c>
      <c r="L63" s="43">
        <f t="shared" si="13"/>
        <v>6</v>
      </c>
      <c r="M63" s="43">
        <f t="shared" si="13"/>
        <v>6</v>
      </c>
      <c r="N63" s="43">
        <f t="shared" si="13"/>
        <v>6</v>
      </c>
      <c r="O63" s="43">
        <f t="shared" si="13"/>
        <v>6</v>
      </c>
      <c r="P63" s="43">
        <f t="shared" si="13"/>
        <v>6</v>
      </c>
      <c r="Q63" s="44">
        <f t="shared" si="12"/>
        <v>6</v>
      </c>
      <c r="R63" s="45"/>
      <c r="S63" s="56"/>
    </row>
    <row r="64" spans="1:19" s="155" customFormat="1">
      <c r="A64" s="151"/>
      <c r="B64" s="152" t="s">
        <v>114</v>
      </c>
      <c r="C64" s="153"/>
      <c r="D64" s="153"/>
      <c r="E64" s="153"/>
      <c r="F64" s="41"/>
      <c r="G64" s="154"/>
      <c r="H64" s="42">
        <v>6</v>
      </c>
      <c r="I64" s="43">
        <f t="shared" si="13"/>
        <v>6</v>
      </c>
      <c r="J64" s="43">
        <f t="shared" si="13"/>
        <v>6</v>
      </c>
      <c r="K64" s="43">
        <f t="shared" si="13"/>
        <v>6</v>
      </c>
      <c r="L64" s="43">
        <f t="shared" si="13"/>
        <v>6</v>
      </c>
      <c r="M64" s="43">
        <f t="shared" si="13"/>
        <v>6</v>
      </c>
      <c r="N64" s="43">
        <f t="shared" si="13"/>
        <v>6</v>
      </c>
      <c r="O64" s="43">
        <f t="shared" si="13"/>
        <v>6</v>
      </c>
      <c r="P64" s="43">
        <f t="shared" si="13"/>
        <v>6</v>
      </c>
      <c r="Q64" s="44">
        <f t="shared" si="12"/>
        <v>6</v>
      </c>
      <c r="R64" s="45"/>
      <c r="S64" s="56"/>
    </row>
    <row r="65" spans="1:20" s="155" customFormat="1">
      <c r="A65" s="151"/>
      <c r="B65" s="152" t="s">
        <v>114</v>
      </c>
      <c r="C65" s="153"/>
      <c r="D65" s="153"/>
      <c r="E65" s="153"/>
      <c r="F65" s="41"/>
      <c r="G65" s="154"/>
      <c r="H65" s="42">
        <v>6</v>
      </c>
      <c r="I65" s="43">
        <f t="shared" si="13"/>
        <v>6</v>
      </c>
      <c r="J65" s="43">
        <f t="shared" si="13"/>
        <v>6</v>
      </c>
      <c r="K65" s="43">
        <f t="shared" si="13"/>
        <v>6</v>
      </c>
      <c r="L65" s="43">
        <f t="shared" si="13"/>
        <v>6</v>
      </c>
      <c r="M65" s="43">
        <f t="shared" si="13"/>
        <v>6</v>
      </c>
      <c r="N65" s="43">
        <f t="shared" si="13"/>
        <v>6</v>
      </c>
      <c r="O65" s="43">
        <f t="shared" si="13"/>
        <v>6</v>
      </c>
      <c r="P65" s="43">
        <f t="shared" si="13"/>
        <v>6</v>
      </c>
      <c r="Q65" s="44">
        <f t="shared" si="12"/>
        <v>6</v>
      </c>
      <c r="R65" s="45"/>
      <c r="S65" s="56"/>
    </row>
    <row r="66" spans="1:20" s="155" customFormat="1">
      <c r="A66" s="151"/>
      <c r="B66" s="152" t="s">
        <v>114</v>
      </c>
      <c r="C66" s="153"/>
      <c r="D66" s="153"/>
      <c r="E66" s="153"/>
      <c r="F66" s="41"/>
      <c r="G66" s="154"/>
      <c r="H66" s="42">
        <v>6</v>
      </c>
      <c r="I66" s="43">
        <f t="shared" si="13"/>
        <v>6</v>
      </c>
      <c r="J66" s="43">
        <f t="shared" si="13"/>
        <v>6</v>
      </c>
      <c r="K66" s="43">
        <f t="shared" si="13"/>
        <v>6</v>
      </c>
      <c r="L66" s="43">
        <f t="shared" si="13"/>
        <v>6</v>
      </c>
      <c r="M66" s="43">
        <f t="shared" si="13"/>
        <v>6</v>
      </c>
      <c r="N66" s="43">
        <f t="shared" si="13"/>
        <v>6</v>
      </c>
      <c r="O66" s="43">
        <f t="shared" si="13"/>
        <v>6</v>
      </c>
      <c r="P66" s="43">
        <f t="shared" si="13"/>
        <v>6</v>
      </c>
      <c r="Q66" s="44">
        <f t="shared" si="12"/>
        <v>6</v>
      </c>
      <c r="R66" s="45"/>
      <c r="S66" s="56"/>
    </row>
    <row r="67" spans="1:20" s="155" customFormat="1">
      <c r="A67" s="151"/>
      <c r="B67" s="152" t="s">
        <v>114</v>
      </c>
      <c r="C67" s="153"/>
      <c r="D67" s="153"/>
      <c r="E67" s="153"/>
      <c r="F67" s="41"/>
      <c r="G67" s="154"/>
      <c r="H67" s="42">
        <v>6</v>
      </c>
      <c r="I67" s="43">
        <f t="shared" si="13"/>
        <v>6</v>
      </c>
      <c r="J67" s="43">
        <f t="shared" si="13"/>
        <v>6</v>
      </c>
      <c r="K67" s="43">
        <f t="shared" si="13"/>
        <v>6</v>
      </c>
      <c r="L67" s="43">
        <f t="shared" si="13"/>
        <v>6</v>
      </c>
      <c r="M67" s="43">
        <f t="shared" si="13"/>
        <v>6</v>
      </c>
      <c r="N67" s="43">
        <f t="shared" si="13"/>
        <v>6</v>
      </c>
      <c r="O67" s="43">
        <f t="shared" si="13"/>
        <v>6</v>
      </c>
      <c r="P67" s="43">
        <f t="shared" si="13"/>
        <v>6</v>
      </c>
      <c r="Q67" s="44">
        <f t="shared" si="12"/>
        <v>6</v>
      </c>
      <c r="R67" s="45"/>
      <c r="S67" s="56"/>
    </row>
    <row r="68" spans="1:20" s="155" customFormat="1">
      <c r="A68" s="151"/>
      <c r="B68" s="152" t="s">
        <v>114</v>
      </c>
      <c r="C68" s="153"/>
      <c r="D68" s="153"/>
      <c r="E68" s="153"/>
      <c r="F68" s="41"/>
      <c r="G68" s="154"/>
      <c r="H68" s="42">
        <v>6</v>
      </c>
      <c r="I68" s="43">
        <f t="shared" si="13"/>
        <v>6</v>
      </c>
      <c r="J68" s="43">
        <f t="shared" si="13"/>
        <v>6</v>
      </c>
      <c r="K68" s="43">
        <f t="shared" si="13"/>
        <v>6</v>
      </c>
      <c r="L68" s="43">
        <f t="shared" si="13"/>
        <v>6</v>
      </c>
      <c r="M68" s="43">
        <f t="shared" si="13"/>
        <v>6</v>
      </c>
      <c r="N68" s="43">
        <f t="shared" si="13"/>
        <v>6</v>
      </c>
      <c r="O68" s="43">
        <f t="shared" si="13"/>
        <v>6</v>
      </c>
      <c r="P68" s="43">
        <f t="shared" si="13"/>
        <v>6</v>
      </c>
      <c r="Q68" s="44">
        <f t="shared" si="12"/>
        <v>6</v>
      </c>
      <c r="R68" s="45"/>
      <c r="S68" s="56"/>
    </row>
    <row r="69" spans="1:20" s="155" customFormat="1">
      <c r="A69" s="156"/>
      <c r="B69" s="152" t="s">
        <v>114</v>
      </c>
      <c r="C69" s="153"/>
      <c r="D69" s="153"/>
      <c r="E69" s="153"/>
      <c r="F69" s="41"/>
      <c r="G69" s="154"/>
      <c r="H69" s="42">
        <v>6</v>
      </c>
      <c r="I69" s="43">
        <f t="shared" si="13"/>
        <v>6</v>
      </c>
      <c r="J69" s="43">
        <f t="shared" si="13"/>
        <v>6</v>
      </c>
      <c r="K69" s="43">
        <f t="shared" si="13"/>
        <v>6</v>
      </c>
      <c r="L69" s="43">
        <f t="shared" si="13"/>
        <v>6</v>
      </c>
      <c r="M69" s="43">
        <f t="shared" si="13"/>
        <v>6</v>
      </c>
      <c r="N69" s="43">
        <f t="shared" si="13"/>
        <v>6</v>
      </c>
      <c r="O69" s="43">
        <f t="shared" si="13"/>
        <v>6</v>
      </c>
      <c r="P69" s="43">
        <f t="shared" si="13"/>
        <v>6</v>
      </c>
      <c r="Q69" s="44">
        <f t="shared" si="12"/>
        <v>6</v>
      </c>
      <c r="R69" s="45"/>
      <c r="S69" s="56"/>
    </row>
    <row r="70" spans="1:20" s="155" customFormat="1">
      <c r="A70" s="157"/>
      <c r="B70" s="161"/>
      <c r="C70" s="162"/>
      <c r="D70" s="162"/>
      <c r="E70" s="162"/>
      <c r="F70" s="53"/>
      <c r="G70" s="163"/>
      <c r="H70" s="48"/>
      <c r="I70" s="49"/>
      <c r="J70" s="49"/>
      <c r="K70" s="49"/>
      <c r="L70" s="49"/>
      <c r="M70" s="49"/>
      <c r="N70" s="49"/>
      <c r="O70" s="49"/>
      <c r="P70" s="49"/>
      <c r="Q70" s="50"/>
      <c r="R70" s="54"/>
      <c r="S70" s="55"/>
    </row>
    <row r="71" spans="1:20" s="88" customFormat="1">
      <c r="A71" s="147" t="s">
        <v>109</v>
      </c>
      <c r="B71" s="148" t="s">
        <v>110</v>
      </c>
      <c r="C71" s="148" t="s">
        <v>111</v>
      </c>
      <c r="D71" s="148" t="s">
        <v>112</v>
      </c>
      <c r="E71" s="148" t="s">
        <v>7</v>
      </c>
      <c r="F71" s="35">
        <v>1</v>
      </c>
      <c r="G71" s="111" t="s">
        <v>113</v>
      </c>
      <c r="H71" s="36">
        <f>IF(F71="","",F71)</f>
        <v>1</v>
      </c>
      <c r="I71" s="37">
        <f>IF(SUM(I72:I79)=0,IF($S71="Y",0,H71),H71)</f>
        <v>1</v>
      </c>
      <c r="J71" s="37">
        <f t="shared" ref="J71:P71" si="14">IF(SUM(J72:J79)=0,IF($S71="Y",0,I71),I71)</f>
        <v>1</v>
      </c>
      <c r="K71" s="37">
        <f t="shared" si="14"/>
        <v>1</v>
      </c>
      <c r="L71" s="37">
        <f t="shared" si="14"/>
        <v>1</v>
      </c>
      <c r="M71" s="37">
        <f t="shared" si="14"/>
        <v>1</v>
      </c>
      <c r="N71" s="37">
        <f t="shared" si="14"/>
        <v>1</v>
      </c>
      <c r="O71" s="37">
        <f t="shared" si="14"/>
        <v>1</v>
      </c>
      <c r="P71" s="37">
        <f t="shared" si="14"/>
        <v>1</v>
      </c>
      <c r="Q71" s="38">
        <f>IF(SUM(Q72:Q79)=0,IF($S71="Y",0,P71),P71)</f>
        <v>1</v>
      </c>
      <c r="R71" s="39" t="str">
        <f>IF(K71="","",IF(SUM(Q72:Q79)=0,"Y",""))</f>
        <v/>
      </c>
      <c r="S71" s="40"/>
    </row>
    <row r="72" spans="1:20" s="155" customFormat="1">
      <c r="A72" s="151"/>
      <c r="B72" s="152" t="s">
        <v>114</v>
      </c>
      <c r="C72" s="153"/>
      <c r="D72" s="153"/>
      <c r="E72" s="153"/>
      <c r="F72" s="41"/>
      <c r="G72" s="154"/>
      <c r="H72" s="42">
        <v>6</v>
      </c>
      <c r="I72" s="43">
        <f>H72</f>
        <v>6</v>
      </c>
      <c r="J72" s="43">
        <f t="shared" ref="J72:Q79" si="15">I72</f>
        <v>6</v>
      </c>
      <c r="K72" s="43">
        <f t="shared" si="15"/>
        <v>6</v>
      </c>
      <c r="L72" s="43">
        <f t="shared" si="15"/>
        <v>6</v>
      </c>
      <c r="M72" s="43">
        <f t="shared" si="15"/>
        <v>6</v>
      </c>
      <c r="N72" s="43">
        <f t="shared" si="15"/>
        <v>6</v>
      </c>
      <c r="O72" s="43">
        <f t="shared" si="15"/>
        <v>6</v>
      </c>
      <c r="P72" s="43">
        <f t="shared" si="15"/>
        <v>6</v>
      </c>
      <c r="Q72" s="44">
        <f t="shared" si="15"/>
        <v>6</v>
      </c>
      <c r="R72" s="45"/>
      <c r="S72" s="56"/>
    </row>
    <row r="73" spans="1:20" s="155" customFormat="1">
      <c r="A73" s="151"/>
      <c r="B73" s="152" t="s">
        <v>114</v>
      </c>
      <c r="C73" s="153"/>
      <c r="D73" s="153"/>
      <c r="E73" s="153"/>
      <c r="F73" s="41"/>
      <c r="G73" s="154"/>
      <c r="H73" s="42">
        <v>6</v>
      </c>
      <c r="I73" s="43">
        <f t="shared" ref="I73:P79" si="16">H73</f>
        <v>6</v>
      </c>
      <c r="J73" s="43">
        <f t="shared" si="16"/>
        <v>6</v>
      </c>
      <c r="K73" s="43">
        <f t="shared" si="16"/>
        <v>6</v>
      </c>
      <c r="L73" s="43">
        <f t="shared" si="16"/>
        <v>6</v>
      </c>
      <c r="M73" s="43">
        <f t="shared" si="16"/>
        <v>6</v>
      </c>
      <c r="N73" s="43">
        <f t="shared" si="16"/>
        <v>6</v>
      </c>
      <c r="O73" s="43">
        <f t="shared" si="16"/>
        <v>6</v>
      </c>
      <c r="P73" s="43">
        <f t="shared" si="16"/>
        <v>6</v>
      </c>
      <c r="Q73" s="44">
        <f t="shared" si="15"/>
        <v>6</v>
      </c>
      <c r="R73" s="45"/>
      <c r="S73" s="56"/>
    </row>
    <row r="74" spans="1:20" s="155" customFormat="1">
      <c r="A74" s="151"/>
      <c r="B74" s="152" t="s">
        <v>114</v>
      </c>
      <c r="C74" s="153"/>
      <c r="D74" s="153"/>
      <c r="E74" s="153"/>
      <c r="F74" s="41"/>
      <c r="G74" s="154"/>
      <c r="H74" s="42">
        <v>6</v>
      </c>
      <c r="I74" s="43">
        <f t="shared" si="16"/>
        <v>6</v>
      </c>
      <c r="J74" s="43">
        <f t="shared" si="16"/>
        <v>6</v>
      </c>
      <c r="K74" s="43">
        <f t="shared" si="16"/>
        <v>6</v>
      </c>
      <c r="L74" s="43">
        <f t="shared" si="16"/>
        <v>6</v>
      </c>
      <c r="M74" s="43">
        <f t="shared" si="16"/>
        <v>6</v>
      </c>
      <c r="N74" s="43">
        <f t="shared" si="16"/>
        <v>6</v>
      </c>
      <c r="O74" s="43">
        <f t="shared" si="16"/>
        <v>6</v>
      </c>
      <c r="P74" s="43">
        <f t="shared" si="16"/>
        <v>6</v>
      </c>
      <c r="Q74" s="44">
        <f t="shared" si="15"/>
        <v>6</v>
      </c>
      <c r="R74" s="45"/>
      <c r="S74" s="56"/>
    </row>
    <row r="75" spans="1:20" s="155" customFormat="1">
      <c r="A75" s="151"/>
      <c r="B75" s="152" t="s">
        <v>114</v>
      </c>
      <c r="C75" s="153"/>
      <c r="D75" s="153"/>
      <c r="E75" s="153"/>
      <c r="F75" s="41"/>
      <c r="G75" s="154"/>
      <c r="H75" s="42">
        <v>6</v>
      </c>
      <c r="I75" s="43">
        <f t="shared" si="16"/>
        <v>6</v>
      </c>
      <c r="J75" s="43">
        <f t="shared" si="16"/>
        <v>6</v>
      </c>
      <c r="K75" s="43">
        <f t="shared" si="16"/>
        <v>6</v>
      </c>
      <c r="L75" s="43">
        <f t="shared" si="16"/>
        <v>6</v>
      </c>
      <c r="M75" s="43">
        <f t="shared" si="16"/>
        <v>6</v>
      </c>
      <c r="N75" s="43">
        <f t="shared" si="16"/>
        <v>6</v>
      </c>
      <c r="O75" s="43">
        <f t="shared" si="16"/>
        <v>6</v>
      </c>
      <c r="P75" s="43">
        <f t="shared" si="16"/>
        <v>6</v>
      </c>
      <c r="Q75" s="44">
        <f t="shared" si="15"/>
        <v>6</v>
      </c>
      <c r="R75" s="45"/>
      <c r="S75" s="56"/>
    </row>
    <row r="76" spans="1:20" s="155" customFormat="1">
      <c r="A76" s="151"/>
      <c r="B76" s="152" t="s">
        <v>114</v>
      </c>
      <c r="C76" s="153"/>
      <c r="D76" s="153"/>
      <c r="E76" s="153"/>
      <c r="F76" s="41"/>
      <c r="G76" s="154"/>
      <c r="H76" s="42">
        <v>6</v>
      </c>
      <c r="I76" s="43">
        <f t="shared" si="16"/>
        <v>6</v>
      </c>
      <c r="J76" s="43">
        <f t="shared" si="16"/>
        <v>6</v>
      </c>
      <c r="K76" s="43">
        <f t="shared" si="16"/>
        <v>6</v>
      </c>
      <c r="L76" s="43">
        <f t="shared" si="16"/>
        <v>6</v>
      </c>
      <c r="M76" s="43">
        <f t="shared" si="16"/>
        <v>6</v>
      </c>
      <c r="N76" s="43">
        <f t="shared" si="16"/>
        <v>6</v>
      </c>
      <c r="O76" s="43">
        <f t="shared" si="16"/>
        <v>6</v>
      </c>
      <c r="P76" s="43">
        <f t="shared" si="16"/>
        <v>6</v>
      </c>
      <c r="Q76" s="44">
        <f t="shared" si="15"/>
        <v>6</v>
      </c>
      <c r="R76" s="45"/>
      <c r="S76" s="56"/>
    </row>
    <row r="77" spans="1:20" s="155" customFormat="1">
      <c r="A77" s="151"/>
      <c r="B77" s="152" t="s">
        <v>114</v>
      </c>
      <c r="C77" s="153"/>
      <c r="D77" s="153"/>
      <c r="E77" s="153"/>
      <c r="F77" s="41"/>
      <c r="G77" s="154"/>
      <c r="H77" s="42">
        <v>6</v>
      </c>
      <c r="I77" s="43">
        <f t="shared" si="16"/>
        <v>6</v>
      </c>
      <c r="J77" s="43">
        <f t="shared" si="16"/>
        <v>6</v>
      </c>
      <c r="K77" s="43">
        <f t="shared" si="16"/>
        <v>6</v>
      </c>
      <c r="L77" s="43">
        <f t="shared" si="16"/>
        <v>6</v>
      </c>
      <c r="M77" s="43">
        <f t="shared" si="16"/>
        <v>6</v>
      </c>
      <c r="N77" s="43">
        <f t="shared" si="16"/>
        <v>6</v>
      </c>
      <c r="O77" s="43">
        <f t="shared" si="16"/>
        <v>6</v>
      </c>
      <c r="P77" s="43">
        <f t="shared" si="16"/>
        <v>6</v>
      </c>
      <c r="Q77" s="44">
        <f t="shared" si="15"/>
        <v>6</v>
      </c>
      <c r="R77" s="45"/>
      <c r="S77" s="56"/>
    </row>
    <row r="78" spans="1:20" s="155" customFormat="1">
      <c r="A78" s="151"/>
      <c r="B78" s="152" t="s">
        <v>114</v>
      </c>
      <c r="C78" s="153"/>
      <c r="D78" s="153"/>
      <c r="E78" s="153"/>
      <c r="F78" s="41"/>
      <c r="G78" s="154"/>
      <c r="H78" s="42">
        <v>6</v>
      </c>
      <c r="I78" s="43">
        <f t="shared" si="16"/>
        <v>6</v>
      </c>
      <c r="J78" s="43">
        <f t="shared" si="16"/>
        <v>6</v>
      </c>
      <c r="K78" s="43">
        <f t="shared" si="16"/>
        <v>6</v>
      </c>
      <c r="L78" s="43">
        <f t="shared" si="16"/>
        <v>6</v>
      </c>
      <c r="M78" s="43">
        <f t="shared" si="16"/>
        <v>6</v>
      </c>
      <c r="N78" s="43">
        <f t="shared" si="16"/>
        <v>6</v>
      </c>
      <c r="O78" s="43">
        <f t="shared" si="16"/>
        <v>6</v>
      </c>
      <c r="P78" s="43">
        <f t="shared" si="16"/>
        <v>6</v>
      </c>
      <c r="Q78" s="44">
        <f t="shared" si="15"/>
        <v>6</v>
      </c>
      <c r="R78" s="45"/>
      <c r="S78" s="56"/>
    </row>
    <row r="79" spans="1:20" s="155" customFormat="1">
      <c r="A79" s="156"/>
      <c r="B79" s="152" t="s">
        <v>114</v>
      </c>
      <c r="C79" s="153"/>
      <c r="D79" s="153"/>
      <c r="E79" s="153"/>
      <c r="F79" s="41"/>
      <c r="G79" s="154"/>
      <c r="H79" s="42">
        <v>6</v>
      </c>
      <c r="I79" s="43">
        <f t="shared" si="16"/>
        <v>6</v>
      </c>
      <c r="J79" s="43">
        <f t="shared" si="16"/>
        <v>6</v>
      </c>
      <c r="K79" s="43">
        <f t="shared" si="16"/>
        <v>6</v>
      </c>
      <c r="L79" s="43">
        <f t="shared" si="16"/>
        <v>6</v>
      </c>
      <c r="M79" s="43">
        <f t="shared" si="16"/>
        <v>6</v>
      </c>
      <c r="N79" s="43">
        <f t="shared" si="16"/>
        <v>6</v>
      </c>
      <c r="O79" s="43">
        <f t="shared" si="16"/>
        <v>6</v>
      </c>
      <c r="P79" s="43">
        <f t="shared" si="16"/>
        <v>6</v>
      </c>
      <c r="Q79" s="44">
        <f t="shared" si="15"/>
        <v>6</v>
      </c>
      <c r="R79" s="45"/>
      <c r="S79" s="56"/>
    </row>
    <row r="80" spans="1:20">
      <c r="A80" s="131"/>
      <c r="B80" s="112"/>
      <c r="C80" s="94"/>
      <c r="D80" s="94"/>
      <c r="E80" s="94"/>
      <c r="F80" s="57"/>
      <c r="G80" s="113"/>
      <c r="H80" s="58"/>
      <c r="I80" s="59"/>
      <c r="J80" s="59"/>
      <c r="K80" s="59"/>
      <c r="L80" s="59"/>
      <c r="M80" s="59"/>
      <c r="N80" s="59"/>
      <c r="O80" s="59"/>
      <c r="P80" s="59"/>
      <c r="Q80" s="60"/>
      <c r="R80" s="61"/>
      <c r="S80" s="62"/>
      <c r="T80" s="63"/>
    </row>
    <row r="81" spans="1:19">
      <c r="A81" s="132" t="s">
        <v>115</v>
      </c>
      <c r="B81" s="114"/>
      <c r="C81" s="95"/>
      <c r="D81" s="95"/>
      <c r="E81" s="95"/>
      <c r="F81" s="64"/>
      <c r="G81" s="65"/>
      <c r="H81" s="66">
        <f>SUMIF($F31:$F80,"",H31:H80)</f>
        <v>240</v>
      </c>
      <c r="I81" s="67">
        <f>SUMIF($F31:$F80,"",I31:I80)</f>
        <v>240</v>
      </c>
      <c r="J81" s="67">
        <f t="shared" ref="J81:Q81" si="17">SUMIF($F31:$F80,"",J31:J80)</f>
        <v>240</v>
      </c>
      <c r="K81" s="67">
        <f t="shared" si="17"/>
        <v>240</v>
      </c>
      <c r="L81" s="67">
        <f t="shared" si="17"/>
        <v>240</v>
      </c>
      <c r="M81" s="67">
        <f t="shared" si="17"/>
        <v>240</v>
      </c>
      <c r="N81" s="67">
        <f t="shared" si="17"/>
        <v>240</v>
      </c>
      <c r="O81" s="67">
        <f t="shared" si="17"/>
        <v>240</v>
      </c>
      <c r="P81" s="67">
        <f t="shared" si="17"/>
        <v>240</v>
      </c>
      <c r="Q81" s="67">
        <f t="shared" si="17"/>
        <v>240</v>
      </c>
      <c r="R81" s="69"/>
      <c r="S81" s="70"/>
    </row>
    <row r="82" spans="1:19">
      <c r="A82" s="133" t="s">
        <v>116</v>
      </c>
      <c r="B82" s="115"/>
      <c r="C82" s="96"/>
      <c r="D82" s="96"/>
      <c r="E82" s="96"/>
      <c r="F82" s="71"/>
      <c r="G82" s="116"/>
      <c r="H82" s="72">
        <f>SUM($R$12)</f>
        <v>260</v>
      </c>
      <c r="I82" s="73">
        <f>SUM(H82-$H82/9)</f>
        <v>231.11111111111111</v>
      </c>
      <c r="J82" s="73">
        <f t="shared" ref="J82:Q82" si="18">SUM(I82-$H82/9)</f>
        <v>202.22222222222223</v>
      </c>
      <c r="K82" s="73">
        <f t="shared" si="18"/>
        <v>173.33333333333334</v>
      </c>
      <c r="L82" s="73">
        <f t="shared" si="18"/>
        <v>144.44444444444446</v>
      </c>
      <c r="M82" s="73">
        <f t="shared" si="18"/>
        <v>115.55555555555557</v>
      </c>
      <c r="N82" s="73">
        <f t="shared" si="18"/>
        <v>86.666666666666686</v>
      </c>
      <c r="O82" s="73">
        <f t="shared" si="18"/>
        <v>57.7777777777778</v>
      </c>
      <c r="P82" s="73">
        <f t="shared" si="18"/>
        <v>28.888888888888911</v>
      </c>
      <c r="Q82" s="73">
        <f t="shared" si="18"/>
        <v>2.1316282072803006E-14</v>
      </c>
      <c r="R82" s="75"/>
      <c r="S82" s="76"/>
    </row>
    <row r="83" spans="1:19">
      <c r="A83" s="134" t="s">
        <v>117</v>
      </c>
      <c r="B83" s="117"/>
      <c r="C83" s="97"/>
      <c r="D83" s="97"/>
      <c r="E83" s="97"/>
      <c r="F83" s="77"/>
      <c r="G83" s="118"/>
      <c r="H83" s="78">
        <f>SUMIF($F31:$F80,"&lt;&gt;",H31:H80)</f>
        <v>19</v>
      </c>
      <c r="I83" s="78">
        <f>SUMIF($F31:$F80,"&lt;&gt;",I31:I80)</f>
        <v>19</v>
      </c>
      <c r="J83" s="78">
        <f t="shared" ref="J83:Q83" si="19">SUMIF($F31:$F80,"&lt;&gt;",J31:J80)</f>
        <v>19</v>
      </c>
      <c r="K83" s="78">
        <f t="shared" si="19"/>
        <v>19</v>
      </c>
      <c r="L83" s="78">
        <f t="shared" si="19"/>
        <v>19</v>
      </c>
      <c r="M83" s="78">
        <f t="shared" si="19"/>
        <v>19</v>
      </c>
      <c r="N83" s="78">
        <f t="shared" si="19"/>
        <v>19</v>
      </c>
      <c r="O83" s="78">
        <f t="shared" si="19"/>
        <v>19</v>
      </c>
      <c r="P83" s="78">
        <f t="shared" si="19"/>
        <v>19</v>
      </c>
      <c r="Q83" s="78">
        <f t="shared" si="19"/>
        <v>19</v>
      </c>
      <c r="R83" s="80"/>
      <c r="S83" s="81"/>
    </row>
    <row r="84" spans="1:19" ht="14.1" thickBot="1">
      <c r="A84" s="135"/>
      <c r="B84" s="119"/>
      <c r="C84" s="98"/>
      <c r="D84" s="98"/>
      <c r="E84" s="98"/>
      <c r="F84" s="82"/>
      <c r="G84" s="120" t="s">
        <v>118</v>
      </c>
      <c r="H84" s="83">
        <v>1</v>
      </c>
      <c r="I84" s="84">
        <f t="shared" ref="I84" si="20">H84+1</f>
        <v>2</v>
      </c>
      <c r="J84" s="84">
        <v>3</v>
      </c>
      <c r="K84" s="84">
        <v>4</v>
      </c>
      <c r="L84" s="84">
        <v>5</v>
      </c>
      <c r="M84" s="84">
        <v>6</v>
      </c>
      <c r="N84" s="84">
        <v>7</v>
      </c>
      <c r="O84" s="84">
        <v>8</v>
      </c>
      <c r="P84" s="84">
        <v>9</v>
      </c>
      <c r="Q84" s="85">
        <v>10</v>
      </c>
      <c r="R84" s="86"/>
      <c r="S84" s="87"/>
    </row>
    <row r="85" spans="1:19" ht="17.100000000000001">
      <c r="A85" s="7" t="s">
        <v>119</v>
      </c>
      <c r="F85" s="21"/>
    </row>
    <row r="86" spans="1:19" ht="17.100000000000001">
      <c r="A86" s="8" t="s">
        <v>120</v>
      </c>
      <c r="F86" s="22"/>
    </row>
    <row r="87" spans="1:19">
      <c r="A87" s="9" t="s">
        <v>121</v>
      </c>
      <c r="F87" s="16"/>
    </row>
    <row r="88" spans="1:19">
      <c r="A88" s="9"/>
      <c r="F88" s="16"/>
    </row>
    <row r="89" spans="1:19">
      <c r="A89" s="9"/>
      <c r="F89" s="16"/>
    </row>
    <row r="90" spans="1:19" ht="17.100000000000001">
      <c r="A90" s="8" t="s">
        <v>120</v>
      </c>
      <c r="F90" s="22"/>
    </row>
    <row r="91" spans="1:19">
      <c r="A91" s="9" t="s">
        <v>121</v>
      </c>
      <c r="F91" s="16"/>
    </row>
    <row r="92" spans="1:19">
      <c r="A92" s="9" t="s">
        <v>121</v>
      </c>
      <c r="E92" s="16"/>
      <c r="F92" s="16"/>
      <c r="G92" s="16"/>
    </row>
    <row r="93" spans="1:19">
      <c r="B93" s="9"/>
      <c r="C93" s="9"/>
      <c r="D93" s="9"/>
      <c r="E93" s="16"/>
      <c r="F93" s="16"/>
      <c r="G93" s="16"/>
    </row>
  </sheetData>
  <mergeCells count="1">
    <mergeCell ref="A6:D6"/>
  </mergeCells>
  <conditionalFormatting sqref="S1:S4 S14:S30 S32:S40 S42:S50 S52:S60 S62:S70 S72:S1048576">
    <cfRule type="cellIs" dxfId="11" priority="16" operator="equal">
      <formula>"N"</formula>
    </cfRule>
  </conditionalFormatting>
  <conditionalFormatting sqref="K5 K12">
    <cfRule type="cellIs" dxfId="10" priority="15" operator="equal">
      <formula>"N"</formula>
    </cfRule>
  </conditionalFormatting>
  <conditionalFormatting sqref="L5">
    <cfRule type="cellIs" dxfId="9" priority="10" operator="equal">
      <formula>"N"</formula>
    </cfRule>
  </conditionalFormatting>
  <conditionalFormatting sqref="M5">
    <cfRule type="cellIs" dxfId="8" priority="9" operator="equal">
      <formula>"N"</formula>
    </cfRule>
  </conditionalFormatting>
  <conditionalFormatting sqref="N5">
    <cfRule type="cellIs" dxfId="7" priority="8" operator="equal">
      <formula>"N"</formula>
    </cfRule>
  </conditionalFormatting>
  <conditionalFormatting sqref="O5">
    <cfRule type="cellIs" dxfId="6" priority="7" operator="equal">
      <formula>"N"</formula>
    </cfRule>
  </conditionalFormatting>
  <conditionalFormatting sqref="P5">
    <cfRule type="cellIs" dxfId="5" priority="6" operator="equal">
      <formula>"N"</formula>
    </cfRule>
  </conditionalFormatting>
  <conditionalFormatting sqref="S31">
    <cfRule type="cellIs" dxfId="4" priority="5" operator="equal">
      <formula>"N"</formula>
    </cfRule>
  </conditionalFormatting>
  <conditionalFormatting sqref="S41">
    <cfRule type="cellIs" dxfId="3" priority="4" operator="equal">
      <formula>"N"</formula>
    </cfRule>
  </conditionalFormatting>
  <conditionalFormatting sqref="S51">
    <cfRule type="cellIs" dxfId="2" priority="3" operator="equal">
      <formula>"N"</formula>
    </cfRule>
  </conditionalFormatting>
  <conditionalFormatting sqref="S61">
    <cfRule type="cellIs" dxfId="1" priority="2" operator="equal">
      <formula>"N"</formula>
    </cfRule>
  </conditionalFormatting>
  <conditionalFormatting sqref="S71">
    <cfRule type="cellIs" dxfId="0" priority="1" operator="equal">
      <formula>"N"</formula>
    </cfRule>
  </conditionalFormatting>
  <dataValidations count="3">
    <dataValidation allowBlank="1" showInputMessage="1" showErrorMessage="1" promptTitle="Hint:" prompt="Enter the number of hours REMAINING at the end of the previous day." sqref="I72:Q79 I62:Q69 I32:Q39 I52:Q59 I42:Q49" xr:uid="{00000000-0002-0000-0300-000000000000}"/>
    <dataValidation allowBlank="1" showInputMessage="1" showErrorMessage="1" promptTitle="Warning!" prompt="Do not modify this cell. A formula automatically updates its value." sqref="H31:R31 H81:Q83 H51:R51 H41:R41 H61:R61 H71:R71" xr:uid="{00000000-0002-0000-0300-000001000000}"/>
    <dataValidation type="custom" showErrorMessage="1" errorTitle="Sorry -" error="You cannot accept this item until all tasks have been completed." sqref="S61 S31 S41 S51 S71" xr:uid="{00000000-0002-0000-0300-000002000000}">
      <formula1>R31&lt;&gt;""</formula1>
    </dataValidation>
  </dataValidations>
  <printOptions horizontalCentered="1"/>
  <pageMargins left="0.5" right="0.5" top="0.5" bottom="0.5" header="0.25" footer="0.25"/>
  <pageSetup scale="71" fitToHeight="0" orientation="landscape"/>
  <headerFooter alignWithMargins="0">
    <oddHeader>&amp;F</oddHeader>
    <oddFooter>Page &amp;P of &amp;N</oddFooter>
  </headerFooter>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
  <sheetViews>
    <sheetView workbookViewId="0"/>
  </sheetViews>
  <sheetFormatPr defaultColWidth="8.85546875" defaultRowHeight="14.1"/>
  <sheetData/>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C. Layton</dc:creator>
  <cp:keywords/>
  <dc:description/>
  <cp:lastModifiedBy/>
  <cp:revision/>
  <dcterms:created xsi:type="dcterms:W3CDTF">2008-12-01T17:23:02Z</dcterms:created>
  <dcterms:modified xsi:type="dcterms:W3CDTF">2021-04-08T20:05:42Z</dcterms:modified>
  <cp:category/>
  <cp:contentStatus/>
</cp:coreProperties>
</file>