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691D5A3A-DAFA-3245-BF9C-D2E6E8AF7E05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CLK">Sheet1!$A$200</definedName>
    <definedName name="CLR">Sheet1!$B$200</definedName>
    <definedName name="FNCT">Sheet1!$D$31</definedName>
    <definedName name="IFMT">Sheet1!$E$37</definedName>
    <definedName name="IMMD">Sheet1!$F$31</definedName>
    <definedName name="INSTR">Sheet1!$A$36</definedName>
    <definedName name="JADDR">Sheet1!$H$31</definedName>
    <definedName name="JFMT">Sheet1!$G$37</definedName>
    <definedName name="OP">Sheet1!$B$36</definedName>
    <definedName name="PC">Sheet1!$G$7</definedName>
    <definedName name="RD">Sheet1!$D$33</definedName>
    <definedName name="RDADDR">Sheet1!$D$26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</definedNames>
  <calcPr calcId="191029" calcMode="manual" refMode="R1C1" iterate="1" iterateDelta="1E+16" calcCompleted="0" calcOnSave="0" forceFullCalc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23" i="1" a="1"/>
  <c r="D23" i="1"/>
  <c r="D22" i="1" a="1"/>
  <c r="D22" i="1"/>
  <c r="D28" i="1"/>
  <c r="D27" i="1"/>
  <c r="D26" i="1"/>
  <c r="H46" i="1"/>
  <c r="M46" i="1"/>
  <c r="A49" i="1"/>
  <c r="B36" i="1"/>
  <c r="G37" i="1" s="1"/>
  <c r="O46" i="1" a="1"/>
  <c r="I46" i="1" a="1"/>
  <c r="B49" i="1" a="1"/>
  <c r="I46" i="1" l="1"/>
  <c r="O46" i="1"/>
  <c r="B49" i="1"/>
  <c r="C37" i="1"/>
  <c r="E37" i="1" l="1"/>
  <c r="D34" i="1" s="1"/>
  <c r="D35" i="1"/>
  <c r="D31" i="1"/>
  <c r="D32" i="1"/>
  <c r="D33" i="1"/>
  <c r="N3" i="1" l="1"/>
  <c r="A20" i="1"/>
  <c r="F31" i="1"/>
  <c r="H31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tc={1B919823-7042-AA45-8BE7-2E148AF7736E}</author>
  </authors>
  <commentList>
    <comment ref="J19" authorId="0" shapeId="0" xr:uid="{1B919823-7042-AA45-8BE7-2E148AF7736E}">
      <text>
        <t>[Threaded comment]
Your version of Excel allows you to read this threaded comment; however, any edits to it will get removed if the file is opened in a newer version of Excel. Learn more: https://go.microsoft.com/fwlink/?linkid=870924
Comment:
    =SetCellValue(ADDRESS(19,10), "hello world")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<sst xmlns="http://schemas.openxmlformats.org/spreadsheetml/2006/main" count="75" uniqueCount="69">
  <si>
    <t>SOURCE</t>
  </si>
  <si>
    <t>CLK</t>
  </si>
  <si>
    <t>CLR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</si>
  <si>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</si>
  <si>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</si>
  <si>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</si>
  <si>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</si>
  <si>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</si>
  <si>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</si>
  <si>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</si>
  <si>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</si>
  <si>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</si>
  <si>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</si>
  <si>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</si>
  <si>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</si>
  <si>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</si>
  <si>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</si>
  <si>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</si>
  <si>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</si>
  <si>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</si>
  <si>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</si>
  <si>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</si>
  <si>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</si>
  <si>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</si>
  <si>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</si>
  <si>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</si>
  <si>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</si>
  <si>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</si>
  <si>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</si>
  <si>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</si>
  <si>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</si>
  <si>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</si>
  <si>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</si>
  <si>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</si>
  <si>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</si>
  <si>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</si>
  <si>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</si>
  <si>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pc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</si>
  <si>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</si>
  <si>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</si>
  <si>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</si>
  <si>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</si>
  <si>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</si>
  <si>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</si>
  <si>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</si>
  <si>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</si>
  <si>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</si>
  <si>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</si>
  <si>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</si>
  <si>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</si>
  <si>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</si>
  <si>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</si>
  <si>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</si>
  <si>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</si>
  <si>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JADDR</t>
  </si>
  <si>
    <t>IMMD</t>
  </si>
  <si>
    <t>FNCT</t>
  </si>
  <si>
    <t>SHMT</t>
  </si>
  <si>
    <t>RD</t>
  </si>
  <si>
    <t>RT</t>
  </si>
  <si>
    <t>RS</t>
  </si>
  <si>
    <t>RDADDR</t>
  </si>
  <si>
    <t>ALU</t>
  </si>
  <si>
    <t>done:</t>
  </si>
  <si>
    <t>add</t>
  </si>
  <si>
    <t>case:</t>
  </si>
  <si>
    <t>0/32</t>
  </si>
  <si>
    <t>RTVAL</t>
  </si>
  <si>
    <t>RSVAL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</si>
</sst>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9" dT="2024-05-17T19:11:31.29" personId="{91AC9A71-FD55-054C-B785-052ED73AB046}" id="{1B919823-7042-AA45-8BE7-2E148AF7736E}">
    <text>=SetCellValue(ADDRESS(19,10), "hello world")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2:DX201"/>
  <sheetViews>
    <sheetView tabSelected="1" topLeftCell="A2" zoomScale="132" workbookViewId="0">
      <selection activeCell="C14" sqref="C14"/>
    </sheetView>
  </sheetViews>
  <sheetFormatPr baseColWidth="10" defaultColWidth="5.83203125" defaultRowHeight="16" x14ac:dyDescent="0.2"/>
  <cols>
    <col min="1" max="1" width="9" customWidth="1"/>
    <col min="3" max="3" width="8.6640625" customWidth="1"/>
    <col min="4" max="4" width="7.83203125" bestFit="1" customWidth="1"/>
    <col min="6" max="6" width="7.83203125" bestFit="1" customWidth="1"/>
    <col min="8" max="8" width="7.83203125" bestFit="1" customWidth="1"/>
  </cols>
  <sheetData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N2" t="s">
        <v>1</v>
      </c>
    </row>
    <row r="3" spans="1:14" x14ac:dyDescent="0.2">
      <c r="N3">
        <f ca="1">CLK</f>
        <v>0</v>
      </c>
    </row>
    <row r="4" spans="1:1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6" spans="1:14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14" x14ac:dyDescent="0.2">
      <c r="G7">
        <v>3</v>
      </c>
    </row>
    <row r="8" spans="1:14" x14ac:dyDescent="0.2">
      <c r="A8" t="s">
        <v>17</v>
      </c>
      <c r="B8" t="s">
        <v>18</v>
      </c>
      <c r="C8" t="s">
        <v>28</v>
      </c>
      <c r="D8" t="s">
        <v>29</v>
      </c>
      <c r="E8" t="s">
        <v>30</v>
      </c>
      <c r="F8" t="s">
        <v>27</v>
      </c>
      <c r="G8" t="s">
        <v>37</v>
      </c>
    </row>
    <row r="12" spans="1:14" x14ac:dyDescent="0.2">
      <c r="C12" t="s">
        <v>63</v>
      </c>
      <c r="E12" t="s">
        <v>65</v>
      </c>
      <c r="F12" t="s">
        <v>62</v>
      </c>
    </row>
    <row r="13" spans="1:14" x14ac:dyDescent="0.2">
      <c r="C13" t="s">
        <v>64</v>
      </c>
      <c r="D13">
        <f ca="1">RTVAL+RSVAL</f>
        <v>0</v>
      </c>
      <c r="E13" t="s">
        <v>66</v>
      </c>
    </row>
    <row r="18" spans="1:10" ht="17" x14ac:dyDescent="0.2">
      <c r="I18" s="1"/>
    </row>
    <row r="19" spans="1:10" x14ac:dyDescent="0.2">
      <c r="A19" t="s">
        <v>0</v>
      </c>
      <c r="J19" t="s">
        <v>31</v>
      </c>
    </row>
    <row r="20" spans="1:10" x14ac:dyDescent="0.2">
      <c r="A20">
        <f ca="1">IF(CLR = 1, 0, $A$20 + 1)</f>
        <v>1410</v>
      </c>
    </row>
    <row r="22" spans="1:10" x14ac:dyDescent="0.2">
      <c r="C22" t="s">
        <v>67</v>
      </c>
      <c r="D22" cm="1">
        <f t="array" aca="1" ref="D22" ca="1">INDIRECT(RTADDR)</f>
        <v>0</v>
      </c>
    </row>
    <row r="23" spans="1:10" x14ac:dyDescent="0.2">
      <c r="C23" t="s">
        <v>68</v>
      </c>
      <c r="D23" cm="1">
        <f t="array" aca="1" ref="D23" ca="1">INDIRECT(RSADDR)</f>
        <v>0</v>
      </c>
    </row>
    <row r="26" spans="1:10" x14ac:dyDescent="0.2">
      <c r="C26" t="s">
        <v>61</v>
      </c>
      <c r="D26" t="str">
        <f ca="1">IF(RFMT,ADDRESS(_xlfn.BITRSHIFT(RD,3)*2 + 1, 1+_xlfn.BITAND(RD,7)),RDADDR)</f>
        <v>$D$3</v>
      </c>
    </row>
    <row r="27" spans="1:10" x14ac:dyDescent="0.2">
      <c r="C27" t="s">
        <v>53</v>
      </c>
      <c r="D27" t="str">
        <f ca="1">IF(RFMT,ADDRESS(_xlfn.BITRSHIFT(RT,3)*2 + 1, 1+_xlfn.BITAND(RT,7)),RTADDR)</f>
        <v>$F$3</v>
      </c>
    </row>
    <row r="28" spans="1:10" x14ac:dyDescent="0.2">
      <c r="C28" t="s">
        <v>52</v>
      </c>
      <c r="D28" t="str">
        <f ca="1">IF(RFMT,ADDRESS(_xlfn.BITRSHIFT(RS,3)*2 + 1, 1+_xlfn.BITAND(RS,7)),RSADDR)</f>
        <v>$H$3</v>
      </c>
    </row>
    <row r="31" spans="1:10" x14ac:dyDescent="0.2">
      <c r="C31" t="s">
        <v>56</v>
      </c>
      <c r="D31">
        <f ca="1">IF(RFMT, _xlfn.BITAND(INSTR,127),$D$31)</f>
        <v>32</v>
      </c>
      <c r="E31" t="s">
        <v>55</v>
      </c>
      <c r="F31">
        <f ca="1">IF(IFMT,_xlfn.BITAND(INSTR,65535),IMMD)</f>
        <v>0</v>
      </c>
      <c r="G31" t="s">
        <v>54</v>
      </c>
      <c r="H31">
        <f ca="1">IF(JFMT,_xlfn.BITAND(INSTR,134217727),JADDR)</f>
        <v>0</v>
      </c>
    </row>
    <row r="32" spans="1:10" x14ac:dyDescent="0.2">
      <c r="C32" t="s">
        <v>57</v>
      </c>
      <c r="D32">
        <f ca="1">IF(RFMT,_xlfn.BITAND(_xlfn.BITRSHIFT(INSTR,6),31),$D$32)</f>
        <v>0</v>
      </c>
    </row>
    <row r="33" spans="1:15" x14ac:dyDescent="0.2">
      <c r="C33" t="s">
        <v>58</v>
      </c>
      <c r="D33">
        <f ca="1">IF(RFMT,_xlfn.BITAND(_xlfn.BITRSHIFT(INSTR,11),31),$D$33)</f>
        <v>11</v>
      </c>
    </row>
    <row r="34" spans="1:15" x14ac:dyDescent="0.2">
      <c r="C34" t="s">
        <v>59</v>
      </c>
      <c r="D34">
        <f ca="1">IF(OR(RFMT,IFMT),_xlfn.BITAND(_xlfn.BITRSHIFT(INSTR,16),31),$D$34)</f>
        <v>13</v>
      </c>
    </row>
    <row r="35" spans="1:15" x14ac:dyDescent="0.2">
      <c r="C35" t="s">
        <v>60</v>
      </c>
      <c r="D35">
        <f ca="1">IF(OR(RFMT,IFMT),_xlfn.BITAND(_xlfn.BITRSHIFT(INSTR,21),31),$D$35)</f>
        <v>15</v>
      </c>
    </row>
    <row r="36" spans="1:15" x14ac:dyDescent="0.2">
      <c r="A36">
        <v>32331808</v>
      </c>
      <c r="B36">
        <f>_xlfn.BITRSHIFT($A$36,26)</f>
        <v>0</v>
      </c>
      <c r="C36" t="s">
        <v>34</v>
      </c>
      <c r="E36" t="s">
        <v>35</v>
      </c>
      <c r="G36" t="s">
        <v>36</v>
      </c>
    </row>
    <row r="37" spans="1:15" x14ac:dyDescent="0.2">
      <c r="A37" t="s">
        <v>32</v>
      </c>
      <c r="B37" t="s">
        <v>33</v>
      </c>
      <c r="C37" t="b">
        <f ca="1">(OP=0)</f>
        <v>1</v>
      </c>
      <c r="E37" t="b">
        <f ca="1">AND(NOT(RFMT),NOT(JFMT))</f>
        <v>0</v>
      </c>
      <c r="G37" t="b">
        <f ca="1">OR(OP=2,OP=3,OP=26)</f>
        <v>0</v>
      </c>
    </row>
    <row r="43" spans="1:15" x14ac:dyDescent="0.2">
      <c r="H43" t="s">
        <v>48</v>
      </c>
      <c r="M43" t="s">
        <v>49</v>
      </c>
    </row>
    <row r="44" spans="1:15" x14ac:dyDescent="0.2">
      <c r="A44" t="s">
        <v>45</v>
      </c>
    </row>
    <row r="45" spans="1:15" x14ac:dyDescent="0.2">
      <c r="A45" t="s">
        <v>38</v>
      </c>
      <c r="B45" t="s">
        <v>40</v>
      </c>
      <c r="G45" t="s">
        <v>44</v>
      </c>
      <c r="H45" t="s">
        <v>47</v>
      </c>
      <c r="I45" t="s">
        <v>46</v>
      </c>
      <c r="L45" t="s">
        <v>44</v>
      </c>
      <c r="M45" t="s">
        <v>47</v>
      </c>
      <c r="N45" t="s">
        <v>46</v>
      </c>
      <c r="O45" t="s">
        <v>50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41</v>
      </c>
      <c r="B48" t="s">
        <v>42</v>
      </c>
    </row>
    <row r="49" spans="1:128" x14ac:dyDescent="0.2">
      <c r="A49" t="str">
        <f ca="1">ADDRESS(_xlfn.BITRSHIFT(PC,6)+50,1+_xlfn.BITAND(PC,127))</f>
        <v>$D$50</v>
      </c>
      <c r="B49" t="str" cm="1">
        <f t="array" aca="1" ref="B49" ca="1">INDIRECT($A$49)</f>
        <v>yo</v>
      </c>
    </row>
    <row r="50" spans="1:128" x14ac:dyDescent="0.2">
      <c r="A50" s="2"/>
      <c r="B50" s="2"/>
      <c r="C50" s="2"/>
      <c r="D50" s="2" t="s">
        <v>43</v>
      </c>
      <c r="E50" s="2" t="s">
        <v>51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39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1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CLK</vt:lpstr>
      <vt:lpstr>CLR</vt:lpstr>
      <vt:lpstr>FNCT</vt:lpstr>
      <vt:lpstr>IFMT</vt:lpstr>
      <vt:lpstr>IMMD</vt:lpstr>
      <vt:lpstr>INSTR</vt:lpstr>
      <vt:lpstr>JADDR</vt:lpstr>
      <vt:lpstr>JFMT</vt:lpstr>
      <vt:lpstr>OP</vt:lpstr>
      <vt:lpstr>PC</vt:lpstr>
      <vt:lpstr>RD</vt:lpstr>
      <vt:lpstr>RDADDR</vt:lpstr>
      <vt:lpstr>RFMT</vt:lpstr>
      <vt:lpstr>RS</vt:lpstr>
      <vt:lpstr>RSADDR</vt:lpstr>
      <vt:lpstr>RSVAL</vt:lpstr>
      <vt:lpstr>RT</vt:lpstr>
      <vt:lpstr>RTADDR</vt:lpstr>
      <vt:lpstr>RTVAL</vt:lpstr>
      <vt:lpstr>SHMT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2024-05-18T04:21:38Z</dcterms:modified>
</cp:coreProperties>
</file>