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C4D76FA9-2765-404B-9421-1CF720A8F1B3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a">Sheet1!$E$51:$H$51</definedName>
    <definedName name="b">Sheet1!$E$52:$H$52</definedName>
    <definedName name="c_">Sheet1!$E$53:$H$53</definedName>
    <definedName name="CLK">Sheet1!$A$144</definedName>
    <definedName name="CLR">Sheet1!$B$144</definedName>
    <definedName name="d">Sheet1!$E$54:$H$54</definedName>
    <definedName name="Format_I">Sheet1!$F$36:$J$36</definedName>
    <definedName name="IFMT">Sheet1!$E$37</definedName>
    <definedName name="Imd">Sheet1!$F$31:$J$31</definedName>
    <definedName name="INSTR">Sheet1!$A$36</definedName>
    <definedName name="JFMT">Sheet1!$G$37</definedName>
    <definedName name="OP">Sheet1!$B$36</definedName>
    <definedName name="OP1_">Sheet1!$F$13:$J$13</definedName>
    <definedName name="PC">Sheet1!$J$7</definedName>
    <definedName name="Q">Sheet1!$F$19:$J$19</definedName>
    <definedName name="RFMT">Sheet1!$C$37</definedName>
    <definedName name="s1_">Sheet1!$F$6:$J$6</definedName>
    <definedName name="T_flip_flop">Sheet1!$F$17:$J$17</definedName>
    <definedName name="t3_">Sheet1!$F$4:$J$4</definedName>
    <definedName name="t9_">Sheet1!$F$8:$J$8</definedName>
    <definedName name="v1_">Sheet1!$F$2:$J$2</definedName>
  </definedNames>
  <calcPr calcId="181029" refMode="R1C1" iterate="1" iterateDelta="1E+16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B36" i="1"/>
  <c r="G37" i="1" s="1"/>
  <c r="H31" i="1" s="1"/>
  <c r="F14" i="1"/>
  <c r="B49" i="1" a="1"/>
  <c r="B49" i="1" l="1"/>
  <c r="C37" i="1"/>
  <c r="E37" i="1" s="1"/>
  <c r="D34" i="1" l="1"/>
  <c r="D35" i="1"/>
  <c r="D31" i="1"/>
  <c r="D32" i="1"/>
  <c r="D33" i="1"/>
  <c r="A6" i="1"/>
  <c r="A20" i="1"/>
  <c r="D20" i="1"/>
  <c r="E20" i="1"/>
  <c r="F31" i="1"/>
  <c r="A1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tc={1B919823-7042-AA45-8BE7-2E148AF7736E}</author>
  </authors>
  <commentList>
    <comment ref="J19" authorId="0" shapeId="0" xr:uid="{1B919823-7042-AA45-8BE7-2E148AF7736E}">
      <text>
        <t>[Threaded comment]
Your version of Excel allows you to read this threaded comment; however, any edits to it will get removed if the file is opened in a newer version of Excel. Learn more: https://go.microsoft.com/fwlink/?linkid=870924
Comment:
    =SetCellValue(ADDRESS(19,10), "hello world")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<sst xmlns="http://schemas.openxmlformats.org/spreadsheetml/2006/main" count="62" uniqueCount="58">
  <si>
    <t>Adder</t>
  </si>
  <si>
    <t>Sum</t>
  </si>
  <si>
    <t>D-flip flop</t>
  </si>
  <si>
    <t>Q</t>
  </si>
  <si>
    <t>SOURCE</t>
  </si>
  <si>
    <t>CLK</t>
  </si>
  <si>
    <t>CLR</t>
  </si>
  <si>
    <t>T-flip flop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</si>
  <si>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</si>
  <si>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</si>
  <si>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</si>
  <si>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</si>
  <si>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</si>
  <si>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</si>
  <si>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</si>
  <si>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</si>
  <si>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</si>
  <si>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</si>
  <si>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</si>
  <si>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</si>
  <si>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</si>
  <si>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</si>
  <si>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</si>
  <si>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</si>
  <si>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</si>
  <si>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</si>
  <si>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</si>
  <si>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</si>
  <si>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</si>
  <si>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</si>
  <si>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</si>
  <si>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</si>
  <si>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</si>
  <si>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</si>
  <si>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</si>
  <si>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</si>
  <si>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</si>
  <si>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</si>
  <si>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</si>
  <si>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</si>
  <si>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</si>
  <si>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</si>
  <si>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Rs</t>
  </si>
  <si>
    <t>Rt</t>
  </si>
  <si>
    <t>Rd</t>
  </si>
  <si>
    <t>Shamt</t>
  </si>
  <si>
    <t>Funct</t>
  </si>
  <si>
    <t>Imd</t>
  </si>
  <si>
    <t>Addr</t>
  </si>
  <si>
    <t>pc</t>
  </si>
  <si>
    <t>OP1</t>
  </si>
  <si>
    <t>OP2</t>
  </si>
  <si>
    <t>128x128</t>
  </si>
  <si>
    <t>hi</t>
  </si>
  <si>
    <t>64kb</t>
  </si>
  <si>
    <t>PC ADDR</t>
  </si>
  <si>
    <t>PC VAL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</si>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</sst>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9" dT="2024-05-17T19:11:31.29" personId="{91AC9A71-FD55-054C-B785-052ED73AB046}" id="{1B919823-7042-AA45-8BE7-2E148AF7736E}">
    <text>=SetCellValue(ADDRESS(19,10), "hello world")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2:K145"/>
  <sheetViews>
    <sheetView tabSelected="1" topLeftCell="A10" workbookViewId="0">
      <selection activeCell="E46" sqref="E46"/>
    </sheetView>
  </sheetViews>
  <sheetFormatPr baseColWidth="10" defaultColWidth="5.83203125" defaultRowHeight="16" x14ac:dyDescent="0.2"/>
  <cols>
    <col min="1" max="1" width="9" customWidth="1"/>
    <col min="8" max="8" width="7.83203125" bestFit="1" customWidth="1"/>
  </cols>
  <sheetData>
    <row r="2" spans="1:11" x14ac:dyDescent="0.2"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4" spans="1:11" x14ac:dyDescent="0.2"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">
      <c r="A5" t="s">
        <v>5</v>
      </c>
    </row>
    <row r="6" spans="1:11" x14ac:dyDescent="0.2">
      <c r="A6">
        <f ca="1">CLK</f>
        <v>1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 x14ac:dyDescent="0.2">
      <c r="J7">
        <v>3</v>
      </c>
    </row>
    <row r="8" spans="1:11" x14ac:dyDescent="0.2">
      <c r="D8" t="s">
        <v>22</v>
      </c>
      <c r="E8" t="s">
        <v>23</v>
      </c>
      <c r="F8" t="s">
        <v>33</v>
      </c>
      <c r="G8" t="s">
        <v>34</v>
      </c>
      <c r="H8" t="s">
        <v>35</v>
      </c>
      <c r="I8" t="s">
        <v>32</v>
      </c>
      <c r="J8" t="s">
        <v>49</v>
      </c>
    </row>
    <row r="12" spans="1:11" x14ac:dyDescent="0.2">
      <c r="F12" t="s">
        <v>0</v>
      </c>
    </row>
    <row r="13" spans="1:11" x14ac:dyDescent="0.2">
      <c r="E13" t="s">
        <v>50</v>
      </c>
      <c r="F13" t="s">
        <v>1</v>
      </c>
      <c r="G13" t="s">
        <v>51</v>
      </c>
    </row>
    <row r="14" spans="1:11" x14ac:dyDescent="0.2">
      <c r="F14">
        <f>E14+G14</f>
        <v>0</v>
      </c>
    </row>
    <row r="17" spans="1:10" x14ac:dyDescent="0.2">
      <c r="D17" t="s">
        <v>2</v>
      </c>
      <c r="E17" t="s">
        <v>7</v>
      </c>
    </row>
    <row r="18" spans="1:10" ht="17" x14ac:dyDescent="0.2">
      <c r="I18" s="1"/>
    </row>
    <row r="19" spans="1:10" x14ac:dyDescent="0.2">
      <c r="A19" t="s">
        <v>4</v>
      </c>
      <c r="D19" t="s">
        <v>3</v>
      </c>
      <c r="E19" t="s">
        <v>3</v>
      </c>
      <c r="J19" t="s">
        <v>36</v>
      </c>
    </row>
    <row r="20" spans="1:10" x14ac:dyDescent="0.2">
      <c r="A20">
        <f ca="1">IF(CLR = 1, 0, $A$20 + 1)</f>
        <v>1327</v>
      </c>
      <c r="D20">
        <f ca="1">IF(CLK = 1, $A$20,$D$20)</f>
        <v>1327</v>
      </c>
      <c r="E20" t="b">
        <f ca="1">IF(MOD($A$20,7) = 0, NOT($E$20), $E$20)</f>
        <v>1</v>
      </c>
    </row>
    <row r="31" spans="1:10" x14ac:dyDescent="0.2">
      <c r="C31" t="s">
        <v>46</v>
      </c>
      <c r="D31">
        <f>IF(RFMT, _xlfn.BITAND(INSTR,127),$D$31)</f>
        <v>32</v>
      </c>
      <c r="E31" t="s">
        <v>47</v>
      </c>
      <c r="F31">
        <f ca="1">IF(IFMT,_xlfn.BITAND(INSTR,65535),$F$31)</f>
        <v>15</v>
      </c>
      <c r="G31" t="s">
        <v>48</v>
      </c>
      <c r="H31" t="b">
        <f>IF(JFMT,_xlfn.BITAND(INSTR,134217727))</f>
        <v>0</v>
      </c>
    </row>
    <row r="32" spans="1:10" x14ac:dyDescent="0.2">
      <c r="C32" t="s">
        <v>45</v>
      </c>
      <c r="D32">
        <f>IF(RFMT,_xlfn.BITAND(_xlfn.BITRSHIFT(INSTR,6),31),$D$32)</f>
        <v>0</v>
      </c>
    </row>
    <row r="33" spans="1:7" x14ac:dyDescent="0.2">
      <c r="C33" t="s">
        <v>44</v>
      </c>
      <c r="D33">
        <f>IF(RFMT,_xlfn.BITAND(_xlfn.BITRSHIFT(INSTR,11),31),$D$33)</f>
        <v>11</v>
      </c>
    </row>
    <row r="34" spans="1:7" x14ac:dyDescent="0.2">
      <c r="C34" t="s">
        <v>43</v>
      </c>
      <c r="D34">
        <f>IF(OR(RFMT,IFMT),_xlfn.BITAND(_xlfn.BITRSHIFT(INSTR,16),31),$D$34)</f>
        <v>13</v>
      </c>
    </row>
    <row r="35" spans="1:7" x14ac:dyDescent="0.2">
      <c r="C35" t="s">
        <v>42</v>
      </c>
      <c r="D35">
        <f>IF(OR(RFMT,IFMT),_xlfn.BITAND(_xlfn.BITRSHIFT(INSTR,21),31),$D$35)</f>
        <v>15</v>
      </c>
    </row>
    <row r="36" spans="1:7" x14ac:dyDescent="0.2">
      <c r="A36">
        <v>32331808</v>
      </c>
      <c r="B36">
        <f>_xlfn.BITRSHIFT($A$36,26)</f>
        <v>0</v>
      </c>
      <c r="C36" t="s">
        <v>39</v>
      </c>
      <c r="E36" t="s">
        <v>40</v>
      </c>
      <c r="G36" t="s">
        <v>41</v>
      </c>
    </row>
    <row r="37" spans="1:7" x14ac:dyDescent="0.2">
      <c r="A37" t="s">
        <v>37</v>
      </c>
      <c r="B37" t="s">
        <v>38</v>
      </c>
      <c r="C37" t="b">
        <f>(OP=0)</f>
        <v>1</v>
      </c>
      <c r="E37" t="b">
        <f>AND(NOT(RFMT),NOT(JFMT))</f>
        <v>0</v>
      </c>
      <c r="G37" t="b">
        <f>OR(OP=2,OP=3,OP=26)</f>
        <v>0</v>
      </c>
    </row>
    <row r="45" spans="1:7" x14ac:dyDescent="0.2">
      <c r="A45" t="s">
        <v>52</v>
      </c>
      <c r="B45" t="s">
        <v>54</v>
      </c>
    </row>
    <row r="48" spans="1:7" x14ac:dyDescent="0.2">
      <c r="A48" t="s">
        <v>55</v>
      </c>
      <c r="B48" t="s">
        <v>56</v>
      </c>
    </row>
    <row r="49" spans="1:4" x14ac:dyDescent="0.2">
      <c r="A49" t="str">
        <f>ADDRESS(_xlfn.BITRSHIFT(PC,6)+50,1+_xlfn.BITAND(PC,127))</f>
        <v>$D$50</v>
      </c>
      <c r="B49" t="str" cm="1">
        <f t="array" aca="1" ref="B49" ca="1">INDIRECT($A$49)</f>
        <v>yo</v>
      </c>
    </row>
    <row r="50" spans="1:4" x14ac:dyDescent="0.2">
      <c r="A50" s="2"/>
      <c r="B50" s="2"/>
      <c r="C50" s="2"/>
      <c r="D50" s="2" t="s">
        <v>57</v>
      </c>
    </row>
    <row r="51" spans="1:4" x14ac:dyDescent="0.2">
      <c r="A51" s="2"/>
      <c r="B51" s="2" t="s">
        <v>53</v>
      </c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144" spans="1:2" x14ac:dyDescent="0.2">
      <c r="A144">
        <f ca="1">IF($A$144 = 1,0,1)</f>
        <v>0</v>
      </c>
      <c r="B144">
        <v>0</v>
      </c>
    </row>
    <row r="145" spans="1:2" x14ac:dyDescent="0.2">
      <c r="A145" t="s">
        <v>5</v>
      </c>
      <c r="B145" t="s">
        <v>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a</vt:lpstr>
      <vt:lpstr>b</vt:lpstr>
      <vt:lpstr>c_</vt:lpstr>
      <vt:lpstr>CLK</vt:lpstr>
      <vt:lpstr>CLR</vt:lpstr>
      <vt:lpstr>d</vt:lpstr>
      <vt:lpstr>Format_I</vt:lpstr>
      <vt:lpstr>IFMT</vt:lpstr>
      <vt:lpstr>Imd</vt:lpstr>
      <vt:lpstr>INSTR</vt:lpstr>
      <vt:lpstr>JFMT</vt:lpstr>
      <vt:lpstr>OP</vt:lpstr>
      <vt:lpstr>OP1_</vt:lpstr>
      <vt:lpstr>PC</vt:lpstr>
      <vt:lpstr>Q</vt:lpstr>
      <vt:lpstr>RFMT</vt:lpstr>
      <vt:lpstr>s1_</vt:lpstr>
      <vt:lpstr>T_flip_flop</vt:lpstr>
      <vt:lpstr>t3_</vt:lpstr>
      <vt:lpstr>t9_</vt:lpstr>
      <vt:lpstr>v1_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2024-05-17T19:52:32Z</dcterms:modified>
</cp:coreProperties>
</file>