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irginia\analyze_inputs\"/>
    </mc:Choice>
  </mc:AlternateContent>
  <xr:revisionPtr revIDLastSave="0" documentId="13_ncr:1_{CE4E1C34-79A3-457E-9FE5-9D3A3B991B32}" xr6:coauthVersionLast="46" xr6:coauthVersionMax="46" xr10:uidLastSave="{00000000-0000-0000-0000-000000000000}"/>
  <bookViews>
    <workbookView xWindow="28680" yWindow="-120" windowWidth="29040" windowHeight="15840" xr2:uid="{1B3AB128-E6A0-43EC-A083-7304FBDE9042}"/>
  </bookViews>
  <sheets>
    <sheet name="solar" sheetId="4" r:id="rId1"/>
    <sheet name="win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G17" i="4"/>
  <c r="F17" i="4"/>
  <c r="E17" i="4"/>
  <c r="D17" i="4"/>
  <c r="C17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O4" i="4"/>
  <c r="F19" i="4" s="1"/>
  <c r="N4" i="4"/>
  <c r="O3" i="4"/>
  <c r="E12" i="4" s="1"/>
  <c r="N3" i="4"/>
  <c r="C19" i="3"/>
  <c r="D19" i="3"/>
  <c r="E19" i="3"/>
  <c r="F19" i="3"/>
  <c r="G19" i="3"/>
  <c r="B19" i="3"/>
  <c r="C12" i="3"/>
  <c r="D12" i="3"/>
  <c r="E12" i="3"/>
  <c r="F12" i="3"/>
  <c r="G12" i="3"/>
  <c r="H12" i="3"/>
  <c r="B12" i="3"/>
  <c r="O4" i="3"/>
  <c r="O3" i="3"/>
  <c r="N4" i="3"/>
  <c r="N3" i="3"/>
  <c r="C18" i="3"/>
  <c r="D18" i="3"/>
  <c r="E18" i="3"/>
  <c r="F18" i="3"/>
  <c r="G18" i="3"/>
  <c r="B18" i="3"/>
  <c r="D11" i="3"/>
  <c r="E11" i="3"/>
  <c r="F11" i="3"/>
  <c r="G11" i="3"/>
  <c r="H11" i="3"/>
  <c r="C11" i="3"/>
  <c r="B11" i="3"/>
  <c r="G17" i="3"/>
  <c r="F17" i="3"/>
  <c r="E17" i="3"/>
  <c r="D17" i="3"/>
  <c r="C17" i="3"/>
  <c r="C10" i="3"/>
  <c r="D10" i="3"/>
  <c r="E10" i="3"/>
  <c r="F10" i="3"/>
  <c r="G10" i="3"/>
  <c r="H10" i="3"/>
  <c r="G19" i="4" l="1"/>
  <c r="G12" i="4"/>
  <c r="B12" i="4"/>
  <c r="F12" i="4"/>
  <c r="D19" i="4"/>
  <c r="C12" i="4"/>
  <c r="E19" i="4"/>
  <c r="D12" i="4"/>
  <c r="H12" i="4"/>
  <c r="B19" i="4"/>
  <c r="C19" i="4"/>
</calcChain>
</file>

<file path=xl/sharedStrings.xml><?xml version="1.0" encoding="utf-8"?>
<sst xmlns="http://schemas.openxmlformats.org/spreadsheetml/2006/main" count="40" uniqueCount="15">
  <si>
    <t>source</t>
  </si>
  <si>
    <t>https://raw.githubusercontent.com/TemoaProject/data/master/US_National.sql</t>
  </si>
  <si>
    <t>Year</t>
  </si>
  <si>
    <t>Value</t>
  </si>
  <si>
    <t>Raw Data</t>
  </si>
  <si>
    <t>Base year - 2025: For new builds</t>
  </si>
  <si>
    <t>Base year - 2018: For existing</t>
  </si>
  <si>
    <t>E_WNDCL4_N</t>
  </si>
  <si>
    <t>Year #</t>
  </si>
  <si>
    <t>CapacityCredit</t>
  </si>
  <si>
    <t>CapacityCreditIncr</t>
  </si>
  <si>
    <t>Outputs</t>
  </si>
  <si>
    <t>Base Year</t>
  </si>
  <si>
    <t>Calculated</t>
  </si>
  <si>
    <t>E_SOLPV_R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</si>
</sst>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0" fillId="2" borderId="0" xfId="0" applyFill="1"/>
    <xf numFmtId="10" fontId="0" fillId="2" borderId="0" xfId="1" applyNumberFormat="1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solar!$B$5:$I$5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solar!$B$6:$I$6</c:f>
              <c:numCache>
                <c:formatCode>General</c:formatCode>
                <c:ptCount val="8"/>
                <c:pt idx="0">
                  <c:v>0.37</c:v>
                </c:pt>
                <c:pt idx="1">
                  <c:v>0.28999999999999998</c:v>
                </c:pt>
                <c:pt idx="2">
                  <c:v>0.23</c:v>
                </c:pt>
                <c:pt idx="3">
                  <c:v>0.19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5-4ABB-BF23-E3D9C3E68440}"/>
            </c:ext>
          </c:extLst>
        </c:ser>
        <c:ser>
          <c:idx val="1"/>
          <c:order val="1"/>
          <c:tx>
            <c:v>2018 Fit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solar!$B$9:$H$9</c:f>
              <c:numCache>
                <c:formatCode>General</c:formatCode>
                <c:ptCount val="7"/>
                <c:pt idx="0">
                  <c:v>2018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solar!$B$12:$H$12</c:f>
              <c:numCache>
                <c:formatCode>General</c:formatCode>
                <c:ptCount val="7"/>
                <c:pt idx="0">
                  <c:v>0.37</c:v>
                </c:pt>
                <c:pt idx="1">
                  <c:v>0.28605816748174978</c:v>
                </c:pt>
                <c:pt idx="2">
                  <c:v>0.23803170137982044</c:v>
                </c:pt>
                <c:pt idx="3">
                  <c:v>0.19806842559524823</c:v>
                </c:pt>
                <c:pt idx="4">
                  <c:v>0.16481460658544986</c:v>
                </c:pt>
                <c:pt idx="5">
                  <c:v>0.13714378989120557</c:v>
                </c:pt>
                <c:pt idx="6">
                  <c:v>0.11411864212394135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5-4ABB-BF23-E3D9C3E68440}"/>
            </c:ext>
          </c:extLst>
        </c:ser>
        <c:ser>
          <c:idx val="2"/>
          <c:order val="2"/>
          <c:tx>
            <c:v>2025 Fit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solar!$B$16:$G$16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solar!$B$19:$G$19</c:f>
              <c:numCache>
                <c:formatCode>General</c:formatCode>
                <c:ptCount val="6"/>
                <c:pt idx="0">
                  <c:v>0.23</c:v>
                </c:pt>
                <c:pt idx="1">
                  <c:v>0.19845443363446358</c:v>
                </c:pt>
                <c:pt idx="2">
                  <c:v>0.17123548795293786</c:v>
                </c:pt>
                <c:pt idx="3">
                  <c:v>0.14774974686878822</c:v>
                </c:pt>
                <c:pt idx="4">
                  <c:v>0.12748518406295964</c:v>
                </c:pt>
                <c:pt idx="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5-4ABB-BF23-E3D9C3E6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8376"/>
        <c:axId val="649160344"/>
      </c:scatterChart>
      <c:valAx>
        <c:axId val="6491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0344"/>
        <c:crosses val="autoZero"/>
        <c:crossBetween val="midCat"/>
      </c:valAx>
      <c:valAx>
        <c:axId val="6491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5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wind!$B$5:$I$5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wind!$B$6:$I$6</c:f>
              <c:numCache>
                <c:formatCode>General</c:formatCode>
                <c:ptCount val="8"/>
                <c:pt idx="0">
                  <c:v>0.51</c:v>
                </c:pt>
                <c:pt idx="1">
                  <c:v>0.41</c:v>
                </c:pt>
                <c:pt idx="2">
                  <c:v>0.33</c:v>
                </c:pt>
                <c:pt idx="3">
                  <c:v>0.26</c:v>
                </c:pt>
                <c:pt idx="4">
                  <c:v>0.23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1-4B0A-BB12-AC9218533F48}"/>
            </c:ext>
          </c:extLst>
        </c:ser>
        <c:ser>
          <c:idx val="1"/>
          <c:order val="1"/>
          <c:tx>
            <c:v>2018 Fit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wind!$B$9:$H$9</c:f>
              <c:numCache>
                <c:formatCode>General</c:formatCode>
                <c:ptCount val="7"/>
                <c:pt idx="0">
                  <c:v>2018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wind!$B$12:$H$12</c:f>
              <c:numCache>
                <c:formatCode>General</c:formatCode>
                <c:ptCount val="7"/>
                <c:pt idx="0">
                  <c:v>0.51</c:v>
                </c:pt>
                <c:pt idx="1">
                  <c:v>0.41815219440887413</c:v>
                </c:pt>
                <c:pt idx="2">
                  <c:v>0.36285856874636785</c:v>
                </c:pt>
                <c:pt idx="3">
                  <c:v>0.31487659917412197</c:v>
                </c:pt>
                <c:pt idx="4">
                  <c:v>0.27323944160944691</c:v>
                </c:pt>
                <c:pt idx="5">
                  <c:v>0.23710810090957762</c:v>
                </c:pt>
                <c:pt idx="6">
                  <c:v>0.2057545249902264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1-4B0A-BB12-AC9218533F48}"/>
            </c:ext>
          </c:extLst>
        </c:ser>
        <c:ser>
          <c:idx val="2"/>
          <c:order val="2"/>
          <c:tx>
            <c:v>2025 Fit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wind!$B$16:$G$16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wind!$B$19:$G$19</c:f>
              <c:numCache>
                <c:formatCode>General</c:formatCode>
                <c:ptCount val="6"/>
                <c:pt idx="0">
                  <c:v>0.33</c:v>
                </c:pt>
                <c:pt idx="1">
                  <c:v>0.29855005191337924</c:v>
                </c:pt>
                <c:pt idx="2">
                  <c:v>0.27009737423479224</c:v>
                </c:pt>
                <c:pt idx="3">
                  <c:v>0.24435631848322614</c:v>
                </c:pt>
                <c:pt idx="4">
                  <c:v>0.22106845929857391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1-4B0A-BB12-AC921853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8376"/>
        <c:axId val="649160344"/>
      </c:scatterChart>
      <c:valAx>
        <c:axId val="64915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0344"/>
        <c:crosses val="autoZero"/>
        <c:crossBetween val="midCat"/>
      </c:valAx>
      <c:valAx>
        <c:axId val="6491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5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16</xdr:col>
      <xdr:colOff>571500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77F88-8CD8-4DE3-838C-62CAD2E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16</xdr:col>
      <xdr:colOff>571500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B3374-54B4-4C89-891B-3FDDF430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aw.githubusercontent.com/TemoaProject/data/master/US_National.sq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raw.githubusercontent.com/TemoaProject/data/master/US_National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FF16-7087-4C63-970F-3B29F5DB9FB1}">
  <dimension ref="A1:O19"/>
  <sheetViews>
    <sheetView tabSelected="1" workbookViewId="0">
      <selection activeCell="B23" sqref="B23"/>
    </sheetView>
  </sheetViews>
  <sheetFormatPr defaultRowHeight="14.4"/>
  <cols>
    <col min="14" max="14" width="13.5546875" bestFit="1" customWidth="1"/>
    <col min="15" max="15" width="16.88671875" bestFit="1" customWidth="1"/>
  </cols>
  <sheetData>
    <row r="1" spans="1:15">
      <c r="A1" t="s">
        <v>0</v>
      </c>
      <c r="B1" s="1" t="s">
        <v>1</v>
      </c>
      <c r="M1" s="12" t="s">
        <v>11</v>
      </c>
      <c r="N1" s="12"/>
      <c r="O1" s="12"/>
    </row>
    <row r="2" spans="1:15">
      <c r="B2" s="2" t="s">
        <v>14</v>
      </c>
      <c r="M2" s="6" t="s">
        <v>12</v>
      </c>
      <c r="N2" s="6" t="s">
        <v>9</v>
      </c>
      <c r="O2" s="6" t="s">
        <v>10</v>
      </c>
    </row>
    <row r="3" spans="1:15">
      <c r="M3" s="6">
        <v>2018</v>
      </c>
      <c r="N3" s="6">
        <f>B6</f>
        <v>0.37</v>
      </c>
      <c r="O3" s="7">
        <f>LN(I6/B6)/(I5-B5)</f>
        <v>-3.6758261813510724E-2</v>
      </c>
    </row>
    <row r="4" spans="1:15">
      <c r="A4" s="3" t="s">
        <v>4</v>
      </c>
      <c r="M4" s="6">
        <v>2025</v>
      </c>
      <c r="N4" s="6">
        <f>D6</f>
        <v>0.23</v>
      </c>
      <c r="O4" s="7">
        <f>LN(I6/D6)/(I5-D5)</f>
        <v>-2.9503957725231168E-2</v>
      </c>
    </row>
    <row r="5" spans="1:15">
      <c r="A5" t="s">
        <v>2</v>
      </c>
      <c r="B5" s="8">
        <v>2017</v>
      </c>
      <c r="C5" s="8">
        <v>2020</v>
      </c>
      <c r="D5" s="8">
        <v>2025</v>
      </c>
      <c r="E5" s="8">
        <v>2030</v>
      </c>
      <c r="F5" s="8">
        <v>2035</v>
      </c>
      <c r="G5" s="8">
        <v>2040</v>
      </c>
      <c r="H5" s="8">
        <v>2045</v>
      </c>
      <c r="I5" s="8">
        <v>2050</v>
      </c>
    </row>
    <row r="6" spans="1:15">
      <c r="A6" t="s">
        <v>3</v>
      </c>
      <c r="B6" s="9">
        <v>0.37</v>
      </c>
      <c r="C6" s="10">
        <v>0.28999999999999998</v>
      </c>
      <c r="D6" s="11">
        <v>0.23</v>
      </c>
      <c r="E6" s="11">
        <v>0.19</v>
      </c>
      <c r="F6" s="10">
        <v>0.16</v>
      </c>
      <c r="G6" s="10">
        <v>0.14000000000000001</v>
      </c>
      <c r="H6" s="10">
        <v>0.12</v>
      </c>
      <c r="I6" s="10">
        <v>0.11</v>
      </c>
    </row>
    <row r="8" spans="1:15">
      <c r="A8" s="3" t="s">
        <v>6</v>
      </c>
    </row>
    <row r="9" spans="1:15">
      <c r="A9" t="s">
        <v>2</v>
      </c>
      <c r="B9">
        <v>2018</v>
      </c>
      <c r="C9">
        <v>2025</v>
      </c>
      <c r="D9">
        <v>2030</v>
      </c>
      <c r="E9">
        <v>2035</v>
      </c>
      <c r="F9">
        <v>2040</v>
      </c>
      <c r="G9">
        <v>2045</v>
      </c>
      <c r="H9">
        <v>2050</v>
      </c>
    </row>
    <row r="10" spans="1:15">
      <c r="A10" t="s">
        <v>8</v>
      </c>
      <c r="B10">
        <v>0</v>
      </c>
      <c r="C10">
        <f t="shared" ref="C10:H10" si="0">C9-$B9</f>
        <v>7</v>
      </c>
      <c r="D10">
        <f t="shared" si="0"/>
        <v>12</v>
      </c>
      <c r="E10">
        <f t="shared" si="0"/>
        <v>17</v>
      </c>
      <c r="F10">
        <f t="shared" si="0"/>
        <v>22</v>
      </c>
      <c r="G10">
        <f t="shared" si="0"/>
        <v>27</v>
      </c>
      <c r="H10">
        <f t="shared" si="0"/>
        <v>32</v>
      </c>
    </row>
    <row r="11" spans="1:15">
      <c r="A11" t="s">
        <v>3</v>
      </c>
      <c r="B11" s="4">
        <f>B6</f>
        <v>0.37</v>
      </c>
      <c r="C11" s="5">
        <f>D6</f>
        <v>0.23</v>
      </c>
      <c r="D11" s="5">
        <f t="shared" ref="D11:H11" si="1">E6</f>
        <v>0.19</v>
      </c>
      <c r="E11" s="5">
        <f t="shared" si="1"/>
        <v>0.16</v>
      </c>
      <c r="F11" s="5">
        <f t="shared" si="1"/>
        <v>0.14000000000000001</v>
      </c>
      <c r="G11" s="5">
        <f t="shared" si="1"/>
        <v>0.12</v>
      </c>
      <c r="H11" s="5">
        <f t="shared" si="1"/>
        <v>0.11</v>
      </c>
    </row>
    <row r="12" spans="1:15">
      <c r="A12" t="s">
        <v>13</v>
      </c>
      <c r="B12">
        <f>$B$11*EXP($O$3*B10)</f>
        <v>0.37</v>
      </c>
      <c r="C12">
        <f t="shared" ref="C12:H12" si="2">$B$11*EXP($O$3*C10)</f>
        <v>0.28605816748174978</v>
      </c>
      <c r="D12">
        <f t="shared" si="2"/>
        <v>0.23803170137982044</v>
      </c>
      <c r="E12">
        <f t="shared" si="2"/>
        <v>0.19806842559524823</v>
      </c>
      <c r="F12">
        <f t="shared" si="2"/>
        <v>0.16481460658544986</v>
      </c>
      <c r="G12">
        <f t="shared" si="2"/>
        <v>0.13714378989120557</v>
      </c>
      <c r="H12">
        <f t="shared" si="2"/>
        <v>0.11411864212394135</v>
      </c>
    </row>
    <row r="15" spans="1:15">
      <c r="A15" s="3" t="s">
        <v>5</v>
      </c>
    </row>
    <row r="16" spans="1:15">
      <c r="A16" t="s">
        <v>2</v>
      </c>
      <c r="B16">
        <v>2025</v>
      </c>
      <c r="C16">
        <v>2030</v>
      </c>
      <c r="D16">
        <v>2035</v>
      </c>
      <c r="E16">
        <v>2040</v>
      </c>
      <c r="F16">
        <v>2045</v>
      </c>
      <c r="G16">
        <v>2050</v>
      </c>
    </row>
    <row r="17" spans="1:7">
      <c r="A17" t="s">
        <v>8</v>
      </c>
      <c r="B17">
        <v>0</v>
      </c>
      <c r="C17">
        <f>C16-$B16</f>
        <v>5</v>
      </c>
      <c r="D17">
        <f>D16-$B16</f>
        <v>10</v>
      </c>
      <c r="E17">
        <f>E16-$B16</f>
        <v>15</v>
      </c>
      <c r="F17">
        <f>F16-$B16</f>
        <v>20</v>
      </c>
      <c r="G17">
        <f>G16-$B16</f>
        <v>25</v>
      </c>
    </row>
    <row r="18" spans="1:7">
      <c r="A18" t="s">
        <v>3</v>
      </c>
      <c r="B18">
        <f t="shared" ref="B18:G18" si="3">D6</f>
        <v>0.23</v>
      </c>
      <c r="C18">
        <f t="shared" si="3"/>
        <v>0.19</v>
      </c>
      <c r="D18">
        <f t="shared" si="3"/>
        <v>0.16</v>
      </c>
      <c r="E18">
        <f t="shared" si="3"/>
        <v>0.14000000000000001</v>
      </c>
      <c r="F18">
        <f t="shared" si="3"/>
        <v>0.12</v>
      </c>
      <c r="G18">
        <f t="shared" si="3"/>
        <v>0.11</v>
      </c>
    </row>
    <row r="19" spans="1:7">
      <c r="A19" t="s">
        <v>13</v>
      </c>
      <c r="B19">
        <f>$B$18*EXP($O$4*B17)</f>
        <v>0.23</v>
      </c>
      <c r="C19">
        <f t="shared" ref="C19:G19" si="4">$B$18*EXP($O$4*C17)</f>
        <v>0.19845443363446358</v>
      </c>
      <c r="D19">
        <f t="shared" si="4"/>
        <v>0.17123548795293786</v>
      </c>
      <c r="E19">
        <f t="shared" si="4"/>
        <v>0.14774974686878822</v>
      </c>
      <c r="F19">
        <f t="shared" si="4"/>
        <v>0.12748518406295964</v>
      </c>
      <c r="G19">
        <f t="shared" si="4"/>
        <v>0.11</v>
      </c>
    </row>
  </sheetData>
  <mergeCells count="1">
    <mergeCell ref="M1:O1"/>
  </mergeCells>
  <hyperlinks>
    <hyperlink ref="B1" r:id="rId1" xr:uid="{CE029866-859E-496D-9992-13F99830CD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C5B5-61B2-415F-9BA7-31EFAC962D86}">
  <dimension ref="A1:O19"/>
  <sheetViews>
    <sheetView workbookViewId="0">
      <selection activeCell="C9" sqref="C9"/>
    </sheetView>
  </sheetViews>
  <sheetFormatPr defaultRowHeight="14.4"/>
  <cols>
    <col min="14" max="14" width="13.5546875" bestFit="1" customWidth="1"/>
    <col min="15" max="15" width="16.88671875" bestFit="1" customWidth="1"/>
  </cols>
  <sheetData>
    <row r="1" spans="1:15">
      <c r="A1" t="s">
        <v>0</v>
      </c>
      <c r="B1" s="1" t="s">
        <v>1</v>
      </c>
      <c r="M1" s="12" t="s">
        <v>11</v>
      </c>
      <c r="N1" s="12"/>
      <c r="O1" s="12"/>
    </row>
    <row r="2" spans="1:15">
      <c r="B2" s="2" t="s">
        <v>7</v>
      </c>
      <c r="M2" s="6" t="s">
        <v>12</v>
      </c>
      <c r="N2" s="6" t="s">
        <v>9</v>
      </c>
      <c r="O2" s="6" t="s">
        <v>10</v>
      </c>
    </row>
    <row r="3" spans="1:15">
      <c r="M3" s="6">
        <v>2018</v>
      </c>
      <c r="N3" s="6">
        <f>B6</f>
        <v>0.51</v>
      </c>
      <c r="O3" s="7">
        <f>LN(I6/B6)/(I5-B5)</f>
        <v>-2.8366465429404082E-2</v>
      </c>
    </row>
    <row r="4" spans="1:15">
      <c r="A4" s="3" t="s">
        <v>4</v>
      </c>
      <c r="M4" s="6">
        <v>2025</v>
      </c>
      <c r="N4" s="6">
        <f>D6</f>
        <v>0.33</v>
      </c>
      <c r="O4" s="7">
        <f>LN(I6/D6)/(I5-D5)</f>
        <v>-2.003101151649957E-2</v>
      </c>
    </row>
    <row r="5" spans="1:15">
      <c r="A5" t="s">
        <v>2</v>
      </c>
      <c r="B5" s="8">
        <v>2017</v>
      </c>
      <c r="C5" s="8">
        <v>2020</v>
      </c>
      <c r="D5" s="8">
        <v>2025</v>
      </c>
      <c r="E5" s="8">
        <v>2030</v>
      </c>
      <c r="F5" s="8">
        <v>2035</v>
      </c>
      <c r="G5" s="8">
        <v>2040</v>
      </c>
      <c r="H5" s="8">
        <v>2045</v>
      </c>
      <c r="I5" s="8">
        <v>2050</v>
      </c>
    </row>
    <row r="6" spans="1:15">
      <c r="A6" t="s">
        <v>3</v>
      </c>
      <c r="B6" s="9">
        <v>0.51</v>
      </c>
      <c r="C6" s="10">
        <v>0.41</v>
      </c>
      <c r="D6" s="11">
        <v>0.33</v>
      </c>
      <c r="E6" s="11">
        <v>0.26</v>
      </c>
      <c r="F6" s="10">
        <v>0.23</v>
      </c>
      <c r="G6" s="10">
        <v>0.22</v>
      </c>
      <c r="H6" s="10">
        <v>0.2</v>
      </c>
      <c r="I6" s="10">
        <v>0.2</v>
      </c>
    </row>
    <row r="8" spans="1:15">
      <c r="A8" s="3" t="s">
        <v>6</v>
      </c>
    </row>
    <row r="9" spans="1:15">
      <c r="A9" t="s">
        <v>2</v>
      </c>
      <c r="B9">
        <v>2018</v>
      </c>
      <c r="C9">
        <v>2025</v>
      </c>
      <c r="D9">
        <v>2030</v>
      </c>
      <c r="E9">
        <v>2035</v>
      </c>
      <c r="F9">
        <v>2040</v>
      </c>
      <c r="G9">
        <v>2045</v>
      </c>
      <c r="H9">
        <v>2050</v>
      </c>
    </row>
    <row r="10" spans="1:15">
      <c r="A10" t="s">
        <v>8</v>
      </c>
      <c r="B10">
        <v>0</v>
      </c>
      <c r="C10">
        <f t="shared" ref="C10:H10" si="0">C9-$B9</f>
        <v>7</v>
      </c>
      <c r="D10">
        <f t="shared" si="0"/>
        <v>12</v>
      </c>
      <c r="E10">
        <f t="shared" si="0"/>
        <v>17</v>
      </c>
      <c r="F10">
        <f t="shared" si="0"/>
        <v>22</v>
      </c>
      <c r="G10">
        <f t="shared" si="0"/>
        <v>27</v>
      </c>
      <c r="H10">
        <f t="shared" si="0"/>
        <v>32</v>
      </c>
    </row>
    <row r="11" spans="1:15">
      <c r="A11" t="s">
        <v>3</v>
      </c>
      <c r="B11" s="4">
        <f>B6</f>
        <v>0.51</v>
      </c>
      <c r="C11" s="5">
        <f>D6</f>
        <v>0.33</v>
      </c>
      <c r="D11" s="5">
        <f t="shared" ref="D11:H11" si="1">E6</f>
        <v>0.26</v>
      </c>
      <c r="E11" s="5">
        <f t="shared" si="1"/>
        <v>0.23</v>
      </c>
      <c r="F11" s="5">
        <f t="shared" si="1"/>
        <v>0.22</v>
      </c>
      <c r="G11" s="5">
        <f t="shared" si="1"/>
        <v>0.2</v>
      </c>
      <c r="H11" s="5">
        <f t="shared" si="1"/>
        <v>0.2</v>
      </c>
    </row>
    <row r="12" spans="1:15">
      <c r="A12" t="s">
        <v>13</v>
      </c>
      <c r="B12">
        <f>$B$11*EXP($O$3*B10)</f>
        <v>0.51</v>
      </c>
      <c r="C12">
        <f t="shared" ref="C12:H12" si="2">$B$11*EXP($O$3*C10)</f>
        <v>0.41815219440887413</v>
      </c>
      <c r="D12">
        <f t="shared" si="2"/>
        <v>0.36285856874636785</v>
      </c>
      <c r="E12">
        <f t="shared" si="2"/>
        <v>0.31487659917412197</v>
      </c>
      <c r="F12">
        <f t="shared" si="2"/>
        <v>0.27323944160944691</v>
      </c>
      <c r="G12">
        <f t="shared" si="2"/>
        <v>0.23710810090957762</v>
      </c>
      <c r="H12">
        <f t="shared" si="2"/>
        <v>0.2057545249902264</v>
      </c>
    </row>
    <row r="15" spans="1:15">
      <c r="A15" s="3" t="s">
        <v>5</v>
      </c>
    </row>
    <row r="16" spans="1:15">
      <c r="A16" t="s">
        <v>2</v>
      </c>
      <c r="B16">
        <v>2025</v>
      </c>
      <c r="C16">
        <v>2030</v>
      </c>
      <c r="D16">
        <v>2035</v>
      </c>
      <c r="E16">
        <v>2040</v>
      </c>
      <c r="F16">
        <v>2045</v>
      </c>
      <c r="G16">
        <v>2050</v>
      </c>
    </row>
    <row r="17" spans="1:7">
      <c r="A17" t="s">
        <v>8</v>
      </c>
      <c r="B17">
        <v>0</v>
      </c>
      <c r="C17">
        <f>C16-$B16</f>
        <v>5</v>
      </c>
      <c r="D17">
        <f>D16-$B16</f>
        <v>10</v>
      </c>
      <c r="E17">
        <f>E16-$B16</f>
        <v>15</v>
      </c>
      <c r="F17">
        <f>F16-$B16</f>
        <v>20</v>
      </c>
      <c r="G17">
        <f>G16-$B16</f>
        <v>25</v>
      </c>
    </row>
    <row r="18" spans="1:7">
      <c r="A18" t="s">
        <v>3</v>
      </c>
      <c r="B18">
        <f t="shared" ref="B18:G18" si="3">D6</f>
        <v>0.33</v>
      </c>
      <c r="C18">
        <f t="shared" si="3"/>
        <v>0.26</v>
      </c>
      <c r="D18">
        <f t="shared" si="3"/>
        <v>0.23</v>
      </c>
      <c r="E18">
        <f t="shared" si="3"/>
        <v>0.22</v>
      </c>
      <c r="F18">
        <f t="shared" si="3"/>
        <v>0.2</v>
      </c>
      <c r="G18">
        <f t="shared" si="3"/>
        <v>0.2</v>
      </c>
    </row>
    <row r="19" spans="1:7">
      <c r="A19" t="s">
        <v>13</v>
      </c>
      <c r="B19">
        <f>$B$18*EXP($O$4*B17)</f>
        <v>0.33</v>
      </c>
      <c r="C19">
        <f t="shared" ref="C19:G19" si="4">$B$18*EXP($O$4*C17)</f>
        <v>0.29855005191337924</v>
      </c>
      <c r="D19">
        <f t="shared" si="4"/>
        <v>0.27009737423479224</v>
      </c>
      <c r="E19">
        <f t="shared" si="4"/>
        <v>0.24435631848322614</v>
      </c>
      <c r="F19">
        <f t="shared" si="4"/>
        <v>0.22106845929857391</v>
      </c>
      <c r="G19">
        <f t="shared" si="4"/>
        <v>0.2</v>
      </c>
    </row>
  </sheetData>
  <mergeCells count="1">
    <mergeCell ref="M1:O1"/>
  </mergeCells>
  <hyperlinks>
    <hyperlink ref="B1" r:id="rId1" xr:uid="{7598B8CB-6714-4B85-8EB6-DDF3879F991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2021-01-08T01:47:06Z</dcterms:created>
  <dcterms:modified xsi:type="dcterms:W3CDTF">2021-01-08T14:36:47Z</dcterms:modified>
</cp:coreProperties>
</file>