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e\PycharmProjects\coopercenter_temoatools\projects\va_stoch\data\"/>
    </mc:Choice>
  </mc:AlternateContent>
  <xr:revisionPtr revIDLastSave="0" documentId="13_ncr:1_{834C2766-1D34-4023-8196-F974AFC4B3B5}" xr6:coauthVersionLast="46" xr6:coauthVersionMax="46" xr10:uidLastSave="{00000000-0000-0000-0000-000000000000}"/>
  <bookViews>
    <workbookView xWindow="28680" yWindow="-120" windowWidth="29040" windowHeight="15840" xr2:uid="{C2675C00-B7DC-4A4F-BFD9-F84892BCEE3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2" l="1"/>
  <c r="E11" i="2"/>
  <c r="E10" i="2"/>
  <c r="E9" i="2"/>
  <c r="E8" i="2"/>
  <c r="E7" i="2"/>
  <c r="E6" i="2"/>
  <c r="E5" i="2"/>
  <c r="F12" i="2"/>
  <c r="F11" i="2"/>
  <c r="F10" i="2"/>
  <c r="F9" i="2"/>
  <c r="F8" i="2"/>
  <c r="F7" i="2"/>
  <c r="F6" i="2"/>
  <c r="F5" i="2"/>
  <c r="G12" i="2"/>
  <c r="G11" i="2"/>
  <c r="G10" i="2"/>
  <c r="G9" i="2"/>
  <c r="G8" i="2"/>
  <c r="G7" i="2"/>
  <c r="G6" i="2"/>
  <c r="H6" i="2" s="1"/>
  <c r="G5" i="2"/>
  <c r="K26" i="1"/>
  <c r="W26" i="1" s="1"/>
  <c r="G26" i="1"/>
  <c r="Q21" i="1"/>
  <c r="V21" i="1"/>
  <c r="V14" i="1"/>
  <c r="C26" i="1"/>
  <c r="R26" i="1" s="1"/>
  <c r="O5" i="1"/>
  <c r="O6" i="1"/>
  <c r="O7" i="1"/>
  <c r="O8" i="1"/>
  <c r="O9" i="1"/>
  <c r="O10" i="1"/>
  <c r="O11" i="1"/>
  <c r="O13" i="1"/>
  <c r="O14" i="1"/>
  <c r="O16" i="1"/>
  <c r="O17" i="1"/>
  <c r="O18" i="1"/>
  <c r="O19" i="1"/>
  <c r="O20" i="1"/>
  <c r="O21" i="1"/>
  <c r="O22" i="1"/>
  <c r="O23" i="1"/>
  <c r="O24" i="1"/>
  <c r="O25" i="1"/>
  <c r="O29" i="1"/>
  <c r="O30" i="1"/>
  <c r="O4" i="1"/>
  <c r="W15" i="1"/>
  <c r="W16" i="1"/>
  <c r="W17" i="1"/>
  <c r="W18" i="1"/>
  <c r="W19" i="1"/>
  <c r="W20" i="1"/>
  <c r="W21" i="1"/>
  <c r="W22" i="1"/>
  <c r="W23" i="1"/>
  <c r="W24" i="1"/>
  <c r="W25" i="1"/>
  <c r="W27" i="1"/>
  <c r="W28" i="1"/>
  <c r="W29" i="1"/>
  <c r="W30" i="1"/>
  <c r="W14" i="1"/>
  <c r="V16" i="1"/>
  <c r="V15" i="1"/>
  <c r="V17" i="1"/>
  <c r="V18" i="1"/>
  <c r="V19" i="1"/>
  <c r="V20" i="1"/>
  <c r="V22" i="1"/>
  <c r="V23" i="1"/>
  <c r="V24" i="1"/>
  <c r="V25" i="1"/>
  <c r="V26" i="1"/>
  <c r="V27" i="1"/>
  <c r="V28" i="1"/>
  <c r="V29" i="1"/>
  <c r="V30" i="1"/>
  <c r="R15" i="1"/>
  <c r="S15" i="1"/>
  <c r="T15" i="1"/>
  <c r="R16" i="1"/>
  <c r="S16" i="1"/>
  <c r="T16" i="1"/>
  <c r="R17" i="1"/>
  <c r="S17" i="1"/>
  <c r="T17" i="1"/>
  <c r="R18" i="1"/>
  <c r="S18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23" i="1"/>
  <c r="S23" i="1"/>
  <c r="T23" i="1"/>
  <c r="R24" i="1"/>
  <c r="S24" i="1"/>
  <c r="T24" i="1"/>
  <c r="R25" i="1"/>
  <c r="S25" i="1"/>
  <c r="T25" i="1"/>
  <c r="S26" i="1"/>
  <c r="T26" i="1"/>
  <c r="R27" i="1"/>
  <c r="S27" i="1"/>
  <c r="T27" i="1"/>
  <c r="R28" i="1"/>
  <c r="S28" i="1"/>
  <c r="T28" i="1"/>
  <c r="R29" i="1"/>
  <c r="S29" i="1"/>
  <c r="T29" i="1"/>
  <c r="R30" i="1"/>
  <c r="S30" i="1"/>
  <c r="T30" i="1"/>
  <c r="S14" i="1"/>
  <c r="T14" i="1"/>
  <c r="R14" i="1"/>
  <c r="Q15" i="1"/>
  <c r="Q16" i="1"/>
  <c r="Q17" i="1"/>
  <c r="Q18" i="1"/>
  <c r="Q19" i="1"/>
  <c r="Q20" i="1"/>
  <c r="Q22" i="1"/>
  <c r="Q23" i="1"/>
  <c r="Q24" i="1"/>
  <c r="Q25" i="1"/>
  <c r="Q26" i="1"/>
  <c r="Q27" i="1"/>
  <c r="Q28" i="1"/>
  <c r="Q29" i="1"/>
  <c r="Q30" i="1"/>
  <c r="Q14" i="1"/>
  <c r="H7" i="2" l="1"/>
  <c r="H5" i="2"/>
  <c r="H9" i="2"/>
  <c r="H11" i="2"/>
  <c r="H12" i="2"/>
  <c r="H8" i="2"/>
  <c r="H14" i="2" s="1"/>
  <c r="H10" i="2"/>
</calcChain>
</file>

<file path=xl/sharedStrings.xml><?xml version="1.0" encoding="utf-8"?>
<sst xmlns="http://schemas.openxmlformats.org/spreadsheetml/2006/main" count="85" uniqueCount="59">
  <si>
    <t>Technology</t>
  </si>
  <si>
    <t>NREL Equivalent (if applicable)</t>
  </si>
  <si>
    <t>CAPEX</t>
  </si>
  <si>
    <t>conservative</t>
  </si>
  <si>
    <t>moderate</t>
  </si>
  <si>
    <t>optimisitc</t>
  </si>
  <si>
    <t>CAPEX [$/kW]</t>
  </si>
  <si>
    <t>EX_COAL</t>
  </si>
  <si>
    <t>EX_OIL</t>
  </si>
  <si>
    <t>EX_HYDRO</t>
  </si>
  <si>
    <t>EX_NG_CC</t>
  </si>
  <si>
    <t>EX_NG_CT</t>
  </si>
  <si>
    <t>EX_SOLPV</t>
  </si>
  <si>
    <t>EX_NUCLEAR</t>
  </si>
  <si>
    <t>EX_BIO</t>
  </si>
  <si>
    <t>EX_PUMP</t>
  </si>
  <si>
    <t>EX_WIND</t>
  </si>
  <si>
    <t>EC_BATT</t>
  </si>
  <si>
    <t>EC_PUMP</t>
  </si>
  <si>
    <t>EC_BIO</t>
  </si>
  <si>
    <t>EC_COAL</t>
  </si>
  <si>
    <t>EC_OIL_CC</t>
  </si>
  <si>
    <t>EC_NG_CC</t>
  </si>
  <si>
    <t>EC_NG_OC</t>
  </si>
  <si>
    <t>EC_SOLPV</t>
  </si>
  <si>
    <t>EC_WIND</t>
  </si>
  <si>
    <t>ED_SOLPV</t>
  </si>
  <si>
    <t>EF_WIND</t>
  </si>
  <si>
    <t>E_PV_DIST_RES</t>
  </si>
  <si>
    <t>E_SCO2</t>
  </si>
  <si>
    <t>E_OCAES</t>
  </si>
  <si>
    <t>E_BECCS</t>
  </si>
  <si>
    <t>Fixed O&amp;M [$/kW]</t>
  </si>
  <si>
    <t>Coal_new</t>
  </si>
  <si>
    <t>Battery_4hr</t>
  </si>
  <si>
    <t>Biomass_Dedicated</t>
  </si>
  <si>
    <t>Natural_Gas_CC</t>
  </si>
  <si>
    <t>Natural_Gas_CT</t>
  </si>
  <si>
    <t>Solar_Utility_PV</t>
  </si>
  <si>
    <t>Solar_PV_Dist_Comm</t>
  </si>
  <si>
    <t>Solar_PV_Dist_Res</t>
  </si>
  <si>
    <t>OffshoreWind_Fixed_Class4</t>
  </si>
  <si>
    <t>OffshoreWind_Float_Class12</t>
  </si>
  <si>
    <t>Hydro_NPD4</t>
  </si>
  <si>
    <t>Nuclear</t>
  </si>
  <si>
    <t>Coal_CCS_90pct</t>
  </si>
  <si>
    <t>Natural_Gas_CC_CCS</t>
  </si>
  <si>
    <t>Variable O&amp;M [$/MWh]</t>
  </si>
  <si>
    <t>%/yr</t>
  </si>
  <si>
    <t>frac/decade</t>
  </si>
  <si>
    <t>optimisitic</t>
  </si>
  <si>
    <t>FOM</t>
  </si>
  <si>
    <t>VOM</t>
  </si>
  <si>
    <t>M$/PJ</t>
  </si>
  <si>
    <t>Year</t>
  </si>
  <si>
    <t>Factors</t>
  </si>
  <si>
    <t>Final</t>
  </si>
  <si>
    <t>Start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</si>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</sst>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7">
    <xf numFmtId="0" fontId="0" fillId="0" borderId="0" xfId="0"/>
    <xf numFmtId="0" fontId="0" fillId="0" borderId="3" xfId="0" applyBorder="1"/>
    <xf numFmtId="0" fontId="0" fillId="0" borderId="1" xfId="0" applyBorder="1"/>
    <xf numFmtId="0" fontId="0" fillId="4" borderId="1" xfId="0" applyFill="1" applyBorder="1"/>
    <xf numFmtId="0" fontId="0" fillId="0" borderId="4" xfId="0" applyBorder="1"/>
    <xf numFmtId="0" fontId="0" fillId="6" borderId="4" xfId="0" applyFill="1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" xfId="0" applyBorder="1"/>
    <xf numFmtId="0" fontId="0" fillId="0" borderId="14" xfId="0" applyBorder="1"/>
    <xf numFmtId="0" fontId="0" fillId="0" borderId="15" xfId="0" applyBorder="1"/>
    <xf numFmtId="0" fontId="3" fillId="0" borderId="5" xfId="1" applyFont="1" applyFill="1" applyBorder="1"/>
    <xf numFmtId="0" fontId="0" fillId="0" borderId="19" xfId="0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3" fillId="0" borderId="8" xfId="1" applyFont="1" applyFill="1" applyBorder="1"/>
    <xf numFmtId="0" fontId="3" fillId="0" borderId="10" xfId="1" applyFont="1" applyFill="1" applyBorder="1"/>
    <xf numFmtId="0" fontId="0" fillId="0" borderId="20" xfId="0" applyBorder="1"/>
    <xf numFmtId="0" fontId="0" fillId="4" borderId="16" xfId="0" applyFill="1" applyBorder="1"/>
    <xf numFmtId="0" fontId="3" fillId="3" borderId="5" xfId="1" applyFont="1" applyFill="1" applyBorder="1"/>
    <xf numFmtId="0" fontId="3" fillId="3" borderId="8" xfId="1" applyFont="1" applyFill="1" applyBorder="1"/>
    <xf numFmtId="0" fontId="0" fillId="5" borderId="19" xfId="0" applyFill="1" applyBorder="1"/>
    <xf numFmtId="2" fontId="0" fillId="0" borderId="0" xfId="0" applyNumberFormat="1"/>
    <xf numFmtId="2" fontId="0" fillId="7" borderId="0" xfId="0" applyNumberFormat="1" applyFill="1"/>
    <xf numFmtId="2" fontId="0" fillId="5" borderId="8" xfId="0" applyNumberFormat="1" applyFill="1" applyBorder="1"/>
    <xf numFmtId="2" fontId="0" fillId="5" borderId="1" xfId="0" applyNumberFormat="1" applyFill="1" applyBorder="1"/>
    <xf numFmtId="2" fontId="0" fillId="5" borderId="4" xfId="0" applyNumberFormat="1" applyFill="1" applyBorder="1"/>
    <xf numFmtId="2" fontId="0" fillId="0" borderId="8" xfId="0" applyNumberFormat="1" applyBorder="1"/>
    <xf numFmtId="2" fontId="0" fillId="5" borderId="9" xfId="0" applyNumberFormat="1" applyFill="1" applyBorder="1"/>
    <xf numFmtId="2" fontId="0" fillId="6" borderId="8" xfId="0" applyNumberFormat="1" applyFill="1" applyBorder="1"/>
    <xf numFmtId="2" fontId="0" fillId="5" borderId="10" xfId="0" applyNumberFormat="1" applyFill="1" applyBorder="1"/>
    <xf numFmtId="2" fontId="0" fillId="5" borderId="11" xfId="0" applyNumberFormat="1" applyFill="1" applyBorder="1"/>
    <xf numFmtId="2" fontId="0" fillId="5" borderId="20" xfId="0" applyNumberFormat="1" applyFill="1" applyBorder="1"/>
    <xf numFmtId="2" fontId="0" fillId="5" borderId="12" xfId="0" applyNumberFormat="1" applyFill="1" applyBorder="1"/>
    <xf numFmtId="2" fontId="0" fillId="0" borderId="10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19" xfId="0" applyNumberFormat="1" applyBorder="1"/>
    <xf numFmtId="2" fontId="0" fillId="0" borderId="7" xfId="0" applyNumberFormat="1" applyBorder="1"/>
    <xf numFmtId="2" fontId="0" fillId="6" borderId="1" xfId="0" applyNumberFormat="1" applyFill="1" applyBorder="1"/>
    <xf numFmtId="2" fontId="0" fillId="6" borderId="4" xfId="0" applyNumberFormat="1" applyFill="1" applyBorder="1"/>
    <xf numFmtId="2" fontId="0" fillId="6" borderId="9" xfId="0" applyNumberFormat="1" applyFill="1" applyBorder="1"/>
    <xf numFmtId="2" fontId="0" fillId="0" borderId="1" xfId="0" applyNumberFormat="1" applyBorder="1"/>
    <xf numFmtId="2" fontId="0" fillId="0" borderId="4" xfId="0" applyNumberFormat="1" applyBorder="1"/>
    <xf numFmtId="2" fontId="0" fillId="0" borderId="21" xfId="0" applyNumberFormat="1" applyBorder="1"/>
    <xf numFmtId="2" fontId="0" fillId="0" borderId="9" xfId="0" applyNumberFormat="1" applyBorder="1"/>
    <xf numFmtId="2" fontId="0" fillId="0" borderId="11" xfId="0" applyNumberFormat="1" applyBorder="1"/>
    <xf numFmtId="2" fontId="0" fillId="0" borderId="20" xfId="0" applyNumberFormat="1" applyBorder="1"/>
    <xf numFmtId="2" fontId="0" fillId="0" borderId="12" xfId="0" applyNumberFormat="1" applyBorder="1"/>
    <xf numFmtId="2" fontId="0" fillId="0" borderId="17" xfId="0" applyNumberFormat="1" applyBorder="1"/>
    <xf numFmtId="2" fontId="0" fillId="0" borderId="16" xfId="0" applyNumberFormat="1" applyBorder="1"/>
    <xf numFmtId="2" fontId="0" fillId="0" borderId="3" xfId="0" applyNumberFormat="1" applyBorder="1"/>
    <xf numFmtId="2" fontId="0" fillId="0" borderId="18" xfId="0" applyNumberFormat="1" applyBorder="1"/>
    <xf numFmtId="2" fontId="4" fillId="0" borderId="8" xfId="0" applyNumberFormat="1" applyFont="1" applyFill="1" applyBorder="1"/>
    <xf numFmtId="0" fontId="0" fillId="0" borderId="0" xfId="0" applyFill="1" applyBorder="1"/>
    <xf numFmtId="0" fontId="0" fillId="8" borderId="0" xfId="0" applyFill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49608-48AA-40ED-83E3-1C2783317BAA}">
  <dimension ref="A1:W31"/>
  <sheetViews>
    <sheetView tabSelected="1" zoomScale="85" zoomScaleNormal="85" workbookViewId="0">
      <selection activeCell="Q30" sqref="Q30"/>
    </sheetView>
  </sheetViews>
  <sheetFormatPr defaultRowHeight="14.4" x14ac:dyDescent="0.3"/>
  <cols>
    <col min="1" max="1" width="10.33203125" bestFit="1" customWidth="1"/>
    <col min="2" max="2" width="26" bestFit="1" customWidth="1"/>
    <col min="3" max="3" width="9.77734375" bestFit="1" customWidth="1"/>
    <col min="4" max="4" width="11.44140625" bestFit="1" customWidth="1"/>
    <col min="5" max="6" width="9.77734375" bestFit="1" customWidth="1"/>
    <col min="7" max="14" width="9" bestFit="1" customWidth="1"/>
    <col min="18" max="18" width="11.6640625" bestFit="1" customWidth="1"/>
    <col min="19" max="20" width="11.109375" bestFit="1" customWidth="1"/>
  </cols>
  <sheetData>
    <row r="1" spans="1:23" x14ac:dyDescent="0.3">
      <c r="A1" s="2"/>
      <c r="B1" s="4"/>
      <c r="C1" s="62" t="s">
        <v>6</v>
      </c>
      <c r="D1" s="63"/>
      <c r="E1" s="63"/>
      <c r="F1" s="64"/>
      <c r="G1" s="62" t="s">
        <v>32</v>
      </c>
      <c r="H1" s="63"/>
      <c r="I1" s="63"/>
      <c r="J1" s="65"/>
      <c r="K1" s="62" t="s">
        <v>47</v>
      </c>
      <c r="L1" s="63"/>
      <c r="M1" s="63"/>
      <c r="N1" s="65"/>
      <c r="Q1" t="s">
        <v>2</v>
      </c>
      <c r="V1" t="s">
        <v>51</v>
      </c>
      <c r="W1" t="s">
        <v>52</v>
      </c>
    </row>
    <row r="2" spans="1:23" x14ac:dyDescent="0.3">
      <c r="A2" s="2"/>
      <c r="B2" s="4"/>
      <c r="C2" s="6">
        <v>2020</v>
      </c>
      <c r="D2" s="60">
        <v>2050</v>
      </c>
      <c r="E2" s="60"/>
      <c r="F2" s="61"/>
      <c r="G2" s="6">
        <v>2020</v>
      </c>
      <c r="H2" s="60">
        <v>2050</v>
      </c>
      <c r="I2" s="60"/>
      <c r="J2" s="66"/>
      <c r="K2" s="6">
        <v>2020</v>
      </c>
      <c r="L2" s="60">
        <v>2050</v>
      </c>
      <c r="M2" s="60"/>
      <c r="N2" s="66"/>
      <c r="O2">
        <v>2020</v>
      </c>
      <c r="Q2" t="s">
        <v>4</v>
      </c>
      <c r="R2" t="s">
        <v>3</v>
      </c>
      <c r="S2" t="s">
        <v>4</v>
      </c>
      <c r="T2" t="s">
        <v>50</v>
      </c>
      <c r="V2" t="s">
        <v>4</v>
      </c>
      <c r="W2" t="s">
        <v>4</v>
      </c>
    </row>
    <row r="3" spans="1:23" ht="15" thickBot="1" x14ac:dyDescent="0.35">
      <c r="A3" s="10" t="s">
        <v>0</v>
      </c>
      <c r="B3" s="11" t="s">
        <v>1</v>
      </c>
      <c r="C3" s="12" t="s">
        <v>4</v>
      </c>
      <c r="D3" s="10" t="s">
        <v>3</v>
      </c>
      <c r="E3" s="10" t="s">
        <v>4</v>
      </c>
      <c r="F3" s="11" t="s">
        <v>5</v>
      </c>
      <c r="G3" s="12" t="s">
        <v>4</v>
      </c>
      <c r="H3" s="10" t="s">
        <v>3</v>
      </c>
      <c r="I3" s="10" t="s">
        <v>4</v>
      </c>
      <c r="J3" s="13" t="s">
        <v>5</v>
      </c>
      <c r="K3" s="12" t="s">
        <v>4</v>
      </c>
      <c r="L3" s="10" t="s">
        <v>3</v>
      </c>
      <c r="M3" s="10" t="s">
        <v>4</v>
      </c>
      <c r="N3" s="13" t="s">
        <v>5</v>
      </c>
      <c r="O3" s="58" t="s">
        <v>53</v>
      </c>
      <c r="P3" s="58"/>
      <c r="Q3" t="s">
        <v>48</v>
      </c>
      <c r="R3" t="s">
        <v>49</v>
      </c>
      <c r="S3" t="s">
        <v>49</v>
      </c>
      <c r="T3" t="s">
        <v>49</v>
      </c>
      <c r="V3" t="s">
        <v>48</v>
      </c>
      <c r="W3" t="s">
        <v>48</v>
      </c>
    </row>
    <row r="4" spans="1:23" x14ac:dyDescent="0.3">
      <c r="A4" s="14" t="s">
        <v>7</v>
      </c>
      <c r="B4" s="15" t="s">
        <v>33</v>
      </c>
      <c r="C4" s="16"/>
      <c r="D4" s="17"/>
      <c r="E4" s="17"/>
      <c r="F4" s="25"/>
      <c r="G4" s="39">
        <v>39.695481335952849</v>
      </c>
      <c r="H4" s="17"/>
      <c r="I4" s="17"/>
      <c r="J4" s="18"/>
      <c r="K4" s="39">
        <v>4.4007858546168963</v>
      </c>
      <c r="L4" s="17"/>
      <c r="M4" s="17"/>
      <c r="N4" s="18"/>
      <c r="O4" s="26">
        <f>K4*0.000001*277777.7778</f>
        <v>1.2224405152691551</v>
      </c>
      <c r="Q4">
        <v>0</v>
      </c>
    </row>
    <row r="5" spans="1:23" x14ac:dyDescent="0.3">
      <c r="A5" s="19" t="s">
        <v>8</v>
      </c>
      <c r="B5" s="4" t="s">
        <v>37</v>
      </c>
      <c r="C5" s="28"/>
      <c r="D5" s="29"/>
      <c r="E5" s="29"/>
      <c r="F5" s="30"/>
      <c r="G5" s="31">
        <v>11.394891944990176</v>
      </c>
      <c r="H5" s="29"/>
      <c r="I5" s="29"/>
      <c r="J5" s="32"/>
      <c r="K5" s="31">
        <v>4.4990176817288798</v>
      </c>
      <c r="L5" s="29"/>
      <c r="M5" s="29"/>
      <c r="N5" s="32"/>
      <c r="O5" s="26">
        <f t="shared" ref="O5:O30" si="0">K5*0.000001*277777.7778</f>
        <v>1.2497271339135558</v>
      </c>
      <c r="Q5">
        <v>0</v>
      </c>
    </row>
    <row r="6" spans="1:23" x14ac:dyDescent="0.3">
      <c r="A6" s="19" t="s">
        <v>9</v>
      </c>
      <c r="B6" s="4" t="s">
        <v>43</v>
      </c>
      <c r="C6" s="28"/>
      <c r="D6" s="29"/>
      <c r="E6" s="29"/>
      <c r="F6" s="30"/>
      <c r="G6" s="31">
        <v>43.627682762403708</v>
      </c>
      <c r="H6" s="29"/>
      <c r="I6" s="29"/>
      <c r="J6" s="32"/>
      <c r="K6" s="31">
        <v>0</v>
      </c>
      <c r="L6" s="29"/>
      <c r="M6" s="29"/>
      <c r="N6" s="32"/>
      <c r="O6" s="26">
        <f t="shared" si="0"/>
        <v>0</v>
      </c>
      <c r="Q6">
        <v>0</v>
      </c>
    </row>
    <row r="7" spans="1:23" x14ac:dyDescent="0.3">
      <c r="A7" s="19" t="s">
        <v>10</v>
      </c>
      <c r="B7" s="4" t="s">
        <v>36</v>
      </c>
      <c r="C7" s="28"/>
      <c r="D7" s="29"/>
      <c r="E7" s="29"/>
      <c r="F7" s="30"/>
      <c r="G7" s="31">
        <v>12.86345776031434</v>
      </c>
      <c r="H7" s="29"/>
      <c r="I7" s="29"/>
      <c r="J7" s="32"/>
      <c r="K7" s="31">
        <v>2.1611001964636545</v>
      </c>
      <c r="L7" s="29"/>
      <c r="M7" s="29"/>
      <c r="N7" s="32"/>
      <c r="O7" s="26">
        <f t="shared" si="0"/>
        <v>0.60030561017681727</v>
      </c>
      <c r="Q7">
        <v>0</v>
      </c>
    </row>
    <row r="8" spans="1:23" x14ac:dyDescent="0.3">
      <c r="A8" s="19" t="s">
        <v>11</v>
      </c>
      <c r="B8" s="4" t="s">
        <v>37</v>
      </c>
      <c r="C8" s="28"/>
      <c r="D8" s="29"/>
      <c r="E8" s="29"/>
      <c r="F8" s="30"/>
      <c r="G8" s="31">
        <v>11.394891944990176</v>
      </c>
      <c r="H8" s="29"/>
      <c r="I8" s="29"/>
      <c r="J8" s="32"/>
      <c r="K8" s="31">
        <v>4.4990176817288798</v>
      </c>
      <c r="L8" s="29"/>
      <c r="M8" s="29"/>
      <c r="N8" s="32"/>
      <c r="O8" s="26">
        <f t="shared" si="0"/>
        <v>1.2497271339135558</v>
      </c>
      <c r="Q8">
        <v>0</v>
      </c>
    </row>
    <row r="9" spans="1:23" x14ac:dyDescent="0.3">
      <c r="A9" s="19" t="s">
        <v>12</v>
      </c>
      <c r="B9" s="4" t="s">
        <v>38</v>
      </c>
      <c r="C9" s="28"/>
      <c r="D9" s="29"/>
      <c r="E9" s="29"/>
      <c r="F9" s="30"/>
      <c r="G9" s="31">
        <v>15.851846923524111</v>
      </c>
      <c r="H9" s="29"/>
      <c r="I9" s="29"/>
      <c r="J9" s="32"/>
      <c r="K9" s="31">
        <v>0</v>
      </c>
      <c r="L9" s="29"/>
      <c r="M9" s="29"/>
      <c r="N9" s="32"/>
      <c r="O9" s="26">
        <f t="shared" si="0"/>
        <v>0</v>
      </c>
      <c r="Q9">
        <v>0</v>
      </c>
    </row>
    <row r="10" spans="1:23" x14ac:dyDescent="0.3">
      <c r="A10" s="19" t="s">
        <v>13</v>
      </c>
      <c r="B10" s="4" t="s">
        <v>44</v>
      </c>
      <c r="C10" s="28"/>
      <c r="D10" s="29"/>
      <c r="E10" s="29"/>
      <c r="F10" s="30"/>
      <c r="G10" s="31">
        <v>118.98821218074656</v>
      </c>
      <c r="H10" s="29"/>
      <c r="I10" s="29"/>
      <c r="J10" s="32"/>
      <c r="K10" s="31">
        <v>2.3182711198428287</v>
      </c>
      <c r="L10" s="29"/>
      <c r="M10" s="29"/>
      <c r="N10" s="32"/>
      <c r="O10" s="26">
        <f t="shared" si="0"/>
        <v>0.64396420000785837</v>
      </c>
      <c r="Q10">
        <v>0</v>
      </c>
    </row>
    <row r="11" spans="1:23" x14ac:dyDescent="0.3">
      <c r="A11" s="19" t="s">
        <v>14</v>
      </c>
      <c r="B11" s="4" t="s">
        <v>35</v>
      </c>
      <c r="C11" s="28"/>
      <c r="D11" s="29"/>
      <c r="E11" s="29"/>
      <c r="F11" s="30"/>
      <c r="G11" s="31">
        <v>122.97642436149312</v>
      </c>
      <c r="H11" s="29"/>
      <c r="I11" s="29"/>
      <c r="J11" s="32"/>
      <c r="K11" s="31">
        <v>4.7249508840864438</v>
      </c>
      <c r="L11" s="29"/>
      <c r="M11" s="29"/>
      <c r="N11" s="32"/>
      <c r="O11" s="26">
        <f t="shared" si="0"/>
        <v>1.3124863567956777</v>
      </c>
      <c r="Q11">
        <v>0</v>
      </c>
    </row>
    <row r="12" spans="1:23" x14ac:dyDescent="0.3">
      <c r="A12" s="19" t="s">
        <v>15</v>
      </c>
      <c r="B12" s="5"/>
      <c r="C12" s="28"/>
      <c r="D12" s="29"/>
      <c r="E12" s="29"/>
      <c r="F12" s="30"/>
      <c r="G12" s="33"/>
      <c r="H12" s="29"/>
      <c r="I12" s="29"/>
      <c r="J12" s="32"/>
      <c r="K12" s="33"/>
      <c r="L12" s="29"/>
      <c r="M12" s="29"/>
      <c r="N12" s="32"/>
      <c r="O12" s="26"/>
      <c r="Q12">
        <v>0</v>
      </c>
    </row>
    <row r="13" spans="1:23" ht="15" thickBot="1" x14ac:dyDescent="0.35">
      <c r="A13" s="20" t="s">
        <v>16</v>
      </c>
      <c r="B13" s="21" t="s">
        <v>41</v>
      </c>
      <c r="C13" s="34"/>
      <c r="D13" s="35"/>
      <c r="E13" s="35"/>
      <c r="F13" s="36"/>
      <c r="G13" s="31">
        <v>115.19611187156212</v>
      </c>
      <c r="H13" s="35"/>
      <c r="I13" s="35"/>
      <c r="J13" s="37"/>
      <c r="K13" s="38">
        <v>0</v>
      </c>
      <c r="L13" s="35"/>
      <c r="M13" s="35"/>
      <c r="N13" s="37"/>
      <c r="O13" s="26">
        <f t="shared" si="0"/>
        <v>0</v>
      </c>
      <c r="Q13">
        <v>0</v>
      </c>
    </row>
    <row r="14" spans="1:23" x14ac:dyDescent="0.3">
      <c r="A14" s="23" t="s">
        <v>17</v>
      </c>
      <c r="B14" s="15" t="s">
        <v>34</v>
      </c>
      <c r="C14" s="39">
        <v>1454.6086639245243</v>
      </c>
      <c r="D14" s="40">
        <v>861.99786096256707</v>
      </c>
      <c r="E14" s="40">
        <v>612.92470067886757</v>
      </c>
      <c r="F14" s="41">
        <v>345.3774222855352</v>
      </c>
      <c r="G14" s="39">
        <v>36.365216598113108</v>
      </c>
      <c r="H14" s="40">
        <v>21.549946524064179</v>
      </c>
      <c r="I14" s="40">
        <v>15.32311751697169</v>
      </c>
      <c r="J14" s="42">
        <v>8.6344355571383797</v>
      </c>
      <c r="K14" s="39">
        <v>0</v>
      </c>
      <c r="L14" s="40">
        <v>0</v>
      </c>
      <c r="M14" s="40">
        <v>0</v>
      </c>
      <c r="N14" s="42">
        <v>0</v>
      </c>
      <c r="O14" s="26">
        <f t="shared" si="0"/>
        <v>0</v>
      </c>
      <c r="Q14" s="26">
        <f>LN(E14/C14)/(30)*100</f>
        <v>-2.8808336430936876</v>
      </c>
      <c r="R14" s="27">
        <f>(D14/$C14)^(1/3)</f>
        <v>0.83994981617107201</v>
      </c>
      <c r="S14" s="27">
        <f t="shared" ref="S14:T14" si="1">(E14/$C14)^(1/3)</f>
        <v>0.74969909148691527</v>
      </c>
      <c r="T14" s="27">
        <f t="shared" si="1"/>
        <v>0.61922610662203592</v>
      </c>
      <c r="U14" s="26"/>
      <c r="V14" s="26">
        <f t="shared" ref="V14:V30" si="2">LN(I14/G14)/(30)*100</f>
        <v>-2.8808336430936872</v>
      </c>
      <c r="W14" s="26" t="e">
        <f>LN(M14/K14)/(30)*100</f>
        <v>#DIV/0!</v>
      </c>
    </row>
    <row r="15" spans="1:23" x14ac:dyDescent="0.3">
      <c r="A15" s="24" t="s">
        <v>18</v>
      </c>
      <c r="B15" s="5"/>
      <c r="C15" s="33"/>
      <c r="D15" s="43"/>
      <c r="E15" s="43"/>
      <c r="F15" s="44"/>
      <c r="G15" s="33"/>
      <c r="H15" s="43"/>
      <c r="I15" s="43"/>
      <c r="J15" s="45"/>
      <c r="K15" s="33"/>
      <c r="L15" s="43"/>
      <c r="M15" s="43"/>
      <c r="N15" s="45"/>
      <c r="O15" s="26"/>
      <c r="Q15" s="26" t="e">
        <f t="shared" ref="Q15:Q30" si="3">LN(E15/C15)/(30)*100</f>
        <v>#DIV/0!</v>
      </c>
      <c r="R15" s="26" t="e">
        <f t="shared" ref="R15:R30" si="4">(D15/$C15)^(1/3)</f>
        <v>#DIV/0!</v>
      </c>
      <c r="S15" s="26" t="e">
        <f t="shared" ref="S15:S30" si="5">(E15/$C15)^(1/3)</f>
        <v>#DIV/0!</v>
      </c>
      <c r="T15" s="26" t="e">
        <f t="shared" ref="T15:T30" si="6">(F15/$C15)^(1/3)</f>
        <v>#DIV/0!</v>
      </c>
      <c r="V15" s="26" t="e">
        <f t="shared" si="2"/>
        <v>#DIV/0!</v>
      </c>
      <c r="W15" s="26" t="e">
        <f t="shared" ref="W15:W30" si="7">LN(M15/K15)/(30)*100</f>
        <v>#DIV/0!</v>
      </c>
    </row>
    <row r="16" spans="1:23" ht="15" thickBot="1" x14ac:dyDescent="0.35">
      <c r="A16" s="24" t="s">
        <v>19</v>
      </c>
      <c r="B16" s="4" t="s">
        <v>35</v>
      </c>
      <c r="C16" s="31">
        <v>4322.2883693518097</v>
      </c>
      <c r="D16" s="46">
        <v>3716.3551090632982</v>
      </c>
      <c r="E16" s="46">
        <v>3716.3551090632982</v>
      </c>
      <c r="F16" s="46">
        <v>3716.3551090632982</v>
      </c>
      <c r="G16" s="31">
        <v>122.97642436149312</v>
      </c>
      <c r="H16" s="31">
        <v>122.97642436149312</v>
      </c>
      <c r="I16" s="31">
        <v>122.97642436149312</v>
      </c>
      <c r="J16" s="31">
        <v>122.97642436149312</v>
      </c>
      <c r="K16" s="31">
        <v>4.7249508840864438</v>
      </c>
      <c r="L16" s="31">
        <v>4.7249508840864438</v>
      </c>
      <c r="M16" s="31">
        <v>4.7249508840864438</v>
      </c>
      <c r="N16" s="31">
        <v>4.7249508840864438</v>
      </c>
      <c r="O16" s="26">
        <f t="shared" si="0"/>
        <v>1.3124863567956777</v>
      </c>
      <c r="Q16" s="26">
        <f t="shared" si="3"/>
        <v>-0.50347199522583952</v>
      </c>
      <c r="R16" s="26">
        <f t="shared" si="4"/>
        <v>0.95089921542619327</v>
      </c>
      <c r="S16" s="26">
        <f t="shared" si="5"/>
        <v>0.95089921542619327</v>
      </c>
      <c r="T16" s="26">
        <f t="shared" si="6"/>
        <v>0.95089921542619327</v>
      </c>
      <c r="V16" s="26">
        <f t="shared" si="2"/>
        <v>0</v>
      </c>
      <c r="W16" s="26">
        <f t="shared" si="7"/>
        <v>0</v>
      </c>
    </row>
    <row r="17" spans="1:23" x14ac:dyDescent="0.3">
      <c r="A17" s="24" t="s">
        <v>20</v>
      </c>
      <c r="B17" s="4" t="s">
        <v>33</v>
      </c>
      <c r="C17" s="31">
        <v>4138.4608887828199</v>
      </c>
      <c r="D17" s="46">
        <v>3753.7118898041126</v>
      </c>
      <c r="E17" s="46">
        <v>3753.7118898041126</v>
      </c>
      <c r="F17" s="46">
        <v>3753.7118898041126</v>
      </c>
      <c r="G17" s="39">
        <v>39.695481335952849</v>
      </c>
      <c r="H17" s="46">
        <v>39.695481335952849</v>
      </c>
      <c r="I17" s="46">
        <v>39.695481335952849</v>
      </c>
      <c r="J17" s="46">
        <v>39.695481335952849</v>
      </c>
      <c r="K17" s="39">
        <v>4.4007858546168963</v>
      </c>
      <c r="L17" s="46">
        <v>4.4007858546168963</v>
      </c>
      <c r="M17" s="46">
        <v>4.4007858546168963</v>
      </c>
      <c r="N17" s="46">
        <v>4.4007858546168963</v>
      </c>
      <c r="O17" s="26">
        <f t="shared" si="0"/>
        <v>1.2224405152691551</v>
      </c>
      <c r="Q17" s="26">
        <f t="shared" si="3"/>
        <v>-0.32526255007699106</v>
      </c>
      <c r="R17" s="26">
        <f t="shared" si="4"/>
        <v>0.96799703472807119</v>
      </c>
      <c r="S17" s="26">
        <f t="shared" si="5"/>
        <v>0.96799703472807119</v>
      </c>
      <c r="T17" s="26">
        <f t="shared" si="6"/>
        <v>0.96799703472807119</v>
      </c>
      <c r="V17" s="26">
        <f t="shared" si="2"/>
        <v>0</v>
      </c>
      <c r="W17" s="26">
        <f t="shared" si="7"/>
        <v>0</v>
      </c>
    </row>
    <row r="18" spans="1:23" x14ac:dyDescent="0.3">
      <c r="A18" s="24" t="s">
        <v>21</v>
      </c>
      <c r="B18" s="4" t="s">
        <v>36</v>
      </c>
      <c r="C18" s="31">
        <v>1065.9406009603063</v>
      </c>
      <c r="D18" s="46">
        <v>913.05237801739736</v>
      </c>
      <c r="E18" s="46">
        <v>913.05237801739736</v>
      </c>
      <c r="F18" s="47">
        <v>913.05237801739736</v>
      </c>
      <c r="G18" s="31">
        <v>12.86345776031434</v>
      </c>
      <c r="H18" s="46">
        <v>12.86345776031434</v>
      </c>
      <c r="I18" s="31">
        <v>12.86345776031434</v>
      </c>
      <c r="J18" s="48">
        <v>12.86345776031434</v>
      </c>
      <c r="K18" s="31">
        <v>2.1611001964636545</v>
      </c>
      <c r="L18" s="46">
        <v>2.1611001964636545</v>
      </c>
      <c r="M18" s="46">
        <v>2.1611001964636545</v>
      </c>
      <c r="N18" s="49">
        <v>2.1611001964636545</v>
      </c>
      <c r="O18" s="26">
        <f t="shared" si="0"/>
        <v>0.60030561017681727</v>
      </c>
      <c r="Q18" s="26">
        <f t="shared" si="3"/>
        <v>-0.51606544555465628</v>
      </c>
      <c r="R18" s="26">
        <f t="shared" si="4"/>
        <v>0.94970245894530636</v>
      </c>
      <c r="S18" s="26">
        <f t="shared" si="5"/>
        <v>0.94970245894530636</v>
      </c>
      <c r="T18" s="26">
        <f t="shared" si="6"/>
        <v>0.94970245894530636</v>
      </c>
      <c r="V18" s="26">
        <f t="shared" si="2"/>
        <v>0</v>
      </c>
      <c r="W18" s="26">
        <f t="shared" si="7"/>
        <v>0</v>
      </c>
    </row>
    <row r="19" spans="1:23" x14ac:dyDescent="0.3">
      <c r="A19" s="24" t="s">
        <v>22</v>
      </c>
      <c r="B19" s="4" t="s">
        <v>36</v>
      </c>
      <c r="C19" s="31">
        <v>1065.9406009603063</v>
      </c>
      <c r="D19" s="46">
        <v>913.05237801739736</v>
      </c>
      <c r="E19" s="46">
        <v>913.05237801739736</v>
      </c>
      <c r="F19" s="47">
        <v>913.05237801739736</v>
      </c>
      <c r="G19" s="31">
        <v>12.86345776031434</v>
      </c>
      <c r="H19" s="31">
        <v>12.86345776031434</v>
      </c>
      <c r="I19" s="31">
        <v>12.86345776031434</v>
      </c>
      <c r="J19" s="48">
        <v>12.86345776031434</v>
      </c>
      <c r="K19" s="31">
        <v>2.1611001964636545</v>
      </c>
      <c r="L19" s="46">
        <v>2.1611001964636545</v>
      </c>
      <c r="M19" s="46">
        <v>2.1611001964636545</v>
      </c>
      <c r="N19" s="49">
        <v>2.1611001964636545</v>
      </c>
      <c r="O19" s="26">
        <f t="shared" si="0"/>
        <v>0.60030561017681727</v>
      </c>
      <c r="Q19" s="26">
        <f t="shared" si="3"/>
        <v>-0.51606544555465628</v>
      </c>
      <c r="R19" s="26">
        <f t="shared" si="4"/>
        <v>0.94970245894530636</v>
      </c>
      <c r="S19" s="26">
        <f t="shared" si="5"/>
        <v>0.94970245894530636</v>
      </c>
      <c r="T19" s="26">
        <f t="shared" si="6"/>
        <v>0.94970245894530636</v>
      </c>
      <c r="V19" s="26">
        <f t="shared" si="2"/>
        <v>0</v>
      </c>
      <c r="W19" s="26">
        <f t="shared" si="7"/>
        <v>0</v>
      </c>
    </row>
    <row r="20" spans="1:23" x14ac:dyDescent="0.3">
      <c r="A20" s="24" t="s">
        <v>23</v>
      </c>
      <c r="B20" s="4" t="s">
        <v>37</v>
      </c>
      <c r="C20" s="31">
        <v>973.60573850312153</v>
      </c>
      <c r="D20" s="46">
        <v>834.39253482591789</v>
      </c>
      <c r="E20" s="46">
        <v>834.39253482591789</v>
      </c>
      <c r="F20" s="47">
        <v>834.39253482591789</v>
      </c>
      <c r="G20" s="31">
        <v>11.394891944990176</v>
      </c>
      <c r="H20" s="46">
        <v>11.394891944990176</v>
      </c>
      <c r="I20" s="46">
        <v>11.394891944990176</v>
      </c>
      <c r="J20" s="49">
        <v>11.394891944990176</v>
      </c>
      <c r="K20" s="31">
        <v>4.4990176817288798</v>
      </c>
      <c r="L20" s="46">
        <v>4.4990176817288798</v>
      </c>
      <c r="M20" s="46">
        <v>4.4990176817288798</v>
      </c>
      <c r="N20" s="49">
        <v>4.4990176817288798</v>
      </c>
      <c r="O20" s="26">
        <f t="shared" si="0"/>
        <v>1.2497271339135558</v>
      </c>
      <c r="Q20" s="26">
        <f t="shared" si="3"/>
        <v>-0.51434159624672549</v>
      </c>
      <c r="R20" s="26">
        <f t="shared" si="4"/>
        <v>0.94986618744972362</v>
      </c>
      <c r="S20" s="26">
        <f t="shared" si="5"/>
        <v>0.94986618744972362</v>
      </c>
      <c r="T20" s="26">
        <f t="shared" si="6"/>
        <v>0.94986618744972362</v>
      </c>
      <c r="V20" s="26">
        <f t="shared" si="2"/>
        <v>0</v>
      </c>
      <c r="W20" s="26">
        <f t="shared" si="7"/>
        <v>0</v>
      </c>
    </row>
    <row r="21" spans="1:23" x14ac:dyDescent="0.3">
      <c r="A21" s="24" t="s">
        <v>24</v>
      </c>
      <c r="B21" s="4" t="s">
        <v>38</v>
      </c>
      <c r="C21" s="31">
        <v>1353.5428568822824</v>
      </c>
      <c r="D21" s="46">
        <v>836.38427846404704</v>
      </c>
      <c r="E21" s="46">
        <v>687.7912886590459</v>
      </c>
      <c r="F21" s="47">
        <v>517.57476956484322</v>
      </c>
      <c r="G21" s="31">
        <v>15.851846923524111</v>
      </c>
      <c r="H21" s="46">
        <v>9.7952092791453467</v>
      </c>
      <c r="I21" s="46">
        <v>8.0549811686567026</v>
      </c>
      <c r="J21" s="49">
        <v>6.061511814644895</v>
      </c>
      <c r="K21" s="31">
        <v>0</v>
      </c>
      <c r="L21" s="46">
        <v>0</v>
      </c>
      <c r="M21" s="46">
        <v>0</v>
      </c>
      <c r="N21" s="49">
        <v>0</v>
      </c>
      <c r="O21" s="26">
        <f t="shared" si="0"/>
        <v>0</v>
      </c>
      <c r="Q21" s="26">
        <f>LN(E21/C21)/(30)*100</f>
        <v>-2.2566511329908687</v>
      </c>
      <c r="R21" s="27">
        <f t="shared" si="4"/>
        <v>0.85174831516322747</v>
      </c>
      <c r="S21" s="27">
        <f t="shared" si="5"/>
        <v>0.7979852915856781</v>
      </c>
      <c r="T21" s="27">
        <f t="shared" si="6"/>
        <v>0.72582796253107595</v>
      </c>
      <c r="V21" s="26">
        <f t="shared" si="2"/>
        <v>-2.2566511329908701</v>
      </c>
      <c r="W21" s="26" t="e">
        <f t="shared" si="7"/>
        <v>#DIV/0!</v>
      </c>
    </row>
    <row r="22" spans="1:23" x14ac:dyDescent="0.3">
      <c r="A22" s="24" t="s">
        <v>25</v>
      </c>
      <c r="B22" s="4" t="s">
        <v>41</v>
      </c>
      <c r="C22" s="31">
        <v>3987.9201200255211</v>
      </c>
      <c r="D22" s="46">
        <v>3300.3818989235442</v>
      </c>
      <c r="E22" s="46">
        <v>2122.1601023243179</v>
      </c>
      <c r="F22" s="47">
        <v>1579.8167643241873</v>
      </c>
      <c r="G22" s="31">
        <v>115.19611187156212</v>
      </c>
      <c r="H22" s="46">
        <v>98.547380178171267</v>
      </c>
      <c r="I22" s="46">
        <v>55.334681111782473</v>
      </c>
      <c r="J22" s="49">
        <v>39.333994723687709</v>
      </c>
      <c r="K22" s="31">
        <v>0</v>
      </c>
      <c r="L22" s="46">
        <v>0</v>
      </c>
      <c r="M22" s="46">
        <v>0</v>
      </c>
      <c r="N22" s="49">
        <v>0</v>
      </c>
      <c r="O22" s="26">
        <f t="shared" si="0"/>
        <v>0</v>
      </c>
      <c r="Q22" s="26">
        <f t="shared" si="3"/>
        <v>-2.1027844522774672</v>
      </c>
      <c r="R22" s="27">
        <f t="shared" si="4"/>
        <v>0.93887097969449629</v>
      </c>
      <c r="S22" s="27">
        <f t="shared" si="5"/>
        <v>0.81035857407529921</v>
      </c>
      <c r="T22" s="27">
        <f t="shared" si="6"/>
        <v>0.73443509673242768</v>
      </c>
      <c r="V22" s="26">
        <f t="shared" si="2"/>
        <v>-2.4441204658121647</v>
      </c>
      <c r="W22" s="26" t="e">
        <f t="shared" si="7"/>
        <v>#DIV/0!</v>
      </c>
    </row>
    <row r="23" spans="1:23" x14ac:dyDescent="0.3">
      <c r="A23" s="19" t="s">
        <v>26</v>
      </c>
      <c r="B23" s="4" t="s">
        <v>39</v>
      </c>
      <c r="C23" s="31">
        <v>1742.0551673469477</v>
      </c>
      <c r="D23" s="46">
        <v>1037.3690329992173</v>
      </c>
      <c r="E23" s="46">
        <v>795.84273260431576</v>
      </c>
      <c r="F23" s="47">
        <v>586.36656596571993</v>
      </c>
      <c r="G23" s="31">
        <v>12.490545120180542</v>
      </c>
      <c r="H23" s="46">
        <v>7.4379416655834332</v>
      </c>
      <c r="I23" s="46">
        <v>5.7061967648824936</v>
      </c>
      <c r="J23" s="49">
        <v>4.2042514992876177</v>
      </c>
      <c r="K23" s="31">
        <v>0</v>
      </c>
      <c r="L23" s="46">
        <v>0</v>
      </c>
      <c r="M23" s="46">
        <v>0</v>
      </c>
      <c r="N23" s="49">
        <v>0</v>
      </c>
      <c r="O23" s="26">
        <f t="shared" si="0"/>
        <v>0</v>
      </c>
      <c r="Q23" s="26">
        <f t="shared" si="3"/>
        <v>-2.611397438874592</v>
      </c>
      <c r="R23" s="27">
        <f t="shared" si="4"/>
        <v>0.84131208067166574</v>
      </c>
      <c r="S23" s="27">
        <f t="shared" si="5"/>
        <v>0.77017328508574545</v>
      </c>
      <c r="T23" s="27">
        <f t="shared" si="6"/>
        <v>0.69561525625753917</v>
      </c>
      <c r="V23" s="26">
        <f t="shared" si="2"/>
        <v>-2.611397438874592</v>
      </c>
      <c r="W23" s="26" t="e">
        <f t="shared" si="7"/>
        <v>#DIV/0!</v>
      </c>
    </row>
    <row r="24" spans="1:23" ht="15" thickBot="1" x14ac:dyDescent="0.35">
      <c r="A24" s="20" t="s">
        <v>27</v>
      </c>
      <c r="B24" s="21" t="s">
        <v>42</v>
      </c>
      <c r="C24" s="38">
        <v>5731.0127298245352</v>
      </c>
      <c r="D24" s="50">
        <v>4328.2589268618394</v>
      </c>
      <c r="E24" s="50">
        <v>2513.108179480264</v>
      </c>
      <c r="F24" s="51">
        <v>1824.854334836853</v>
      </c>
      <c r="G24" s="38">
        <v>98.189088055162102</v>
      </c>
      <c r="H24" s="50">
        <v>83.73245170304105</v>
      </c>
      <c r="I24" s="50">
        <v>47.169870134203386</v>
      </c>
      <c r="J24" s="52">
        <v>33.703016422179196</v>
      </c>
      <c r="K24" s="38">
        <v>0</v>
      </c>
      <c r="L24" s="50">
        <v>0</v>
      </c>
      <c r="M24" s="50">
        <v>0</v>
      </c>
      <c r="N24" s="52">
        <v>0</v>
      </c>
      <c r="O24" s="26">
        <f t="shared" si="0"/>
        <v>0</v>
      </c>
      <c r="Q24" s="26">
        <f t="shared" si="3"/>
        <v>-2.7479065040387671</v>
      </c>
      <c r="R24" s="27">
        <f t="shared" si="4"/>
        <v>0.91066914059581694</v>
      </c>
      <c r="S24" s="27">
        <f t="shared" si="5"/>
        <v>0.75973115598833363</v>
      </c>
      <c r="T24" s="27">
        <f t="shared" si="6"/>
        <v>0.68286094824570565</v>
      </c>
      <c r="V24" s="26">
        <f t="shared" si="2"/>
        <v>-2.4437991514549156</v>
      </c>
      <c r="W24" s="26" t="e">
        <f t="shared" si="7"/>
        <v>#DIV/0!</v>
      </c>
    </row>
    <row r="25" spans="1:23" x14ac:dyDescent="0.3">
      <c r="A25" s="22" t="s">
        <v>28</v>
      </c>
      <c r="B25" s="1" t="s">
        <v>40</v>
      </c>
      <c r="C25" s="53">
        <v>2644.2786630962364</v>
      </c>
      <c r="D25" s="54">
        <v>1124.6145820191289</v>
      </c>
      <c r="E25" s="54">
        <v>857.6570833640435</v>
      </c>
      <c r="F25" s="55">
        <v>602.42092125560248</v>
      </c>
      <c r="G25" s="53">
        <v>19.832089973221773</v>
      </c>
      <c r="H25" s="54">
        <v>8.4346093651434675</v>
      </c>
      <c r="I25" s="54">
        <v>6.4324281252303264</v>
      </c>
      <c r="J25" s="56">
        <v>4.5181569094170184</v>
      </c>
      <c r="K25" s="53">
        <v>0</v>
      </c>
      <c r="L25" s="54">
        <v>0</v>
      </c>
      <c r="M25" s="54">
        <v>0</v>
      </c>
      <c r="N25" s="56">
        <v>0</v>
      </c>
      <c r="O25" s="26">
        <f t="shared" si="0"/>
        <v>0</v>
      </c>
      <c r="Q25" s="26">
        <f t="shared" si="3"/>
        <v>-3.7531641335752619</v>
      </c>
      <c r="R25" s="27">
        <f t="shared" si="4"/>
        <v>0.75202480070306987</v>
      </c>
      <c r="S25" s="27">
        <f t="shared" si="5"/>
        <v>0.68707184568386204</v>
      </c>
      <c r="T25" s="27">
        <f t="shared" si="6"/>
        <v>0.61075112425396483</v>
      </c>
      <c r="V25" s="26">
        <f t="shared" si="2"/>
        <v>-3.7531641335752619</v>
      </c>
      <c r="W25" s="26" t="e">
        <f t="shared" si="7"/>
        <v>#DIV/0!</v>
      </c>
    </row>
    <row r="26" spans="1:23" x14ac:dyDescent="0.3">
      <c r="A26" s="3" t="s">
        <v>29</v>
      </c>
      <c r="B26" s="5"/>
      <c r="C26" s="33">
        <f>C30</f>
        <v>2697.019961679217</v>
      </c>
      <c r="D26" s="43"/>
      <c r="E26" s="43"/>
      <c r="F26" s="44"/>
      <c r="G26" s="33">
        <f>G30</f>
        <v>26.994106090373279</v>
      </c>
      <c r="H26" s="43"/>
      <c r="I26" s="43"/>
      <c r="J26" s="45"/>
      <c r="K26" s="33">
        <f>K30</f>
        <v>5.7170923379174852</v>
      </c>
      <c r="L26" s="43"/>
      <c r="M26" s="43"/>
      <c r="N26" s="45"/>
      <c r="O26" s="26"/>
      <c r="Q26" s="26" t="e">
        <f t="shared" si="3"/>
        <v>#NUM!</v>
      </c>
      <c r="R26" s="26">
        <f t="shared" si="4"/>
        <v>0</v>
      </c>
      <c r="S26" s="26">
        <f t="shared" si="5"/>
        <v>0</v>
      </c>
      <c r="T26" s="26">
        <f t="shared" si="6"/>
        <v>0</v>
      </c>
      <c r="V26" s="26" t="e">
        <f t="shared" si="2"/>
        <v>#NUM!</v>
      </c>
      <c r="W26" s="26" t="e">
        <f t="shared" si="7"/>
        <v>#NUM!</v>
      </c>
    </row>
    <row r="27" spans="1:23" x14ac:dyDescent="0.3">
      <c r="A27" s="3" t="s">
        <v>30</v>
      </c>
      <c r="B27" s="5"/>
      <c r="C27" s="33"/>
      <c r="D27" s="43"/>
      <c r="E27" s="43"/>
      <c r="F27" s="44"/>
      <c r="G27" s="33"/>
      <c r="H27" s="43"/>
      <c r="I27" s="43"/>
      <c r="J27" s="45"/>
      <c r="K27" s="33"/>
      <c r="L27" s="43"/>
      <c r="M27" s="43"/>
      <c r="N27" s="45"/>
      <c r="O27" s="26"/>
      <c r="Q27" s="26" t="e">
        <f t="shared" si="3"/>
        <v>#DIV/0!</v>
      </c>
      <c r="R27" s="26" t="e">
        <f t="shared" si="4"/>
        <v>#DIV/0!</v>
      </c>
      <c r="S27" s="26" t="e">
        <f t="shared" si="5"/>
        <v>#DIV/0!</v>
      </c>
      <c r="T27" s="26" t="e">
        <f t="shared" si="6"/>
        <v>#DIV/0!</v>
      </c>
      <c r="V27" s="26" t="e">
        <f t="shared" si="2"/>
        <v>#DIV/0!</v>
      </c>
      <c r="W27" s="26" t="e">
        <f t="shared" si="7"/>
        <v>#DIV/0!</v>
      </c>
    </row>
    <row r="28" spans="1:23" x14ac:dyDescent="0.3">
      <c r="A28" s="3" t="s">
        <v>31</v>
      </c>
      <c r="B28" s="5"/>
      <c r="C28" s="33"/>
      <c r="D28" s="43"/>
      <c r="E28" s="43"/>
      <c r="F28" s="44"/>
      <c r="G28" s="33"/>
      <c r="H28" s="43"/>
      <c r="I28" s="43"/>
      <c r="J28" s="45"/>
      <c r="K28" s="33"/>
      <c r="L28" s="43"/>
      <c r="M28" s="43"/>
      <c r="N28" s="45"/>
      <c r="O28" s="26"/>
      <c r="Q28" s="26" t="e">
        <f t="shared" si="3"/>
        <v>#DIV/0!</v>
      </c>
      <c r="R28" s="26" t="e">
        <f t="shared" si="4"/>
        <v>#DIV/0!</v>
      </c>
      <c r="S28" s="26" t="e">
        <f t="shared" si="5"/>
        <v>#DIV/0!</v>
      </c>
      <c r="T28" s="26" t="e">
        <f t="shared" si="6"/>
        <v>#DIV/0!</v>
      </c>
      <c r="V28" s="26" t="e">
        <f t="shared" si="2"/>
        <v>#DIV/0!</v>
      </c>
      <c r="W28" s="26" t="e">
        <f t="shared" si="7"/>
        <v>#DIV/0!</v>
      </c>
    </row>
    <row r="29" spans="1:23" x14ac:dyDescent="0.3">
      <c r="A29" s="2"/>
      <c r="B29" s="4" t="s">
        <v>45</v>
      </c>
      <c r="C29" s="57">
        <v>6779.6973128170912</v>
      </c>
      <c r="D29" s="46">
        <v>5672.0098102362144</v>
      </c>
      <c r="E29" s="46">
        <v>5672.0098102362144</v>
      </c>
      <c r="F29" s="47">
        <v>5672.0098102362144</v>
      </c>
      <c r="G29" s="31">
        <v>58.241650294695482</v>
      </c>
      <c r="H29" s="46">
        <v>58.241650294695482</v>
      </c>
      <c r="I29" s="46">
        <v>58.241650294695482</v>
      </c>
      <c r="J29" s="49">
        <v>58.241650294695482</v>
      </c>
      <c r="K29" s="31">
        <v>10.736738703339881</v>
      </c>
      <c r="L29" s="46">
        <v>10.736738703339881</v>
      </c>
      <c r="M29" s="46">
        <v>10.736738703339881</v>
      </c>
      <c r="N29" s="49">
        <v>10.736738703339881</v>
      </c>
      <c r="O29" s="26">
        <f t="shared" si="0"/>
        <v>2.9824274178330055</v>
      </c>
      <c r="Q29" s="26">
        <f t="shared" si="3"/>
        <v>-0.5946297933660547</v>
      </c>
      <c r="R29" s="26">
        <f t="shared" si="4"/>
        <v>0.94227041642144627</v>
      </c>
      <c r="S29" s="26">
        <f t="shared" si="5"/>
        <v>0.94227041642144627</v>
      </c>
      <c r="T29" s="26">
        <f t="shared" si="6"/>
        <v>0.94227041642144627</v>
      </c>
      <c r="V29" s="26">
        <f t="shared" si="2"/>
        <v>0</v>
      </c>
      <c r="W29" s="26">
        <f t="shared" si="7"/>
        <v>0</v>
      </c>
    </row>
    <row r="30" spans="1:23" x14ac:dyDescent="0.3">
      <c r="A30" s="2"/>
      <c r="B30" s="4" t="s">
        <v>46</v>
      </c>
      <c r="C30" s="31">
        <v>2697.019961679217</v>
      </c>
      <c r="D30" s="46">
        <v>1979.0681998057648</v>
      </c>
      <c r="E30" s="46">
        <v>1979.0681998057648</v>
      </c>
      <c r="F30" s="47">
        <v>1979.0681998057648</v>
      </c>
      <c r="G30" s="31">
        <v>26.994106090373279</v>
      </c>
      <c r="H30" s="46">
        <v>26.994106090373279</v>
      </c>
      <c r="I30" s="46">
        <v>26.994106090373279</v>
      </c>
      <c r="J30" s="49">
        <v>26.994106090373279</v>
      </c>
      <c r="K30" s="31">
        <v>5.7170923379174852</v>
      </c>
      <c r="L30" s="46">
        <v>5.7170923379174852</v>
      </c>
      <c r="M30" s="46">
        <v>5.7170923379174852</v>
      </c>
      <c r="N30" s="49">
        <v>5.7170923379174852</v>
      </c>
      <c r="O30" s="26">
        <f t="shared" si="0"/>
        <v>1.5880812051041255</v>
      </c>
      <c r="Q30" s="26">
        <f t="shared" si="3"/>
        <v>-1.0317377259688025</v>
      </c>
      <c r="R30" s="26">
        <f t="shared" si="4"/>
        <v>0.90197022215455591</v>
      </c>
      <c r="S30" s="26">
        <f t="shared" si="5"/>
        <v>0.90197022215455591</v>
      </c>
      <c r="T30" s="26">
        <f t="shared" si="6"/>
        <v>0.90197022215455591</v>
      </c>
      <c r="V30" s="26">
        <f t="shared" si="2"/>
        <v>0</v>
      </c>
      <c r="W30" s="26">
        <f t="shared" si="7"/>
        <v>0</v>
      </c>
    </row>
    <row r="31" spans="1:23" ht="15" thickBot="1" x14ac:dyDescent="0.35">
      <c r="A31" s="2"/>
      <c r="B31" s="4"/>
      <c r="C31" s="7"/>
      <c r="D31" s="8"/>
      <c r="E31" s="8"/>
      <c r="F31" s="21"/>
      <c r="G31" s="7"/>
      <c r="H31" s="8"/>
      <c r="I31" s="8"/>
      <c r="J31" s="9"/>
      <c r="K31" s="7"/>
      <c r="L31" s="8"/>
      <c r="M31" s="8"/>
      <c r="N31" s="9"/>
    </row>
  </sheetData>
  <mergeCells count="6">
    <mergeCell ref="D2:F2"/>
    <mergeCell ref="C1:F1"/>
    <mergeCell ref="G1:J1"/>
    <mergeCell ref="H2:J2"/>
    <mergeCell ref="K1:N1"/>
    <mergeCell ref="L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E42FF-F034-48A8-9DFE-831EAF59B71F}">
  <dimension ref="A1:J14"/>
  <sheetViews>
    <sheetView workbookViewId="0">
      <selection activeCell="A3" sqref="A3"/>
    </sheetView>
  </sheetViews>
  <sheetFormatPr defaultRowHeight="14.4" x14ac:dyDescent="0.3"/>
  <sheetData>
    <row r="1" spans="1:10" x14ac:dyDescent="0.3">
      <c r="A1" t="s">
        <v>55</v>
      </c>
    </row>
    <row r="2" spans="1:10" x14ac:dyDescent="0.3">
      <c r="A2" s="59">
        <v>0.97</v>
      </c>
    </row>
    <row r="3" spans="1:10" x14ac:dyDescent="0.3">
      <c r="A3" s="59">
        <v>0.61</v>
      </c>
      <c r="D3" t="s">
        <v>54</v>
      </c>
      <c r="J3" t="s">
        <v>57</v>
      </c>
    </row>
    <row r="4" spans="1:10" x14ac:dyDescent="0.3">
      <c r="D4">
        <v>2020</v>
      </c>
      <c r="E4">
        <v>2030</v>
      </c>
      <c r="F4">
        <v>2040</v>
      </c>
      <c r="G4">
        <v>2050</v>
      </c>
      <c r="H4" t="s">
        <v>56</v>
      </c>
    </row>
    <row r="5" spans="1:10" x14ac:dyDescent="0.3">
      <c r="D5">
        <v>1</v>
      </c>
      <c r="E5">
        <f>$A$2</f>
        <v>0.97</v>
      </c>
      <c r="F5">
        <f>$A$2</f>
        <v>0.97</v>
      </c>
      <c r="G5">
        <f>$A$2</f>
        <v>0.97</v>
      </c>
      <c r="H5">
        <f>D5*E5*F5*G5</f>
        <v>0.91267299999999996</v>
      </c>
    </row>
    <row r="6" spans="1:10" x14ac:dyDescent="0.3">
      <c r="D6">
        <v>1</v>
      </c>
      <c r="E6">
        <f>$A$2</f>
        <v>0.97</v>
      </c>
      <c r="F6">
        <f>$A$2</f>
        <v>0.97</v>
      </c>
      <c r="G6">
        <f>$A$3</f>
        <v>0.61</v>
      </c>
      <c r="H6">
        <f t="shared" ref="H6:H12" si="0">D6*E6*F6*G6</f>
        <v>0.57394899999999993</v>
      </c>
    </row>
    <row r="7" spans="1:10" x14ac:dyDescent="0.3">
      <c r="D7">
        <v>1</v>
      </c>
      <c r="E7">
        <f>$A$2</f>
        <v>0.97</v>
      </c>
      <c r="F7">
        <f>$A$3</f>
        <v>0.61</v>
      </c>
      <c r="G7">
        <f>$A$2</f>
        <v>0.97</v>
      </c>
      <c r="H7">
        <f t="shared" si="0"/>
        <v>0.57394900000000004</v>
      </c>
    </row>
    <row r="8" spans="1:10" x14ac:dyDescent="0.3">
      <c r="D8">
        <v>1</v>
      </c>
      <c r="E8">
        <f>$A$2</f>
        <v>0.97</v>
      </c>
      <c r="F8">
        <f>$A$3</f>
        <v>0.61</v>
      </c>
      <c r="G8">
        <f>$A$3</f>
        <v>0.61</v>
      </c>
      <c r="H8">
        <f t="shared" si="0"/>
        <v>0.36093700000000001</v>
      </c>
    </row>
    <row r="9" spans="1:10" x14ac:dyDescent="0.3">
      <c r="D9">
        <v>1</v>
      </c>
      <c r="E9">
        <f>$A$3</f>
        <v>0.61</v>
      </c>
      <c r="F9">
        <f>$A$2</f>
        <v>0.97</v>
      </c>
      <c r="G9">
        <f>$A$2</f>
        <v>0.97</v>
      </c>
      <c r="H9">
        <f t="shared" si="0"/>
        <v>0.57394900000000004</v>
      </c>
    </row>
    <row r="10" spans="1:10" x14ac:dyDescent="0.3">
      <c r="D10">
        <v>1</v>
      </c>
      <c r="E10">
        <f>$A$3</f>
        <v>0.61</v>
      </c>
      <c r="F10">
        <f>$A$2</f>
        <v>0.97</v>
      </c>
      <c r="G10">
        <f>$A$3</f>
        <v>0.61</v>
      </c>
      <c r="H10">
        <f t="shared" si="0"/>
        <v>0.36093700000000001</v>
      </c>
    </row>
    <row r="11" spans="1:10" x14ac:dyDescent="0.3">
      <c r="D11">
        <v>1</v>
      </c>
      <c r="E11">
        <f>$A$3</f>
        <v>0.61</v>
      </c>
      <c r="F11">
        <f>$A$3</f>
        <v>0.61</v>
      </c>
      <c r="G11">
        <f>$A$2</f>
        <v>0.97</v>
      </c>
      <c r="H11">
        <f t="shared" si="0"/>
        <v>0.36093699999999995</v>
      </c>
    </row>
    <row r="12" spans="1:10" x14ac:dyDescent="0.3">
      <c r="D12">
        <v>1</v>
      </c>
      <c r="E12">
        <f>$A$3</f>
        <v>0.61</v>
      </c>
      <c r="F12">
        <f>$A$3</f>
        <v>0.61</v>
      </c>
      <c r="G12">
        <f>$A$3</f>
        <v>0.61</v>
      </c>
      <c r="H12">
        <f t="shared" si="0"/>
        <v>0.22698099999999999</v>
      </c>
    </row>
    <row r="14" spans="1:10" x14ac:dyDescent="0.3">
      <c r="G14" t="s">
        <v>58</v>
      </c>
      <c r="H14">
        <f>AVERAGE(H5:H12)</f>
        <v>0.49303899999999995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Bennett</dc:creator>
  <cp:lastModifiedBy>Jeffrey Bennett</cp:lastModifiedBy>
  <dcterms:created xsi:type="dcterms:W3CDTF">2021-02-01T15:40:18Z</dcterms:created>
  <dcterms:modified xsi:type="dcterms:W3CDTF">2021-02-05T00:27:29Z</dcterms:modified>
</cp:coreProperties>
</file>