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opaairlines-my.sharepoint.com/personal/gabgarcia_copaair_com/Documents/mcandanedo/Email/Gabo docs back-up/Email Mkt/Conversiones/"/>
    </mc:Choice>
  </mc:AlternateContent>
  <xr:revisionPtr revIDLastSave="14" documentId="8_{2AA06887-757F-4B92-A5C4-6A337DFA8C16}" xr6:coauthVersionLast="47" xr6:coauthVersionMax="47" xr10:uidLastSave="{C8741FFB-942E-480B-8510-8248A823E608}"/>
  <bookViews>
    <workbookView xWindow="20370" yWindow="-4815" windowWidth="29040" windowHeight="15840" activeTab="1" xr2:uid="{00000000-000D-0000-FFFF-FFFF00000000}"/>
  </bookViews>
  <sheets>
    <sheet name="Sheet2" sheetId="2" r:id="rId1"/>
    <sheet name="PTY Irresistible + Black Week" sheetId="3" r:id="rId2"/>
    <sheet name="CONVERSIONES" sheetId="4" r:id="rId3"/>
  </sheets>
  <definedNames>
    <definedName name="_xlnm._FilterDatabase" localSheetId="1" hidden="1">'PTY Irresistible + Black Week'!$A$1:$AB$48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9" i="3" l="1"/>
  <c r="R40" i="3"/>
  <c r="R14" i="3"/>
  <c r="R15" i="3"/>
  <c r="R8" i="3"/>
  <c r="R13" i="3"/>
  <c r="R42" i="3"/>
  <c r="R9" i="3"/>
  <c r="R4" i="3"/>
  <c r="R41" i="3"/>
  <c r="R44" i="3"/>
  <c r="R29" i="3"/>
  <c r="R47" i="3"/>
  <c r="R36" i="3"/>
  <c r="R7" i="3"/>
  <c r="R27" i="3"/>
  <c r="R21" i="3"/>
  <c r="R24" i="3"/>
  <c r="R46" i="3"/>
  <c r="R30" i="3"/>
  <c r="R6" i="3"/>
  <c r="R37" i="3"/>
  <c r="R3" i="3"/>
  <c r="R20" i="3"/>
  <c r="R28" i="3"/>
  <c r="R34" i="3"/>
  <c r="R25" i="3"/>
  <c r="R48" i="3"/>
  <c r="R26" i="3"/>
  <c r="R45" i="3"/>
  <c r="R35" i="3"/>
  <c r="R11" i="3"/>
  <c r="R2" i="3"/>
  <c r="R33" i="3"/>
  <c r="R10" i="3"/>
  <c r="R23" i="3"/>
  <c r="R12" i="3"/>
  <c r="R19" i="3"/>
  <c r="R17" i="3"/>
  <c r="R31" i="3"/>
  <c r="R16" i="3"/>
  <c r="R18" i="3"/>
  <c r="R38" i="3"/>
  <c r="R22" i="3"/>
  <c r="R5" i="3"/>
  <c r="R43" i="3"/>
  <c r="R32" i="3"/>
  <c r="O39" i="3"/>
  <c r="P39" i="3" s="1"/>
  <c r="O40" i="3"/>
  <c r="P40" i="3" s="1"/>
  <c r="O14" i="3"/>
  <c r="P14" i="3" s="1"/>
  <c r="O15" i="3"/>
  <c r="P15" i="3" s="1"/>
  <c r="O8" i="3"/>
  <c r="P8" i="3" s="1"/>
  <c r="O13" i="3"/>
  <c r="P13" i="3" s="1"/>
  <c r="O42" i="3"/>
  <c r="P42" i="3" s="1"/>
  <c r="O9" i="3"/>
  <c r="P9" i="3" s="1"/>
  <c r="O4" i="3"/>
  <c r="P4" i="3" s="1"/>
  <c r="O41" i="3"/>
  <c r="P41" i="3" s="1"/>
  <c r="O44" i="3"/>
  <c r="P44" i="3" s="1"/>
  <c r="O29" i="3"/>
  <c r="P29" i="3" s="1"/>
  <c r="O47" i="3"/>
  <c r="P47" i="3" s="1"/>
  <c r="O36" i="3"/>
  <c r="P36" i="3" s="1"/>
  <c r="O7" i="3"/>
  <c r="P7" i="3" s="1"/>
  <c r="O27" i="3"/>
  <c r="P27" i="3" s="1"/>
  <c r="O21" i="3"/>
  <c r="P21" i="3" s="1"/>
  <c r="O24" i="3"/>
  <c r="P24" i="3" s="1"/>
  <c r="O46" i="3"/>
  <c r="P46" i="3" s="1"/>
  <c r="O30" i="3"/>
  <c r="P30" i="3" s="1"/>
  <c r="O6" i="3"/>
  <c r="P6" i="3" s="1"/>
  <c r="O37" i="3"/>
  <c r="P37" i="3" s="1"/>
  <c r="O3" i="3"/>
  <c r="P3" i="3" s="1"/>
  <c r="O20" i="3"/>
  <c r="P20" i="3" s="1"/>
  <c r="O28" i="3"/>
  <c r="P28" i="3" s="1"/>
  <c r="O34" i="3"/>
  <c r="P34" i="3" s="1"/>
  <c r="O25" i="3"/>
  <c r="P25" i="3" s="1"/>
  <c r="O48" i="3"/>
  <c r="P48" i="3" s="1"/>
  <c r="O26" i="3"/>
  <c r="P26" i="3" s="1"/>
  <c r="O45" i="3"/>
  <c r="P45" i="3" s="1"/>
  <c r="O35" i="3"/>
  <c r="P35" i="3" s="1"/>
  <c r="O11" i="3"/>
  <c r="P11" i="3" s="1"/>
  <c r="O2" i="3"/>
  <c r="P2" i="3" s="1"/>
  <c r="O33" i="3"/>
  <c r="P33" i="3" s="1"/>
  <c r="O10" i="3"/>
  <c r="P10" i="3" s="1"/>
  <c r="O23" i="3"/>
  <c r="P23" i="3" s="1"/>
  <c r="O12" i="3"/>
  <c r="P12" i="3" s="1"/>
  <c r="O19" i="3"/>
  <c r="P19" i="3" s="1"/>
  <c r="O17" i="3"/>
  <c r="P17" i="3" s="1"/>
  <c r="O31" i="3"/>
  <c r="P31" i="3" s="1"/>
  <c r="O16" i="3"/>
  <c r="P16" i="3" s="1"/>
  <c r="O18" i="3"/>
  <c r="P18" i="3" s="1"/>
  <c r="O38" i="3"/>
  <c r="P38" i="3" s="1"/>
  <c r="O22" i="3"/>
  <c r="P22" i="3" s="1"/>
  <c r="O5" i="3"/>
  <c r="P5" i="3" s="1"/>
  <c r="O43" i="3"/>
  <c r="P43" i="3" s="1"/>
  <c r="O32" i="3"/>
  <c r="Q32" i="3" s="1"/>
  <c r="B39" i="3"/>
  <c r="B40" i="3"/>
  <c r="B14" i="3"/>
  <c r="B15" i="3"/>
  <c r="B8" i="3"/>
  <c r="B13" i="3"/>
  <c r="B42" i="3"/>
  <c r="B9" i="3"/>
  <c r="B4" i="3"/>
  <c r="B41" i="3"/>
  <c r="B44" i="3"/>
  <c r="B29" i="3"/>
  <c r="B47" i="3"/>
  <c r="B36" i="3"/>
  <c r="B7" i="3"/>
  <c r="B27" i="3"/>
  <c r="B21" i="3"/>
  <c r="B24" i="3"/>
  <c r="B46" i="3"/>
  <c r="B30" i="3"/>
  <c r="B6" i="3"/>
  <c r="B37" i="3"/>
  <c r="B3" i="3"/>
  <c r="B20" i="3"/>
  <c r="B28" i="3"/>
  <c r="B34" i="3"/>
  <c r="B25" i="3"/>
  <c r="B48" i="3"/>
  <c r="B26" i="3"/>
  <c r="B45" i="3"/>
  <c r="B35" i="3"/>
  <c r="B11" i="3"/>
  <c r="B2" i="3"/>
  <c r="B33" i="3"/>
  <c r="B10" i="3"/>
  <c r="B23" i="3"/>
  <c r="B12" i="3"/>
  <c r="B19" i="3"/>
  <c r="B17" i="3"/>
  <c r="B31" i="3"/>
  <c r="B16" i="3"/>
  <c r="B18" i="3"/>
  <c r="B38" i="3"/>
  <c r="B22" i="3"/>
  <c r="B5" i="3"/>
  <c r="B43" i="3"/>
  <c r="B32" i="3"/>
  <c r="K4" i="3"/>
  <c r="K45" i="3"/>
  <c r="Q18" i="3" l="1"/>
  <c r="Q23" i="3"/>
  <c r="Q45" i="3"/>
  <c r="Q20" i="3"/>
  <c r="Q24" i="3"/>
  <c r="Q29" i="3"/>
  <c r="Q13" i="3"/>
  <c r="P32" i="3"/>
  <c r="Q16" i="3"/>
  <c r="Q10" i="3"/>
  <c r="Q26" i="3"/>
  <c r="Q3" i="3"/>
  <c r="Q21" i="3"/>
  <c r="Q44" i="3"/>
  <c r="Q8" i="3"/>
  <c r="Q43" i="3"/>
  <c r="Q31" i="3"/>
  <c r="Q33" i="3"/>
  <c r="Q48" i="3"/>
  <c r="Q37" i="3"/>
  <c r="Q27" i="3"/>
  <c r="Q41" i="3"/>
  <c r="Q15" i="3"/>
  <c r="Q5" i="3"/>
  <c r="Q17" i="3"/>
  <c r="Q2" i="3"/>
  <c r="Q25" i="3"/>
  <c r="Q6" i="3"/>
  <c r="Q7" i="3"/>
  <c r="Q4" i="3"/>
  <c r="Q14" i="3"/>
  <c r="Q22" i="3"/>
  <c r="Q19" i="3"/>
  <c r="Q11" i="3"/>
  <c r="Q34" i="3"/>
  <c r="Q30" i="3"/>
  <c r="Q36" i="3"/>
  <c r="Q9" i="3"/>
  <c r="Q40" i="3"/>
  <c r="Q38" i="3"/>
  <c r="Q12" i="3"/>
  <c r="Q35" i="3"/>
  <c r="Q28" i="3"/>
  <c r="Q46" i="3"/>
  <c r="Q47" i="3"/>
  <c r="Q42" i="3"/>
  <c r="Q39" i="3"/>
  <c r="K2" i="3"/>
  <c r="K10" i="3"/>
  <c r="K11" i="3"/>
  <c r="K9" i="3"/>
  <c r="K8" i="3"/>
  <c r="K6" i="3"/>
  <c r="K7" i="3"/>
  <c r="K17" i="3"/>
  <c r="K23" i="3"/>
  <c r="K33" i="3"/>
  <c r="K31" i="3"/>
  <c r="K24" i="3"/>
  <c r="K19" i="3"/>
  <c r="K16" i="3"/>
  <c r="K18" i="3"/>
  <c r="K13" i="3"/>
  <c r="K14" i="3"/>
  <c r="K15" i="3"/>
  <c r="K12" i="3"/>
  <c r="K48" i="3"/>
  <c r="K32" i="3"/>
  <c r="K5" i="3"/>
  <c r="K42" i="3"/>
  <c r="K44" i="3"/>
  <c r="K43" i="3"/>
  <c r="K41" i="3"/>
  <c r="K34" i="3"/>
  <c r="K38" i="3"/>
  <c r="K36" i="3"/>
  <c r="K26" i="3"/>
  <c r="K25" i="3"/>
  <c r="K21" i="3"/>
  <c r="K22" i="3"/>
  <c r="K29" i="3"/>
  <c r="K20" i="3"/>
  <c r="K30" i="3"/>
  <c r="K35" i="3"/>
  <c r="K40" i="3"/>
  <c r="K39" i="3"/>
  <c r="K47" i="3"/>
  <c r="K46" i="3"/>
  <c r="K28" i="3"/>
  <c r="K37" i="3"/>
  <c r="K27" i="3"/>
  <c r="K3" i="3"/>
</calcChain>
</file>

<file path=xl/sharedStrings.xml><?xml version="1.0" encoding="utf-8"?>
<sst xmlns="http://schemas.openxmlformats.org/spreadsheetml/2006/main" count="1077" uniqueCount="272">
  <si>
    <t>OD</t>
  </si>
  <si>
    <t>ORG  (ATO)</t>
  </si>
  <si>
    <t>DES (ATO)</t>
  </si>
  <si>
    <t>BKD</t>
  </si>
  <si>
    <t>OW/RT</t>
  </si>
  <si>
    <t>(BASE FARE RT+FUEL)</t>
  </si>
  <si>
    <t>MONTO TOTAL ANTES (BASE RT+FUEL+TAX)</t>
  </si>
  <si>
    <t>CURRENCY</t>
  </si>
  <si>
    <t>DISCOUNT</t>
  </si>
  <si>
    <t xml:space="preserve">(BASE FARE RT + FUEL) </t>
  </si>
  <si>
    <t>MONTO TOTAL DESPUES (BASE RT+FUEL+TAX)</t>
  </si>
  <si>
    <t>MONEDA</t>
  </si>
  <si>
    <t>ADVANCED PURCHASE</t>
  </si>
  <si>
    <t>MINIMUM STAY</t>
  </si>
  <si>
    <t>SILLAS DISPONIBLES</t>
  </si>
  <si>
    <t>IMPLEMENTATION DATE</t>
  </si>
  <si>
    <t xml:space="preserve">LAST TICKETING </t>
  </si>
  <si>
    <t>TRAVEL START</t>
  </si>
  <si>
    <t>TRAVEL START TO</t>
  </si>
  <si>
    <t>TRAVEL END</t>
  </si>
  <si>
    <t>BLACKOUT INICIO</t>
  </si>
  <si>
    <t>BLACKOUT FIN</t>
  </si>
  <si>
    <t>PTY</t>
  </si>
  <si>
    <t>T</t>
  </si>
  <si>
    <t>RT</t>
  </si>
  <si>
    <t>USD</t>
  </si>
  <si>
    <t>SJO</t>
  </si>
  <si>
    <t>MDE</t>
  </si>
  <si>
    <t>BOS</t>
  </si>
  <si>
    <t>BWI</t>
  </si>
  <si>
    <t>RDU</t>
  </si>
  <si>
    <t>BOG</t>
  </si>
  <si>
    <t>BAQ</t>
  </si>
  <si>
    <t>PEI</t>
  </si>
  <si>
    <t>GYE</t>
  </si>
  <si>
    <t> </t>
  </si>
  <si>
    <t>UIO</t>
  </si>
  <si>
    <t>MEC</t>
  </si>
  <si>
    <t>LIM</t>
  </si>
  <si>
    <t>CIX</t>
  </si>
  <si>
    <t>CCS</t>
  </si>
  <si>
    <t>A</t>
  </si>
  <si>
    <t>BLA</t>
  </si>
  <si>
    <t>BRM</t>
  </si>
  <si>
    <t>MAR</t>
  </si>
  <si>
    <t>VLN</t>
  </si>
  <si>
    <t>MIA</t>
  </si>
  <si>
    <t>ASU</t>
  </si>
  <si>
    <t>MTY</t>
  </si>
  <si>
    <t>7 D</t>
  </si>
  <si>
    <t>MTYPTY</t>
  </si>
  <si>
    <t>GYEPTY</t>
  </si>
  <si>
    <t>434.7</t>
  </si>
  <si>
    <t>314.7</t>
  </si>
  <si>
    <t>UIOPTY</t>
  </si>
  <si>
    <t>452.25</t>
  </si>
  <si>
    <t>356.45</t>
  </si>
  <si>
    <t>MECPTY</t>
  </si>
  <si>
    <t>331.9</t>
  </si>
  <si>
    <t>LIMPTY</t>
  </si>
  <si>
    <t>489.85</t>
  </si>
  <si>
    <t>419.05</t>
  </si>
  <si>
    <t>CIXPTY</t>
  </si>
  <si>
    <t>383.38</t>
  </si>
  <si>
    <t>365.78</t>
  </si>
  <si>
    <t>CCSPTY</t>
  </si>
  <si>
    <t>512.6</t>
  </si>
  <si>
    <t>BLAPTY</t>
  </si>
  <si>
    <t>420.7</t>
  </si>
  <si>
    <t>311.8</t>
  </si>
  <si>
    <t>BRMPTY</t>
  </si>
  <si>
    <t>355.4</t>
  </si>
  <si>
    <t>MARPTY</t>
  </si>
  <si>
    <t>442.5</t>
  </si>
  <si>
    <t>344.4</t>
  </si>
  <si>
    <t>VLNPTY</t>
  </si>
  <si>
    <t>-</t>
  </si>
  <si>
    <t>BOSPTY</t>
  </si>
  <si>
    <t>IADPTY</t>
  </si>
  <si>
    <t>BWIPTY</t>
  </si>
  <si>
    <t>RDUPTY</t>
  </si>
  <si>
    <t>SJOPTY</t>
  </si>
  <si>
    <t>ASUPTY</t>
  </si>
  <si>
    <t>MIAPTY</t>
  </si>
  <si>
    <t>NLUPTY</t>
  </si>
  <si>
    <t>NLU</t>
  </si>
  <si>
    <t>BOGPTY</t>
  </si>
  <si>
    <t>219.30</t>
  </si>
  <si>
    <t>BAQPTY</t>
  </si>
  <si>
    <t>254.20</t>
  </si>
  <si>
    <t>235.50</t>
  </si>
  <si>
    <t>CUCPTY</t>
  </si>
  <si>
    <t>CUC</t>
  </si>
  <si>
    <t>242.20</t>
  </si>
  <si>
    <t>225.80</t>
  </si>
  <si>
    <t>MDEPTY</t>
  </si>
  <si>
    <t>276.10</t>
  </si>
  <si>
    <t>PEIPTY</t>
  </si>
  <si>
    <t>256.20</t>
  </si>
  <si>
    <t>237.50</t>
  </si>
  <si>
    <t>ORDPTY</t>
  </si>
  <si>
    <t>JFKPTY</t>
  </si>
  <si>
    <t>COMMENT</t>
  </si>
  <si>
    <t>PTY IRR + BW</t>
  </si>
  <si>
    <t>15/08/2024</t>
  </si>
  <si>
    <t>15/09/2024</t>
  </si>
  <si>
    <t>30/11/2024</t>
  </si>
  <si>
    <t>PTY IRR</t>
  </si>
  <si>
    <t>WAS</t>
  </si>
  <si>
    <t>CHI</t>
  </si>
  <si>
    <t>NYC</t>
  </si>
  <si>
    <t>0 D</t>
  </si>
  <si>
    <t>COUNTRY</t>
  </si>
  <si>
    <t>PY</t>
  </si>
  <si>
    <t>US</t>
  </si>
  <si>
    <t>CO</t>
  </si>
  <si>
    <t>BR</t>
  </si>
  <si>
    <t>AR</t>
  </si>
  <si>
    <t>PE</t>
  </si>
  <si>
    <t>MX</t>
  </si>
  <si>
    <t>EC</t>
  </si>
  <si>
    <t>JM</t>
  </si>
  <si>
    <t>UY</t>
  </si>
  <si>
    <t>SV</t>
  </si>
  <si>
    <t>HN</t>
  </si>
  <si>
    <t>CL</t>
  </si>
  <si>
    <t>DO</t>
  </si>
  <si>
    <t>CR</t>
  </si>
  <si>
    <t>PR</t>
  </si>
  <si>
    <t>BO</t>
  </si>
  <si>
    <t>ORD</t>
  </si>
  <si>
    <t>EZE</t>
  </si>
  <si>
    <t>JFK</t>
  </si>
  <si>
    <t>GRU</t>
  </si>
  <si>
    <t>IAD</t>
  </si>
  <si>
    <t>ATL</t>
  </si>
  <si>
    <t>AUS</t>
  </si>
  <si>
    <t>AXM</t>
  </si>
  <si>
    <t>BHZ</t>
  </si>
  <si>
    <t>BSB</t>
  </si>
  <si>
    <t>DEN</t>
  </si>
  <si>
    <t>FLL</t>
  </si>
  <si>
    <t>FLN</t>
  </si>
  <si>
    <t>GDL</t>
  </si>
  <si>
    <t>KIN</t>
  </si>
  <si>
    <t>LAS</t>
  </si>
  <si>
    <t>MAO</t>
  </si>
  <si>
    <t>MCO</t>
  </si>
  <si>
    <t>MDZ</t>
  </si>
  <si>
    <t>MEX</t>
  </si>
  <si>
    <t>MVD</t>
  </si>
  <si>
    <t>RIO</t>
  </si>
  <si>
    <t>ROS</t>
  </si>
  <si>
    <t>SAL</t>
  </si>
  <si>
    <t>SAP</t>
  </si>
  <si>
    <t>SCL</t>
  </si>
  <si>
    <t>SDQ</t>
  </si>
  <si>
    <t>SJU</t>
  </si>
  <si>
    <t>SMR</t>
  </si>
  <si>
    <t>STI</t>
  </si>
  <si>
    <t>TPA</t>
  </si>
  <si>
    <t>VVI</t>
  </si>
  <si>
    <t>conv</t>
  </si>
  <si>
    <t>MONTO TOTAL ANTES</t>
  </si>
  <si>
    <t>MONTO TOTAL DESPUES</t>
  </si>
  <si>
    <t>Country</t>
  </si>
  <si>
    <t>Country Code</t>
  </si>
  <si>
    <t>Currency</t>
  </si>
  <si>
    <t>Value in USD</t>
  </si>
  <si>
    <t>Local Currency Value</t>
  </si>
  <si>
    <t>Reading Date</t>
  </si>
  <si>
    <t>Argentina</t>
  </si>
  <si>
    <t>ARS</t>
  </si>
  <si>
    <t>1.00 USD = 961.53846 ARS</t>
  </si>
  <si>
    <t>Aruba</t>
  </si>
  <si>
    <t>AW</t>
  </si>
  <si>
    <t>AWG</t>
  </si>
  <si>
    <t>1.00 USD = 1.79999 AWG</t>
  </si>
  <si>
    <t>Bahamas</t>
  </si>
  <si>
    <t>BS</t>
  </si>
  <si>
    <t>BSD</t>
  </si>
  <si>
    <t>1.00 USD = 1.00000 BSD</t>
  </si>
  <si>
    <t>Barbados</t>
  </si>
  <si>
    <t>BB</t>
  </si>
  <si>
    <t>BBD</t>
  </si>
  <si>
    <t>1.00 USD = 2.00000 BBD</t>
  </si>
  <si>
    <t>Belize</t>
  </si>
  <si>
    <t>BZ</t>
  </si>
  <si>
    <t>BZD</t>
  </si>
  <si>
    <t>1.00 USD = 2.00000 BZD</t>
  </si>
  <si>
    <t>Bolivia</t>
  </si>
  <si>
    <t>BOB</t>
  </si>
  <si>
    <t>1.00 USD = 6.95991 BOB</t>
  </si>
  <si>
    <t>Brazil</t>
  </si>
  <si>
    <t>BRL</t>
  </si>
  <si>
    <t>1.00 USD = 5.51146 BRL</t>
  </si>
  <si>
    <t>Canada</t>
  </si>
  <si>
    <t>CA</t>
  </si>
  <si>
    <t>CAD</t>
  </si>
  <si>
    <t>1.00 USD = 1.37382 CAD</t>
  </si>
  <si>
    <t>Chile</t>
  </si>
  <si>
    <t>CLP</t>
  </si>
  <si>
    <t>1.00 USD = 943.39623 CLP</t>
  </si>
  <si>
    <t>Colombia</t>
  </si>
  <si>
    <t>COP</t>
  </si>
  <si>
    <t>1.00 USD = 4166.66667 COP</t>
  </si>
  <si>
    <t>Costa Rica</t>
  </si>
  <si>
    <t>CRC</t>
  </si>
  <si>
    <t>1.00 USD = 531.91489 CRC</t>
  </si>
  <si>
    <t>Cuba</t>
  </si>
  <si>
    <t>CU</t>
  </si>
  <si>
    <t>CUP</t>
  </si>
  <si>
    <t>1.00 USD = 23.99808 CUP</t>
  </si>
  <si>
    <t>Curacao</t>
  </si>
  <si>
    <t>CW</t>
  </si>
  <si>
    <t>ANG</t>
  </si>
  <si>
    <t>1.00 USD = 1.79000 ANG</t>
  </si>
  <si>
    <t>Dominican Republic</t>
  </si>
  <si>
    <t>DOP</t>
  </si>
  <si>
    <t>1.00 USD = 58.99705 DOP</t>
  </si>
  <si>
    <t>Ecuador</t>
  </si>
  <si>
    <t>1.00 USD = 1.00000 USD</t>
  </si>
  <si>
    <t>El Salvador</t>
  </si>
  <si>
    <t>Guatemala</t>
  </si>
  <si>
    <t>GT</t>
  </si>
  <si>
    <t>GTQ</t>
  </si>
  <si>
    <t>1.00 USD = 7.74653 GTQ</t>
  </si>
  <si>
    <t>Guyana</t>
  </si>
  <si>
    <t>GY</t>
  </si>
  <si>
    <t>GYD</t>
  </si>
  <si>
    <t>1.00 USD = 210.52632 GYD</t>
  </si>
  <si>
    <t>Haiti</t>
  </si>
  <si>
    <t>HT</t>
  </si>
  <si>
    <t>HTG</t>
  </si>
  <si>
    <t>1.00 USD = 130.54830 HTG</t>
  </si>
  <si>
    <t>Honduras</t>
  </si>
  <si>
    <t>HNL</t>
  </si>
  <si>
    <t>1.00 USD = 24.74635 HNL</t>
  </si>
  <si>
    <t>Jamaica</t>
  </si>
  <si>
    <t>JMD</t>
  </si>
  <si>
    <t>1.00 USD = 158.22785 JMD</t>
  </si>
  <si>
    <t>Mexico</t>
  </si>
  <si>
    <t>MXN</t>
  </si>
  <si>
    <t>1.00 USD = 19.09126 MXN</t>
  </si>
  <si>
    <t>Nicaragua</t>
  </si>
  <si>
    <t>NI</t>
  </si>
  <si>
    <t>NIO</t>
  </si>
  <si>
    <t>1.00 USD = 36.39010 NIO</t>
  </si>
  <si>
    <t>Panama</t>
  </si>
  <si>
    <t>PA</t>
  </si>
  <si>
    <t>Paraguay</t>
  </si>
  <si>
    <t>PYG</t>
  </si>
  <si>
    <t>1.00 USD = 7692.30769 PYG</t>
  </si>
  <si>
    <t>Peru</t>
  </si>
  <si>
    <t>PEN</t>
  </si>
  <si>
    <t>1.00 USD = 3.73204 PEN</t>
  </si>
  <si>
    <t>Puerto Rico</t>
  </si>
  <si>
    <t>St. Marteen</t>
  </si>
  <si>
    <t>ST</t>
  </si>
  <si>
    <t>Suriname</t>
  </si>
  <si>
    <t>SR</t>
  </si>
  <si>
    <t>SRD</t>
  </si>
  <si>
    <t>1.00 USD = 28.62869 SRD</t>
  </si>
  <si>
    <t>Trinidad y Tobago</t>
  </si>
  <si>
    <t>TT</t>
  </si>
  <si>
    <t>TTD</t>
  </si>
  <si>
    <t>1.00 USD = 6.78104 TTD</t>
  </si>
  <si>
    <t>United States</t>
  </si>
  <si>
    <t>Uruguay</t>
  </si>
  <si>
    <t>1.00 USD = 40.09623 UYU</t>
  </si>
  <si>
    <t>Venezuela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</si>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</sst>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B/.&quot;* #,##0.00_-;\-&quot;B/.&quot;* #,##0.00_-;_-&quot;B/.&quot;* &quot;-&quot;??_-;_-@_-"/>
    <numFmt numFmtId="164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u/>
      <sz val="1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b/>
      <i/>
      <u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244062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0A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2" fontId="8" fillId="0" borderId="1" xfId="2" applyNumberFormat="1" applyFont="1" applyBorder="1" applyAlignment="1">
      <alignment horizontal="center"/>
    </xf>
    <xf numFmtId="9" fontId="9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9" fontId="9" fillId="0" borderId="6" xfId="1" applyFont="1" applyFill="1" applyBorder="1" applyAlignment="1">
      <alignment horizontal="center" vertical="center"/>
    </xf>
    <xf numFmtId="0" fontId="0" fillId="0" borderId="6" xfId="0" applyBorder="1"/>
    <xf numFmtId="0" fontId="11" fillId="0" borderId="2" xfId="0" quotePrefix="1" applyFont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9" fontId="12" fillId="0" borderId="5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9" fontId="12" fillId="0" borderId="8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2" fontId="14" fillId="0" borderId="2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10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0" xfId="0" applyFont="1"/>
    <xf numFmtId="14" fontId="11" fillId="0" borderId="1" xfId="0" applyNumberFormat="1" applyFont="1" applyBorder="1" applyAlignment="1">
      <alignment horizontal="center" vertical="center"/>
    </xf>
    <xf numFmtId="0" fontId="15" fillId="0" borderId="6" xfId="0" applyFont="1" applyBorder="1"/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4" fillId="7" borderId="1" xfId="0" applyFont="1" applyFill="1" applyBorder="1" applyAlignment="1">
      <alignment horizontal="center"/>
    </xf>
    <xf numFmtId="9" fontId="11" fillId="0" borderId="1" xfId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/>
    </xf>
    <xf numFmtId="0" fontId="15" fillId="0" borderId="5" xfId="0" applyFont="1" applyBorder="1"/>
    <xf numFmtId="0" fontId="14" fillId="7" borderId="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2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1" xfId="2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0" fontId="22" fillId="9" borderId="0" xfId="0" applyFont="1" applyFill="1" applyAlignment="1">
      <alignment vertical="top" wrapText="1"/>
    </xf>
    <xf numFmtId="0" fontId="22" fillId="9" borderId="0" xfId="0" applyFont="1" applyFill="1" applyAlignment="1">
      <alignment horizontal="right" vertical="top" wrapText="1"/>
    </xf>
    <xf numFmtId="0" fontId="22" fillId="11" borderId="0" xfId="0" applyFont="1" applyFill="1" applyAlignment="1">
      <alignment vertical="top" wrapText="1"/>
    </xf>
    <xf numFmtId="0" fontId="22" fillId="11" borderId="0" xfId="0" applyFont="1" applyFill="1" applyAlignment="1">
      <alignment horizontal="right" vertical="top" wrapText="1"/>
    </xf>
    <xf numFmtId="0" fontId="21" fillId="10" borderId="10" xfId="0" applyFont="1" applyFill="1" applyBorder="1" applyAlignment="1">
      <alignment vertical="top" wrapText="1"/>
    </xf>
    <xf numFmtId="0" fontId="21" fillId="10" borderId="11" xfId="0" applyFont="1" applyFill="1" applyBorder="1" applyAlignment="1">
      <alignment vertical="top" wrapText="1"/>
    </xf>
    <xf numFmtId="0" fontId="21" fillId="10" borderId="11" xfId="0" applyFont="1" applyFill="1" applyBorder="1" applyAlignment="1">
      <alignment horizontal="right" vertical="top" wrapText="1"/>
    </xf>
    <xf numFmtId="0" fontId="21" fillId="10" borderId="12" xfId="0" applyFont="1" applyFill="1" applyBorder="1" applyAlignment="1">
      <alignment vertical="top" wrapText="1"/>
    </xf>
    <xf numFmtId="0" fontId="22" fillId="9" borderId="13" xfId="0" applyFont="1" applyFill="1" applyBorder="1" applyAlignment="1">
      <alignment vertical="top" wrapText="1"/>
    </xf>
    <xf numFmtId="14" fontId="22" fillId="9" borderId="14" xfId="0" applyNumberFormat="1" applyFont="1" applyFill="1" applyBorder="1" applyAlignment="1">
      <alignment vertical="top" wrapText="1"/>
    </xf>
    <xf numFmtId="0" fontId="22" fillId="11" borderId="13" xfId="0" applyFont="1" applyFill="1" applyBorder="1" applyAlignment="1">
      <alignment vertical="top" wrapText="1"/>
    </xf>
    <xf numFmtId="14" fontId="22" fillId="11" borderId="14" xfId="0" applyNumberFormat="1" applyFont="1" applyFill="1" applyBorder="1" applyAlignment="1">
      <alignment vertical="top" wrapText="1"/>
    </xf>
    <xf numFmtId="0" fontId="22" fillId="9" borderId="15" xfId="0" applyFont="1" applyFill="1" applyBorder="1" applyAlignment="1">
      <alignment vertical="top" wrapText="1"/>
    </xf>
    <xf numFmtId="0" fontId="22" fillId="9" borderId="16" xfId="0" applyFont="1" applyFill="1" applyBorder="1" applyAlignment="1">
      <alignment vertical="top" wrapText="1"/>
    </xf>
    <xf numFmtId="0" fontId="22" fillId="9" borderId="16" xfId="0" applyFont="1" applyFill="1" applyBorder="1" applyAlignment="1">
      <alignment horizontal="right" vertical="top" wrapText="1"/>
    </xf>
    <xf numFmtId="14" fontId="22" fillId="9" borderId="17" xfId="0" applyNumberFormat="1" applyFont="1" applyFill="1" applyBorder="1" applyAlignment="1">
      <alignment vertical="top" wrapText="1"/>
    </xf>
    <xf numFmtId="1" fontId="11" fillId="0" borderId="1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20" fillId="8" borderId="5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 vertical="center"/>
    </xf>
    <xf numFmtId="164" fontId="11" fillId="12" borderId="1" xfId="0" applyNumberFormat="1" applyFont="1" applyFill="1" applyBorder="1" applyAlignment="1">
      <alignment horizontal="center"/>
    </xf>
    <xf numFmtId="2" fontId="11" fillId="12" borderId="1" xfId="0" applyNumberFormat="1" applyFont="1" applyFill="1" applyBorder="1" applyAlignment="1">
      <alignment horizontal="center"/>
    </xf>
    <xf numFmtId="9" fontId="11" fillId="12" borderId="1" xfId="1" applyFont="1" applyFill="1" applyBorder="1" applyAlignment="1">
      <alignment horizontal="center" vertical="center"/>
    </xf>
    <xf numFmtId="1" fontId="10" fillId="12" borderId="1" xfId="0" applyNumberFormat="1" applyFont="1" applyFill="1" applyBorder="1" applyAlignment="1">
      <alignment horizontal="center"/>
    </xf>
    <xf numFmtId="164" fontId="10" fillId="12" borderId="1" xfId="0" applyNumberFormat="1" applyFont="1" applyFill="1" applyBorder="1" applyAlignment="1">
      <alignment horizontal="center"/>
    </xf>
    <xf numFmtId="1" fontId="11" fillId="12" borderId="1" xfId="0" applyNumberFormat="1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/>
    </xf>
    <xf numFmtId="164" fontId="11" fillId="12" borderId="2" xfId="0" applyNumberFormat="1" applyFont="1" applyFill="1" applyBorder="1" applyAlignment="1">
      <alignment horizontal="center"/>
    </xf>
    <xf numFmtId="164" fontId="10" fillId="12" borderId="2" xfId="0" applyNumberFormat="1" applyFont="1" applyFill="1" applyBorder="1" applyAlignment="1">
      <alignment horizontal="center"/>
    </xf>
    <xf numFmtId="164" fontId="11" fillId="12" borderId="1" xfId="2" applyNumberFormat="1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164" fontId="10" fillId="12" borderId="1" xfId="2" applyNumberFormat="1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164" fontId="11" fillId="12" borderId="2" xfId="2" applyNumberFormat="1" applyFont="1" applyFill="1" applyBorder="1" applyAlignment="1">
      <alignment horizontal="center"/>
    </xf>
    <xf numFmtId="164" fontId="10" fillId="12" borderId="2" xfId="2" applyNumberFormat="1" applyFont="1" applyFill="1" applyBorder="1" applyAlignment="1">
      <alignment horizontal="center"/>
    </xf>
  </cellXfs>
  <cellStyles count="3">
    <cellStyle name="Currency 2" xfId="2" xr:uid="{00000000-0005-0000-0000-000000000000}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B26" sqref="B26"/>
    </sheetView>
  </sheetViews>
  <sheetFormatPr defaultRowHeight="15" x14ac:dyDescent="0.25"/>
  <cols>
    <col min="16" max="21" width="10.5703125" customWidth="1"/>
  </cols>
  <sheetData>
    <row r="1" spans="1:22" ht="8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  <c r="V1" s="1" t="s">
        <v>21</v>
      </c>
    </row>
    <row r="2" spans="1:22" x14ac:dyDescent="0.25">
      <c r="A2" s="7" t="s">
        <v>50</v>
      </c>
      <c r="B2" s="8" t="s">
        <v>48</v>
      </c>
      <c r="C2" s="8" t="s">
        <v>22</v>
      </c>
      <c r="D2" s="9" t="s">
        <v>23</v>
      </c>
      <c r="E2" s="9" t="s">
        <v>24</v>
      </c>
      <c r="F2" s="8">
        <v>320</v>
      </c>
      <c r="G2" s="10">
        <v>502.62</v>
      </c>
      <c r="H2" s="9" t="s">
        <v>25</v>
      </c>
      <c r="I2" s="11">
        <v>-0.2</v>
      </c>
      <c r="J2" s="8">
        <v>256</v>
      </c>
      <c r="K2" s="10">
        <v>436.02</v>
      </c>
      <c r="L2" s="9" t="s">
        <v>25</v>
      </c>
      <c r="M2" s="9" t="s">
        <v>49</v>
      </c>
      <c r="N2" s="9">
        <v>0</v>
      </c>
      <c r="O2" s="9">
        <v>100</v>
      </c>
      <c r="P2" s="12">
        <v>45496</v>
      </c>
      <c r="Q2" s="12">
        <v>45513</v>
      </c>
      <c r="R2" s="12"/>
      <c r="S2" s="12"/>
      <c r="T2" s="12">
        <v>45596</v>
      </c>
      <c r="U2" s="13"/>
      <c r="V2" s="8"/>
    </row>
    <row r="3" spans="1:22" x14ac:dyDescent="0.25">
      <c r="A3" s="7" t="s">
        <v>51</v>
      </c>
      <c r="B3" s="8" t="s">
        <v>34</v>
      </c>
      <c r="C3" s="8" t="s">
        <v>22</v>
      </c>
      <c r="D3" s="9" t="s">
        <v>23</v>
      </c>
      <c r="E3" s="9" t="s">
        <v>24</v>
      </c>
      <c r="F3" s="8">
        <v>280</v>
      </c>
      <c r="G3" s="10" t="s">
        <v>52</v>
      </c>
      <c r="H3" s="9" t="s">
        <v>25</v>
      </c>
      <c r="I3" s="11">
        <v>-0.36</v>
      </c>
      <c r="J3" s="8">
        <v>180</v>
      </c>
      <c r="K3" s="10" t="s">
        <v>53</v>
      </c>
      <c r="L3" s="9" t="s">
        <v>25</v>
      </c>
      <c r="M3" s="9">
        <v>14</v>
      </c>
      <c r="N3" s="9">
        <v>0</v>
      </c>
      <c r="O3" s="9">
        <v>100</v>
      </c>
      <c r="P3" s="12">
        <v>45496</v>
      </c>
      <c r="Q3" s="12">
        <v>45513</v>
      </c>
      <c r="R3" s="12" t="s">
        <v>35</v>
      </c>
      <c r="S3" s="12" t="s">
        <v>35</v>
      </c>
      <c r="T3" s="12">
        <v>45596</v>
      </c>
      <c r="U3" s="13" t="s">
        <v>35</v>
      </c>
      <c r="V3" s="8" t="s">
        <v>35</v>
      </c>
    </row>
    <row r="4" spans="1:22" x14ac:dyDescent="0.25">
      <c r="A4" s="7" t="s">
        <v>54</v>
      </c>
      <c r="B4" s="8" t="s">
        <v>36</v>
      </c>
      <c r="C4" s="8" t="s">
        <v>22</v>
      </c>
      <c r="D4" s="9" t="s">
        <v>23</v>
      </c>
      <c r="E4" s="9" t="s">
        <v>24</v>
      </c>
      <c r="F4" s="8">
        <v>270</v>
      </c>
      <c r="G4" s="10" t="s">
        <v>55</v>
      </c>
      <c r="H4" s="9" t="s">
        <v>25</v>
      </c>
      <c r="I4" s="11">
        <v>-0.3</v>
      </c>
      <c r="J4" s="8">
        <v>190</v>
      </c>
      <c r="K4" s="10" t="s">
        <v>56</v>
      </c>
      <c r="L4" s="9" t="s">
        <v>25</v>
      </c>
      <c r="M4" s="9">
        <v>14</v>
      </c>
      <c r="N4" s="9">
        <v>0</v>
      </c>
      <c r="O4" s="9">
        <v>100</v>
      </c>
      <c r="P4" s="12">
        <v>45496</v>
      </c>
      <c r="Q4" s="12">
        <v>45513</v>
      </c>
      <c r="R4" s="12" t="s">
        <v>35</v>
      </c>
      <c r="S4" s="12" t="s">
        <v>35</v>
      </c>
      <c r="T4" s="12">
        <v>45596</v>
      </c>
      <c r="U4" s="13" t="s">
        <v>35</v>
      </c>
      <c r="V4" s="8" t="s">
        <v>35</v>
      </c>
    </row>
    <row r="5" spans="1:22" x14ac:dyDescent="0.25">
      <c r="A5" s="7" t="s">
        <v>57</v>
      </c>
      <c r="B5" s="8" t="s">
        <v>37</v>
      </c>
      <c r="C5" s="8" t="s">
        <v>22</v>
      </c>
      <c r="D5" s="9" t="s">
        <v>23</v>
      </c>
      <c r="E5" s="9" t="s">
        <v>24</v>
      </c>
      <c r="F5" s="8">
        <v>290</v>
      </c>
      <c r="G5" s="10">
        <v>417</v>
      </c>
      <c r="H5" s="9" t="s">
        <v>25</v>
      </c>
      <c r="I5" s="11">
        <v>-0.26</v>
      </c>
      <c r="J5" s="8">
        <v>216</v>
      </c>
      <c r="K5" s="10" t="s">
        <v>58</v>
      </c>
      <c r="L5" s="9" t="s">
        <v>25</v>
      </c>
      <c r="M5" s="9">
        <v>14</v>
      </c>
      <c r="N5" s="9">
        <v>0</v>
      </c>
      <c r="O5" s="9">
        <v>100</v>
      </c>
      <c r="P5" s="12">
        <v>45496</v>
      </c>
      <c r="Q5" s="12">
        <v>45513</v>
      </c>
      <c r="R5" s="12" t="s">
        <v>35</v>
      </c>
      <c r="S5" s="12" t="s">
        <v>35</v>
      </c>
      <c r="T5" s="12">
        <v>45596</v>
      </c>
      <c r="U5" s="13" t="s">
        <v>35</v>
      </c>
      <c r="V5" s="8" t="s">
        <v>35</v>
      </c>
    </row>
    <row r="6" spans="1:22" x14ac:dyDescent="0.25">
      <c r="A6" s="7" t="s">
        <v>59</v>
      </c>
      <c r="B6" s="8" t="s">
        <v>38</v>
      </c>
      <c r="C6" s="8" t="s">
        <v>22</v>
      </c>
      <c r="D6" s="9" t="s">
        <v>23</v>
      </c>
      <c r="E6" s="9" t="s">
        <v>24</v>
      </c>
      <c r="F6" s="8">
        <v>330</v>
      </c>
      <c r="G6" s="10" t="s">
        <v>60</v>
      </c>
      <c r="H6" s="9" t="s">
        <v>25</v>
      </c>
      <c r="I6" s="11">
        <v>-0.18</v>
      </c>
      <c r="J6" s="8">
        <v>270</v>
      </c>
      <c r="K6" s="10" t="s">
        <v>61</v>
      </c>
      <c r="L6" s="9" t="s">
        <v>25</v>
      </c>
      <c r="M6" s="9">
        <v>14</v>
      </c>
      <c r="N6" s="9">
        <v>0</v>
      </c>
      <c r="O6" s="9">
        <v>100</v>
      </c>
      <c r="P6" s="12">
        <v>45496</v>
      </c>
      <c r="Q6" s="12">
        <v>45513</v>
      </c>
      <c r="R6" s="12" t="s">
        <v>35</v>
      </c>
      <c r="S6" s="12" t="s">
        <v>35</v>
      </c>
      <c r="T6" s="12">
        <v>45596</v>
      </c>
      <c r="U6" s="13" t="s">
        <v>35</v>
      </c>
      <c r="V6" s="8" t="s">
        <v>35</v>
      </c>
    </row>
    <row r="7" spans="1:22" x14ac:dyDescent="0.25">
      <c r="A7" s="7" t="s">
        <v>62</v>
      </c>
      <c r="B7" s="8" t="s">
        <v>39</v>
      </c>
      <c r="C7" s="8" t="s">
        <v>22</v>
      </c>
      <c r="D7" s="9" t="s">
        <v>23</v>
      </c>
      <c r="E7" s="9" t="s">
        <v>24</v>
      </c>
      <c r="F7" s="8">
        <v>250</v>
      </c>
      <c r="G7" s="10" t="s">
        <v>63</v>
      </c>
      <c r="H7" s="9" t="s">
        <v>25</v>
      </c>
      <c r="I7" s="11">
        <v>-0.06</v>
      </c>
      <c r="J7" s="8">
        <v>235</v>
      </c>
      <c r="K7" s="10" t="s">
        <v>64</v>
      </c>
      <c r="L7" s="9" t="s">
        <v>25</v>
      </c>
      <c r="M7" s="9">
        <v>7</v>
      </c>
      <c r="N7" s="9">
        <v>0</v>
      </c>
      <c r="O7" s="9">
        <v>100</v>
      </c>
      <c r="P7" s="12">
        <v>45496</v>
      </c>
      <c r="Q7" s="12">
        <v>45513</v>
      </c>
      <c r="R7" s="12" t="s">
        <v>35</v>
      </c>
      <c r="S7" s="12" t="s">
        <v>35</v>
      </c>
      <c r="T7" s="12">
        <v>45596</v>
      </c>
      <c r="U7" s="13" t="s">
        <v>35</v>
      </c>
      <c r="V7" s="8" t="s">
        <v>35</v>
      </c>
    </row>
    <row r="8" spans="1:22" x14ac:dyDescent="0.25">
      <c r="A8" s="7" t="s">
        <v>65</v>
      </c>
      <c r="B8" s="8" t="s">
        <v>40</v>
      </c>
      <c r="C8" s="8" t="s">
        <v>22</v>
      </c>
      <c r="D8" s="9" t="s">
        <v>23</v>
      </c>
      <c r="E8" s="9" t="s">
        <v>24</v>
      </c>
      <c r="F8" s="8">
        <v>355</v>
      </c>
      <c r="G8" s="10" t="s">
        <v>66</v>
      </c>
      <c r="H8" s="9" t="s">
        <v>25</v>
      </c>
      <c r="I8" s="11">
        <v>-0.52</v>
      </c>
      <c r="J8" s="8">
        <v>170</v>
      </c>
      <c r="K8" s="10">
        <v>311</v>
      </c>
      <c r="L8" s="9" t="s">
        <v>25</v>
      </c>
      <c r="M8" s="9">
        <v>7</v>
      </c>
      <c r="N8" s="9">
        <v>0</v>
      </c>
      <c r="O8" s="9">
        <v>100</v>
      </c>
      <c r="P8" s="12">
        <v>45496</v>
      </c>
      <c r="Q8" s="12">
        <v>45513</v>
      </c>
      <c r="R8" s="12" t="s">
        <v>35</v>
      </c>
      <c r="S8" s="12" t="s">
        <v>35</v>
      </c>
      <c r="T8" s="12">
        <v>45596</v>
      </c>
      <c r="U8" s="13" t="s">
        <v>35</v>
      </c>
      <c r="V8" s="8" t="s">
        <v>35</v>
      </c>
    </row>
    <row r="9" spans="1:22" x14ac:dyDescent="0.25">
      <c r="A9" s="7" t="s">
        <v>67</v>
      </c>
      <c r="B9" s="8" t="s">
        <v>42</v>
      </c>
      <c r="C9" s="8" t="s">
        <v>22</v>
      </c>
      <c r="D9" s="9" t="s">
        <v>23</v>
      </c>
      <c r="E9" s="9" t="s">
        <v>24</v>
      </c>
      <c r="F9" s="8">
        <v>310</v>
      </c>
      <c r="G9" s="10" t="s">
        <v>68</v>
      </c>
      <c r="H9" s="9" t="s">
        <v>25</v>
      </c>
      <c r="I9" s="11">
        <v>-0.32</v>
      </c>
      <c r="J9" s="8">
        <v>210</v>
      </c>
      <c r="K9" s="10" t="s">
        <v>69</v>
      </c>
      <c r="L9" s="9" t="s">
        <v>25</v>
      </c>
      <c r="M9" s="9">
        <v>7</v>
      </c>
      <c r="N9" s="9">
        <v>0</v>
      </c>
      <c r="O9" s="9">
        <v>100</v>
      </c>
      <c r="P9" s="12">
        <v>45496</v>
      </c>
      <c r="Q9" s="12">
        <v>45513</v>
      </c>
      <c r="R9" s="12" t="s">
        <v>35</v>
      </c>
      <c r="S9" s="12" t="s">
        <v>35</v>
      </c>
      <c r="T9" s="12">
        <v>45596</v>
      </c>
      <c r="U9" s="13" t="s">
        <v>35</v>
      </c>
      <c r="V9" s="8" t="s">
        <v>35</v>
      </c>
    </row>
    <row r="10" spans="1:22" x14ac:dyDescent="0.25">
      <c r="A10" s="7" t="s">
        <v>70</v>
      </c>
      <c r="B10" s="8" t="s">
        <v>43</v>
      </c>
      <c r="C10" s="8" t="s">
        <v>22</v>
      </c>
      <c r="D10" s="9" t="s">
        <v>23</v>
      </c>
      <c r="E10" s="9" t="s">
        <v>24</v>
      </c>
      <c r="F10" s="8">
        <v>310</v>
      </c>
      <c r="G10" s="10" t="s">
        <v>68</v>
      </c>
      <c r="H10" s="9" t="s">
        <v>25</v>
      </c>
      <c r="I10" s="11">
        <v>-0.19</v>
      </c>
      <c r="J10" s="8">
        <v>250</v>
      </c>
      <c r="K10" s="10" t="s">
        <v>71</v>
      </c>
      <c r="L10" s="9" t="s">
        <v>25</v>
      </c>
      <c r="M10" s="9">
        <v>7</v>
      </c>
      <c r="N10" s="9">
        <v>0</v>
      </c>
      <c r="O10" s="9">
        <v>100</v>
      </c>
      <c r="P10" s="12">
        <v>45496</v>
      </c>
      <c r="Q10" s="12">
        <v>45513</v>
      </c>
      <c r="R10" s="12" t="s">
        <v>35</v>
      </c>
      <c r="S10" s="12" t="s">
        <v>35</v>
      </c>
      <c r="T10" s="12">
        <v>45596</v>
      </c>
      <c r="U10" s="13" t="s">
        <v>35</v>
      </c>
      <c r="V10" s="8" t="s">
        <v>35</v>
      </c>
    </row>
    <row r="11" spans="1:22" x14ac:dyDescent="0.25">
      <c r="A11" s="7" t="s">
        <v>72</v>
      </c>
      <c r="B11" s="8" t="s">
        <v>44</v>
      </c>
      <c r="C11" s="8" t="s">
        <v>22</v>
      </c>
      <c r="D11" s="9" t="s">
        <v>23</v>
      </c>
      <c r="E11" s="9" t="s">
        <v>24</v>
      </c>
      <c r="F11" s="8">
        <v>330</v>
      </c>
      <c r="G11" s="10" t="s">
        <v>73</v>
      </c>
      <c r="H11" s="9" t="s">
        <v>25</v>
      </c>
      <c r="I11" s="11">
        <v>-0.27</v>
      </c>
      <c r="J11" s="8">
        <v>240</v>
      </c>
      <c r="K11" s="10" t="s">
        <v>74</v>
      </c>
      <c r="L11" s="9" t="s">
        <v>25</v>
      </c>
      <c r="M11" s="9">
        <v>7</v>
      </c>
      <c r="N11" s="9">
        <v>0</v>
      </c>
      <c r="O11" s="9">
        <v>100</v>
      </c>
      <c r="P11" s="12">
        <v>45496</v>
      </c>
      <c r="Q11" s="12">
        <v>45513</v>
      </c>
      <c r="R11" s="12" t="s">
        <v>35</v>
      </c>
      <c r="S11" s="12" t="s">
        <v>35</v>
      </c>
      <c r="T11" s="12">
        <v>45596</v>
      </c>
      <c r="U11" s="13" t="s">
        <v>35</v>
      </c>
      <c r="V11" s="8" t="s">
        <v>35</v>
      </c>
    </row>
    <row r="12" spans="1:22" x14ac:dyDescent="0.25">
      <c r="A12" s="7" t="s">
        <v>75</v>
      </c>
      <c r="B12" s="8" t="s">
        <v>45</v>
      </c>
      <c r="C12" s="8" t="s">
        <v>22</v>
      </c>
      <c r="D12" s="9" t="s">
        <v>23</v>
      </c>
      <c r="E12" s="9" t="s">
        <v>24</v>
      </c>
      <c r="F12" s="8">
        <v>310</v>
      </c>
      <c r="G12" s="10" t="s">
        <v>68</v>
      </c>
      <c r="H12" s="9" t="s">
        <v>25</v>
      </c>
      <c r="I12" s="11">
        <v>-0.19</v>
      </c>
      <c r="J12" s="8">
        <v>250</v>
      </c>
      <c r="K12" s="10" t="s">
        <v>71</v>
      </c>
      <c r="L12" s="9" t="s">
        <v>25</v>
      </c>
      <c r="M12" s="9">
        <v>7</v>
      </c>
      <c r="N12" s="9">
        <v>0</v>
      </c>
      <c r="O12" s="9">
        <v>100</v>
      </c>
      <c r="P12" s="12">
        <v>45496</v>
      </c>
      <c r="Q12" s="12">
        <v>45513</v>
      </c>
      <c r="R12" s="12" t="s">
        <v>35</v>
      </c>
      <c r="S12" s="12" t="s">
        <v>35</v>
      </c>
      <c r="T12" s="12">
        <v>45596</v>
      </c>
      <c r="U12" s="13" t="s">
        <v>35</v>
      </c>
      <c r="V12" s="8" t="s">
        <v>35</v>
      </c>
    </row>
    <row r="13" spans="1:22" x14ac:dyDescent="0.25">
      <c r="A13" s="16" t="s">
        <v>77</v>
      </c>
      <c r="B13" s="17" t="s">
        <v>28</v>
      </c>
      <c r="C13" s="18" t="s">
        <v>22</v>
      </c>
      <c r="D13" s="15" t="s">
        <v>23</v>
      </c>
      <c r="E13" s="18" t="s">
        <v>24</v>
      </c>
      <c r="F13" s="18">
        <v>410</v>
      </c>
      <c r="G13" s="10">
        <v>536.79999999999995</v>
      </c>
      <c r="H13" s="18" t="s">
        <v>25</v>
      </c>
      <c r="I13" s="19">
        <v>-0.2</v>
      </c>
      <c r="J13" s="18">
        <v>328</v>
      </c>
      <c r="K13" s="10">
        <v>454.8</v>
      </c>
      <c r="L13" s="15" t="s">
        <v>25</v>
      </c>
      <c r="M13" s="18" t="s">
        <v>49</v>
      </c>
      <c r="N13" s="15" t="s">
        <v>76</v>
      </c>
      <c r="O13" s="9">
        <v>1000</v>
      </c>
      <c r="P13" s="12">
        <v>45496</v>
      </c>
      <c r="Q13" s="12">
        <v>45513</v>
      </c>
      <c r="R13" s="20">
        <v>45536</v>
      </c>
      <c r="S13" s="18"/>
      <c r="T13" s="12">
        <v>45596</v>
      </c>
      <c r="U13" s="18"/>
      <c r="V13" s="18"/>
    </row>
    <row r="14" spans="1:22" x14ac:dyDescent="0.25">
      <c r="A14" s="16" t="s">
        <v>78</v>
      </c>
      <c r="B14" s="17" t="s">
        <v>108</v>
      </c>
      <c r="C14" s="18" t="s">
        <v>22</v>
      </c>
      <c r="D14" s="15" t="s">
        <v>23</v>
      </c>
      <c r="E14" s="18" t="s">
        <v>24</v>
      </c>
      <c r="F14" s="18">
        <v>420</v>
      </c>
      <c r="G14" s="10">
        <v>549.79999999999995</v>
      </c>
      <c r="H14" s="18" t="s">
        <v>25</v>
      </c>
      <c r="I14" s="19">
        <v>-0.2</v>
      </c>
      <c r="J14" s="18">
        <v>336</v>
      </c>
      <c r="K14" s="10">
        <v>462.8</v>
      </c>
      <c r="L14" s="15" t="s">
        <v>25</v>
      </c>
      <c r="M14" s="18" t="s">
        <v>49</v>
      </c>
      <c r="N14" s="15" t="s">
        <v>76</v>
      </c>
      <c r="O14" s="9">
        <v>2500</v>
      </c>
      <c r="P14" s="12">
        <v>45496</v>
      </c>
      <c r="Q14" s="12">
        <v>45513</v>
      </c>
      <c r="R14" s="20">
        <v>45530</v>
      </c>
      <c r="S14" s="18"/>
      <c r="T14" s="12">
        <v>45596</v>
      </c>
      <c r="U14" s="18"/>
      <c r="V14" s="18"/>
    </row>
    <row r="15" spans="1:22" x14ac:dyDescent="0.25">
      <c r="A15" s="16" t="s">
        <v>100</v>
      </c>
      <c r="B15" s="17" t="s">
        <v>109</v>
      </c>
      <c r="C15" s="18" t="s">
        <v>22</v>
      </c>
      <c r="D15" s="15" t="s">
        <v>23</v>
      </c>
      <c r="E15" s="18" t="s">
        <v>24</v>
      </c>
      <c r="F15" s="18">
        <v>450</v>
      </c>
      <c r="G15" s="10">
        <v>576.79999999999995</v>
      </c>
      <c r="H15" s="18" t="s">
        <v>25</v>
      </c>
      <c r="I15" s="19">
        <v>-0.25</v>
      </c>
      <c r="J15" s="18">
        <v>337</v>
      </c>
      <c r="K15" s="10">
        <v>463.8</v>
      </c>
      <c r="L15" s="15" t="s">
        <v>25</v>
      </c>
      <c r="M15" s="18" t="s">
        <v>49</v>
      </c>
      <c r="N15" s="15" t="s">
        <v>76</v>
      </c>
      <c r="O15" s="9">
        <v>100</v>
      </c>
      <c r="P15" s="12">
        <v>45496</v>
      </c>
      <c r="Q15" s="12">
        <v>45513</v>
      </c>
      <c r="R15" s="20">
        <v>45530</v>
      </c>
      <c r="S15" s="18"/>
      <c r="T15" s="12">
        <v>45596</v>
      </c>
      <c r="U15" s="18"/>
      <c r="V15" s="18"/>
    </row>
    <row r="16" spans="1:22" x14ac:dyDescent="0.25">
      <c r="A16" s="16" t="s">
        <v>101</v>
      </c>
      <c r="B16" s="17" t="s">
        <v>110</v>
      </c>
      <c r="C16" s="18" t="s">
        <v>22</v>
      </c>
      <c r="D16" s="15" t="s">
        <v>23</v>
      </c>
      <c r="E16" s="18" t="s">
        <v>24</v>
      </c>
      <c r="F16" s="18">
        <v>420</v>
      </c>
      <c r="G16" s="10">
        <v>546.79999999999995</v>
      </c>
      <c r="H16" s="18" t="s">
        <v>25</v>
      </c>
      <c r="I16" s="19">
        <v>-0.2</v>
      </c>
      <c r="J16" s="18">
        <v>336</v>
      </c>
      <c r="K16" s="10">
        <v>462.8</v>
      </c>
      <c r="L16" s="15" t="s">
        <v>25</v>
      </c>
      <c r="M16" s="18" t="s">
        <v>49</v>
      </c>
      <c r="N16" s="15" t="s">
        <v>76</v>
      </c>
      <c r="O16" s="9">
        <v>2000</v>
      </c>
      <c r="P16" s="12">
        <v>45496</v>
      </c>
      <c r="Q16" s="12">
        <v>45513</v>
      </c>
      <c r="R16" s="20">
        <v>45536</v>
      </c>
      <c r="S16" s="18"/>
      <c r="T16" s="12">
        <v>45596</v>
      </c>
      <c r="U16" s="18"/>
      <c r="V16" s="18"/>
    </row>
    <row r="17" spans="1:22" x14ac:dyDescent="0.25">
      <c r="A17" s="16" t="s">
        <v>79</v>
      </c>
      <c r="B17" s="17" t="s">
        <v>29</v>
      </c>
      <c r="C17" s="18" t="s">
        <v>22</v>
      </c>
      <c r="D17" s="15" t="s">
        <v>23</v>
      </c>
      <c r="E17" s="18" t="s">
        <v>24</v>
      </c>
      <c r="F17" s="18">
        <v>420</v>
      </c>
      <c r="G17" s="10">
        <v>546.79999999999995</v>
      </c>
      <c r="H17" s="18" t="s">
        <v>25</v>
      </c>
      <c r="I17" s="19">
        <v>-0.25</v>
      </c>
      <c r="J17" s="18">
        <v>315</v>
      </c>
      <c r="K17" s="10">
        <v>441.8</v>
      </c>
      <c r="L17" s="15" t="s">
        <v>25</v>
      </c>
      <c r="M17" s="18" t="s">
        <v>49</v>
      </c>
      <c r="N17" s="15" t="s">
        <v>76</v>
      </c>
      <c r="O17" s="9">
        <v>100</v>
      </c>
      <c r="P17" s="12">
        <v>45496</v>
      </c>
      <c r="Q17" s="12">
        <v>45513</v>
      </c>
      <c r="R17" s="20">
        <v>45530</v>
      </c>
      <c r="S17" s="18"/>
      <c r="T17" s="12">
        <v>45596</v>
      </c>
      <c r="U17" s="18"/>
      <c r="V17" s="18"/>
    </row>
    <row r="18" spans="1:22" x14ac:dyDescent="0.25">
      <c r="A18" s="16" t="s">
        <v>80</v>
      </c>
      <c r="B18" s="17" t="s">
        <v>30</v>
      </c>
      <c r="C18" s="18" t="s">
        <v>22</v>
      </c>
      <c r="D18" s="15" t="s">
        <v>23</v>
      </c>
      <c r="E18" s="18" t="s">
        <v>24</v>
      </c>
      <c r="F18" s="18">
        <v>292</v>
      </c>
      <c r="G18" s="10">
        <v>418.8</v>
      </c>
      <c r="H18" s="18" t="s">
        <v>25</v>
      </c>
      <c r="I18" s="19">
        <v>-0.2</v>
      </c>
      <c r="J18" s="18">
        <v>233</v>
      </c>
      <c r="K18" s="10">
        <v>359.8</v>
      </c>
      <c r="L18" s="15" t="s">
        <v>25</v>
      </c>
      <c r="M18" s="18" t="s">
        <v>49</v>
      </c>
      <c r="N18" s="15" t="s">
        <v>76</v>
      </c>
      <c r="O18" s="9">
        <v>100</v>
      </c>
      <c r="P18" s="12">
        <v>45496</v>
      </c>
      <c r="Q18" s="12">
        <v>45513</v>
      </c>
      <c r="R18" s="20">
        <v>45505</v>
      </c>
      <c r="S18" s="18"/>
      <c r="T18" s="12">
        <v>45596</v>
      </c>
      <c r="U18" s="18"/>
      <c r="V18" s="18"/>
    </row>
    <row r="19" spans="1:22" x14ac:dyDescent="0.25">
      <c r="A19" s="21" t="s">
        <v>81</v>
      </c>
      <c r="B19" s="22" t="s">
        <v>26</v>
      </c>
      <c r="C19" s="22" t="s">
        <v>22</v>
      </c>
      <c r="D19" s="22" t="s">
        <v>23</v>
      </c>
      <c r="E19" s="22" t="s">
        <v>24</v>
      </c>
      <c r="F19" s="23">
        <v>140</v>
      </c>
      <c r="G19" s="10">
        <v>246.02</v>
      </c>
      <c r="H19" s="24" t="s">
        <v>25</v>
      </c>
      <c r="I19" s="25">
        <v>-0.14998780586944152</v>
      </c>
      <c r="J19" s="22">
        <v>105</v>
      </c>
      <c r="K19" s="10">
        <v>209.12</v>
      </c>
      <c r="L19" s="24" t="s">
        <v>25</v>
      </c>
      <c r="M19" s="22">
        <v>7</v>
      </c>
      <c r="N19" s="22">
        <v>0</v>
      </c>
      <c r="O19" s="9">
        <v>2500</v>
      </c>
      <c r="P19" s="12">
        <v>45496</v>
      </c>
      <c r="Q19" s="12">
        <v>45513</v>
      </c>
      <c r="R19" s="26"/>
      <c r="S19" s="26"/>
      <c r="T19" s="12">
        <v>45596</v>
      </c>
      <c r="U19" s="26"/>
      <c r="V19" s="26"/>
    </row>
    <row r="20" spans="1:22" x14ac:dyDescent="0.25">
      <c r="A20" s="28" t="s">
        <v>82</v>
      </c>
      <c r="B20" s="18" t="s">
        <v>47</v>
      </c>
      <c r="C20" s="18" t="s">
        <v>22</v>
      </c>
      <c r="D20" s="18" t="s">
        <v>23</v>
      </c>
      <c r="E20" s="30" t="s">
        <v>24</v>
      </c>
      <c r="F20" s="23">
        <v>470</v>
      </c>
      <c r="G20" s="10">
        <v>566.29999999999995</v>
      </c>
      <c r="H20" s="31" t="s">
        <v>25</v>
      </c>
      <c r="I20" s="32">
        <v>0.05</v>
      </c>
      <c r="J20" s="33">
        <v>445</v>
      </c>
      <c r="K20" s="10">
        <v>541.29999999999995</v>
      </c>
      <c r="L20" s="33" t="s">
        <v>25</v>
      </c>
      <c r="M20" s="34">
        <v>14</v>
      </c>
      <c r="N20" s="23">
        <v>0</v>
      </c>
      <c r="O20" s="9">
        <v>100</v>
      </c>
      <c r="P20" s="12">
        <v>45496</v>
      </c>
      <c r="Q20" s="12">
        <v>45513</v>
      </c>
      <c r="R20" s="26"/>
      <c r="S20" s="26"/>
      <c r="T20" s="12">
        <v>45596</v>
      </c>
      <c r="U20" s="26"/>
      <c r="V20" s="26"/>
    </row>
    <row r="21" spans="1:22" x14ac:dyDescent="0.25">
      <c r="A21" s="35" t="s">
        <v>83</v>
      </c>
      <c r="B21" s="15" t="s">
        <v>46</v>
      </c>
      <c r="C21" s="15" t="s">
        <v>22</v>
      </c>
      <c r="D21" s="15" t="s">
        <v>41</v>
      </c>
      <c r="E21" s="15" t="s">
        <v>24</v>
      </c>
      <c r="F21" s="15">
        <v>220</v>
      </c>
      <c r="G21" s="36">
        <v>346.8</v>
      </c>
      <c r="H21" s="15" t="s">
        <v>25</v>
      </c>
      <c r="I21" s="19">
        <v>0</v>
      </c>
      <c r="J21" s="15">
        <v>220</v>
      </c>
      <c r="K21" s="36">
        <v>346.8</v>
      </c>
      <c r="L21" s="15" t="s">
        <v>25</v>
      </c>
      <c r="M21" s="15" t="s">
        <v>49</v>
      </c>
      <c r="N21" s="27" t="s">
        <v>76</v>
      </c>
      <c r="O21" s="9">
        <v>100</v>
      </c>
      <c r="P21" s="37">
        <v>45496</v>
      </c>
      <c r="Q21" s="37">
        <v>45513</v>
      </c>
      <c r="R21" s="15" t="s">
        <v>35</v>
      </c>
      <c r="S21" s="15" t="s">
        <v>35</v>
      </c>
      <c r="T21" s="37">
        <v>45596</v>
      </c>
      <c r="U21" s="18"/>
      <c r="V21" s="18"/>
    </row>
    <row r="22" spans="1:22" x14ac:dyDescent="0.25">
      <c r="A22" s="35" t="s">
        <v>84</v>
      </c>
      <c r="B22" s="38" t="s">
        <v>85</v>
      </c>
      <c r="C22" s="38" t="s">
        <v>22</v>
      </c>
      <c r="D22" s="39" t="s">
        <v>23</v>
      </c>
      <c r="E22" s="38" t="s">
        <v>24</v>
      </c>
      <c r="F22" s="38">
        <v>360</v>
      </c>
      <c r="G22" s="36">
        <v>509.76</v>
      </c>
      <c r="H22" s="15" t="s">
        <v>25</v>
      </c>
      <c r="I22" s="40">
        <v>-0.2</v>
      </c>
      <c r="J22" s="18">
        <v>288</v>
      </c>
      <c r="K22" s="36">
        <v>434.86</v>
      </c>
      <c r="L22" s="41" t="s">
        <v>25</v>
      </c>
      <c r="M22" s="38" t="s">
        <v>49</v>
      </c>
      <c r="N22" s="27" t="s">
        <v>76</v>
      </c>
      <c r="O22" s="9">
        <v>100</v>
      </c>
      <c r="P22" s="20">
        <v>45496</v>
      </c>
      <c r="Q22" s="37">
        <v>45513</v>
      </c>
      <c r="R22" s="18" t="s">
        <v>35</v>
      </c>
      <c r="S22" s="18" t="s">
        <v>35</v>
      </c>
      <c r="T22" s="20">
        <v>45596</v>
      </c>
      <c r="U22" s="18"/>
      <c r="V22" s="18"/>
    </row>
    <row r="23" spans="1:22" x14ac:dyDescent="0.25">
      <c r="A23" s="42" t="s">
        <v>86</v>
      </c>
      <c r="B23" s="15" t="s">
        <v>31</v>
      </c>
      <c r="C23" s="15" t="s">
        <v>22</v>
      </c>
      <c r="D23" s="15" t="s">
        <v>41</v>
      </c>
      <c r="E23" s="15" t="s">
        <v>24</v>
      </c>
      <c r="F23" s="15">
        <v>80</v>
      </c>
      <c r="G23" s="43" t="s">
        <v>87</v>
      </c>
      <c r="H23" s="18" t="s">
        <v>25</v>
      </c>
      <c r="I23" s="29">
        <v>0</v>
      </c>
      <c r="J23" s="15">
        <v>80</v>
      </c>
      <c r="K23" s="43" t="s">
        <v>87</v>
      </c>
      <c r="L23" s="15" t="s">
        <v>25</v>
      </c>
      <c r="M23" s="15" t="s">
        <v>49</v>
      </c>
      <c r="N23" s="27" t="s">
        <v>76</v>
      </c>
      <c r="O23" s="9">
        <v>100</v>
      </c>
      <c r="P23" s="37">
        <v>45496</v>
      </c>
      <c r="Q23" s="37">
        <v>45513</v>
      </c>
      <c r="R23" s="37"/>
      <c r="S23" s="37"/>
      <c r="T23" s="37">
        <v>45596</v>
      </c>
    </row>
    <row r="24" spans="1:22" x14ac:dyDescent="0.25">
      <c r="A24" s="42" t="s">
        <v>88</v>
      </c>
      <c r="B24" s="15" t="s">
        <v>32</v>
      </c>
      <c r="C24" s="15" t="s">
        <v>22</v>
      </c>
      <c r="D24" s="15" t="s">
        <v>41</v>
      </c>
      <c r="E24" s="15" t="s">
        <v>24</v>
      </c>
      <c r="F24" s="15">
        <v>110</v>
      </c>
      <c r="G24" s="43" t="s">
        <v>89</v>
      </c>
      <c r="H24" s="18" t="s">
        <v>25</v>
      </c>
      <c r="I24" s="29">
        <v>-0.15</v>
      </c>
      <c r="J24" s="15">
        <v>93</v>
      </c>
      <c r="K24" s="43" t="s">
        <v>90</v>
      </c>
      <c r="L24" s="15" t="s">
        <v>25</v>
      </c>
      <c r="M24" s="15" t="s">
        <v>49</v>
      </c>
      <c r="N24" s="27" t="s">
        <v>76</v>
      </c>
      <c r="O24" s="9">
        <v>100</v>
      </c>
      <c r="P24" s="37">
        <v>45496</v>
      </c>
      <c r="Q24" s="37">
        <v>45513</v>
      </c>
      <c r="R24" s="37"/>
      <c r="S24" s="37"/>
      <c r="T24" s="37">
        <v>45596</v>
      </c>
    </row>
    <row r="25" spans="1:22" x14ac:dyDescent="0.25">
      <c r="A25" s="42" t="s">
        <v>91</v>
      </c>
      <c r="B25" s="15" t="s">
        <v>92</v>
      </c>
      <c r="C25" s="15" t="s">
        <v>22</v>
      </c>
      <c r="D25" s="15" t="s">
        <v>41</v>
      </c>
      <c r="E25" s="15" t="s">
        <v>24</v>
      </c>
      <c r="F25" s="15">
        <v>100</v>
      </c>
      <c r="G25" s="43" t="s">
        <v>93</v>
      </c>
      <c r="H25" s="18" t="s">
        <v>25</v>
      </c>
      <c r="I25" s="29">
        <v>-0.15</v>
      </c>
      <c r="J25" s="15">
        <v>85</v>
      </c>
      <c r="K25" s="43" t="s">
        <v>94</v>
      </c>
      <c r="L25" s="15" t="s">
        <v>25</v>
      </c>
      <c r="M25" s="15" t="s">
        <v>49</v>
      </c>
      <c r="N25" s="27" t="s">
        <v>76</v>
      </c>
      <c r="O25" s="9">
        <v>100</v>
      </c>
      <c r="P25" s="37">
        <v>45496</v>
      </c>
      <c r="Q25" s="37">
        <v>45513</v>
      </c>
      <c r="R25" s="37"/>
      <c r="S25" s="37"/>
      <c r="T25" s="37">
        <v>45596</v>
      </c>
    </row>
    <row r="26" spans="1:22" x14ac:dyDescent="0.25">
      <c r="A26" s="42" t="s">
        <v>95</v>
      </c>
      <c r="B26" s="15" t="s">
        <v>27</v>
      </c>
      <c r="C26" s="15" t="s">
        <v>22</v>
      </c>
      <c r="D26" s="15" t="s">
        <v>41</v>
      </c>
      <c r="E26" s="15" t="s">
        <v>24</v>
      </c>
      <c r="F26" s="15">
        <v>130</v>
      </c>
      <c r="G26" s="43" t="s">
        <v>96</v>
      </c>
      <c r="H26" s="18" t="s">
        <v>25</v>
      </c>
      <c r="I26" s="29">
        <v>-0.15</v>
      </c>
      <c r="J26" s="15">
        <v>110</v>
      </c>
      <c r="K26" s="43" t="s">
        <v>89</v>
      </c>
      <c r="L26" s="15" t="s">
        <v>25</v>
      </c>
      <c r="M26" s="15" t="s">
        <v>49</v>
      </c>
      <c r="N26" s="27" t="s">
        <v>76</v>
      </c>
      <c r="O26" s="9">
        <v>100</v>
      </c>
      <c r="P26" s="37">
        <v>45496</v>
      </c>
      <c r="Q26" s="37">
        <v>45513</v>
      </c>
      <c r="R26" s="37"/>
      <c r="S26" s="37"/>
      <c r="T26" s="37">
        <v>45596</v>
      </c>
    </row>
    <row r="27" spans="1:22" x14ac:dyDescent="0.25">
      <c r="A27" s="42" t="s">
        <v>97</v>
      </c>
      <c r="B27" s="15" t="s">
        <v>33</v>
      </c>
      <c r="C27" s="15" t="s">
        <v>22</v>
      </c>
      <c r="D27" s="15" t="s">
        <v>41</v>
      </c>
      <c r="E27" s="15" t="s">
        <v>24</v>
      </c>
      <c r="F27" s="15">
        <v>110</v>
      </c>
      <c r="G27" s="43" t="s">
        <v>98</v>
      </c>
      <c r="H27" s="18" t="s">
        <v>25</v>
      </c>
      <c r="I27" s="29">
        <v>-0.15</v>
      </c>
      <c r="J27" s="15">
        <v>93</v>
      </c>
      <c r="K27" s="43" t="s">
        <v>99</v>
      </c>
      <c r="L27" s="15" t="s">
        <v>25</v>
      </c>
      <c r="M27" s="15" t="s">
        <v>49</v>
      </c>
      <c r="N27" s="27" t="s">
        <v>76</v>
      </c>
      <c r="O27" s="9">
        <v>100</v>
      </c>
      <c r="P27" s="37">
        <v>45496</v>
      </c>
      <c r="Q27" s="37">
        <v>45513</v>
      </c>
      <c r="R27" s="37"/>
      <c r="S27" s="37"/>
      <c r="T27" s="37">
        <v>45596</v>
      </c>
    </row>
  </sheetData>
  <conditionalFormatting sqref="O2:O27">
    <cfRule type="cellIs" dxfId="0" priority="1" operator="lessThan">
      <formula>49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8"/>
  <sheetViews>
    <sheetView tabSelected="1" workbookViewId="0">
      <selection activeCell="J34" sqref="J34"/>
    </sheetView>
  </sheetViews>
  <sheetFormatPr defaultColWidth="9" defaultRowHeight="15" x14ac:dyDescent="0.25"/>
  <cols>
    <col min="1" max="1" width="10.7109375" style="56" bestFit="1" customWidth="1"/>
    <col min="2" max="15" width="9" style="44"/>
    <col min="16" max="17" width="12.5703125" style="44" bestFit="1" customWidth="1"/>
    <col min="18" max="18" width="9" style="44"/>
    <col min="19" max="19" width="9.42578125" style="44" customWidth="1"/>
    <col min="20" max="20" width="9" style="44"/>
    <col min="21" max="21" width="11" style="44" customWidth="1"/>
    <col min="22" max="27" width="10.5703125" style="44" customWidth="1"/>
    <col min="28" max="16384" width="9" style="44"/>
  </cols>
  <sheetData>
    <row r="1" spans="1:28" ht="90" x14ac:dyDescent="0.25">
      <c r="A1" s="47" t="s">
        <v>102</v>
      </c>
      <c r="B1" s="47" t="s">
        <v>0</v>
      </c>
      <c r="C1" s="47" t="s">
        <v>1</v>
      </c>
      <c r="D1" s="47" t="s">
        <v>2</v>
      </c>
      <c r="E1" s="47" t="s">
        <v>112</v>
      </c>
      <c r="F1" s="48" t="s">
        <v>3</v>
      </c>
      <c r="G1" s="47" t="s">
        <v>4</v>
      </c>
      <c r="H1" s="47" t="s">
        <v>5</v>
      </c>
      <c r="I1" s="49" t="s">
        <v>6</v>
      </c>
      <c r="J1" s="50" t="s">
        <v>7</v>
      </c>
      <c r="K1" s="47" t="s">
        <v>8</v>
      </c>
      <c r="L1" s="47" t="s">
        <v>9</v>
      </c>
      <c r="M1" s="49" t="s">
        <v>10</v>
      </c>
      <c r="N1" s="51" t="s">
        <v>11</v>
      </c>
      <c r="O1" s="51" t="s">
        <v>162</v>
      </c>
      <c r="P1" s="50" t="s">
        <v>163</v>
      </c>
      <c r="Q1" s="50" t="s">
        <v>164</v>
      </c>
      <c r="R1" s="51" t="s">
        <v>11</v>
      </c>
      <c r="S1" s="47" t="s">
        <v>12</v>
      </c>
      <c r="T1" s="47" t="s">
        <v>13</v>
      </c>
      <c r="U1" s="47" t="s">
        <v>14</v>
      </c>
      <c r="V1" s="52" t="s">
        <v>15</v>
      </c>
      <c r="W1" s="52" t="s">
        <v>16</v>
      </c>
      <c r="X1" s="52" t="s">
        <v>17</v>
      </c>
      <c r="Y1" s="52" t="s">
        <v>18</v>
      </c>
      <c r="Z1" s="52" t="s">
        <v>19</v>
      </c>
      <c r="AA1" s="47" t="s">
        <v>20</v>
      </c>
      <c r="AB1" s="47" t="s">
        <v>21</v>
      </c>
    </row>
    <row r="2" spans="1:28" x14ac:dyDescent="0.25">
      <c r="A2" s="63" t="s">
        <v>103</v>
      </c>
      <c r="B2" s="71" t="str">
        <f>+C2&amp;D2</f>
        <v>ROSPTY</v>
      </c>
      <c r="C2" s="14" t="s">
        <v>152</v>
      </c>
      <c r="D2" s="14" t="s">
        <v>22</v>
      </c>
      <c r="E2" s="14" t="s">
        <v>117</v>
      </c>
      <c r="F2" s="38" t="s">
        <v>23</v>
      </c>
      <c r="G2" s="38" t="s">
        <v>24</v>
      </c>
      <c r="H2" s="14">
        <v>570</v>
      </c>
      <c r="I2" s="77">
        <v>734.8</v>
      </c>
      <c r="J2" s="38" t="s">
        <v>25</v>
      </c>
      <c r="K2" s="55">
        <f>(L2-H2)/H2</f>
        <v>-0.1</v>
      </c>
      <c r="L2" s="57">
        <v>513</v>
      </c>
      <c r="M2" s="73">
        <v>673.8</v>
      </c>
      <c r="N2" s="38" t="s">
        <v>25</v>
      </c>
      <c r="O2" s="14">
        <f>+VLOOKUP(E2,CONVERSIONES!$B$2:$D$34,3,FALSE)</f>
        <v>1.0399999999999999E-3</v>
      </c>
      <c r="P2" s="96">
        <f>+I2/O2</f>
        <v>706538.4615384615</v>
      </c>
      <c r="Q2" s="96">
        <f>+M2/O2</f>
        <v>647884.61538461538</v>
      </c>
      <c r="R2" s="14" t="str">
        <f>+VLOOKUP(E2,CONVERSIONES!$B$2:$D$34,2,FALSE)</f>
        <v>ARS</v>
      </c>
      <c r="S2" s="38" t="s">
        <v>49</v>
      </c>
      <c r="T2" s="38">
        <v>0</v>
      </c>
      <c r="U2" s="38"/>
      <c r="V2" s="45" t="s">
        <v>104</v>
      </c>
      <c r="W2" s="45" t="s">
        <v>105</v>
      </c>
      <c r="X2" s="45" t="s">
        <v>35</v>
      </c>
      <c r="Y2" s="45" t="s">
        <v>35</v>
      </c>
      <c r="Z2" s="45" t="s">
        <v>106</v>
      </c>
      <c r="AA2" s="54" t="s">
        <v>35</v>
      </c>
      <c r="AB2" s="14" t="s">
        <v>35</v>
      </c>
    </row>
    <row r="3" spans="1:28" x14ac:dyDescent="0.25">
      <c r="A3" s="63" t="s">
        <v>103</v>
      </c>
      <c r="B3" s="71" t="str">
        <f>+C3&amp;D3</f>
        <v>MDZPTY</v>
      </c>
      <c r="C3" s="14" t="s">
        <v>148</v>
      </c>
      <c r="D3" s="14" t="s">
        <v>22</v>
      </c>
      <c r="E3" s="14" t="s">
        <v>117</v>
      </c>
      <c r="F3" s="38" t="s">
        <v>23</v>
      </c>
      <c r="G3" s="38" t="s">
        <v>24</v>
      </c>
      <c r="H3" s="14">
        <v>590</v>
      </c>
      <c r="I3" s="77">
        <v>762.2</v>
      </c>
      <c r="J3" s="38" t="s">
        <v>25</v>
      </c>
      <c r="K3" s="55">
        <f>(L3-H3)/H3</f>
        <v>-0.1</v>
      </c>
      <c r="L3" s="57">
        <v>531</v>
      </c>
      <c r="M3" s="73">
        <v>699.1</v>
      </c>
      <c r="N3" s="38" t="s">
        <v>25</v>
      </c>
      <c r="O3" s="14">
        <f>+VLOOKUP(E3,CONVERSIONES!$B$2:$D$34,3,FALSE)</f>
        <v>1.0399999999999999E-3</v>
      </c>
      <c r="P3" s="96">
        <f>+I3/O3</f>
        <v>732884.61538461549</v>
      </c>
      <c r="Q3" s="96">
        <f>+M3/O3</f>
        <v>672211.5384615385</v>
      </c>
      <c r="R3" s="14" t="str">
        <f>+VLOOKUP(E3,CONVERSIONES!$B$2:$D$34,2,FALSE)</f>
        <v>ARS</v>
      </c>
      <c r="S3" s="38" t="s">
        <v>49</v>
      </c>
      <c r="T3" s="38">
        <v>0</v>
      </c>
      <c r="U3" s="38"/>
      <c r="V3" s="45" t="s">
        <v>104</v>
      </c>
      <c r="W3" s="45" t="s">
        <v>105</v>
      </c>
      <c r="X3" s="45"/>
      <c r="Y3" s="45"/>
      <c r="Z3" s="45" t="s">
        <v>106</v>
      </c>
      <c r="AA3" s="54"/>
      <c r="AB3" s="14"/>
    </row>
    <row r="4" spans="1:28" x14ac:dyDescent="0.25">
      <c r="A4" s="63" t="s">
        <v>103</v>
      </c>
      <c r="B4" s="71" t="str">
        <f>+C4&amp;D4</f>
        <v>EZEPTY</v>
      </c>
      <c r="C4" s="14" t="s">
        <v>131</v>
      </c>
      <c r="D4" s="14" t="s">
        <v>22</v>
      </c>
      <c r="E4" s="14" t="s">
        <v>117</v>
      </c>
      <c r="F4" s="38" t="s">
        <v>23</v>
      </c>
      <c r="G4" s="14" t="s">
        <v>24</v>
      </c>
      <c r="H4" s="14">
        <v>630</v>
      </c>
      <c r="I4" s="76">
        <v>805</v>
      </c>
      <c r="J4" s="14" t="s">
        <v>25</v>
      </c>
      <c r="K4" s="55">
        <f>(L4-H4)/H4</f>
        <v>-0.1</v>
      </c>
      <c r="L4" s="57">
        <v>567</v>
      </c>
      <c r="M4" s="72">
        <v>737.6</v>
      </c>
      <c r="N4" s="14" t="s">
        <v>25</v>
      </c>
      <c r="O4" s="14">
        <f>+VLOOKUP(E4,CONVERSIONES!$B$2:$D$34,3,FALSE)</f>
        <v>1.0399999999999999E-3</v>
      </c>
      <c r="P4" s="96">
        <f>+I4/O4</f>
        <v>774038.46153846162</v>
      </c>
      <c r="Q4" s="96">
        <f>+M4/O4</f>
        <v>709230.76923076937</v>
      </c>
      <c r="R4" s="14" t="str">
        <f>+VLOOKUP(E4,CONVERSIONES!$B$2:$D$34,2,FALSE)</f>
        <v>ARS</v>
      </c>
      <c r="S4" s="38" t="s">
        <v>49</v>
      </c>
      <c r="T4" s="38">
        <v>0</v>
      </c>
      <c r="U4" s="38"/>
      <c r="V4" s="45" t="s">
        <v>104</v>
      </c>
      <c r="W4" s="45" t="s">
        <v>105</v>
      </c>
      <c r="X4" s="65"/>
      <c r="Y4" s="65"/>
      <c r="Z4" s="45" t="s">
        <v>106</v>
      </c>
      <c r="AA4" s="53"/>
      <c r="AB4" s="53"/>
    </row>
    <row r="5" spans="1:28" x14ac:dyDescent="0.25">
      <c r="A5" s="63" t="s">
        <v>103</v>
      </c>
      <c r="B5" s="71" t="str">
        <f>+C5&amp;D5</f>
        <v>VVIPTY</v>
      </c>
      <c r="C5" s="100" t="s">
        <v>161</v>
      </c>
      <c r="D5" s="100" t="s">
        <v>22</v>
      </c>
      <c r="E5" s="100" t="s">
        <v>129</v>
      </c>
      <c r="F5" s="101" t="s">
        <v>23</v>
      </c>
      <c r="G5" s="100" t="s">
        <v>24</v>
      </c>
      <c r="H5" s="100">
        <v>400</v>
      </c>
      <c r="I5" s="102">
        <v>608.5</v>
      </c>
      <c r="J5" s="103" t="s">
        <v>25</v>
      </c>
      <c r="K5" s="104">
        <f>(L5-H5)/H5</f>
        <v>-0.15</v>
      </c>
      <c r="L5" s="105">
        <v>340</v>
      </c>
      <c r="M5" s="106">
        <v>539.5</v>
      </c>
      <c r="N5" s="100" t="s">
        <v>25</v>
      </c>
      <c r="O5" s="100">
        <f>+VLOOKUP(E5,CONVERSIONES!$B$2:$D$34,3,FALSE)</f>
        <v>0.14368</v>
      </c>
      <c r="P5" s="107">
        <f>+I5/O5</f>
        <v>4235.10579064588</v>
      </c>
      <c r="Q5" s="107">
        <f>+M5/O5</f>
        <v>3754.8719376391982</v>
      </c>
      <c r="R5" s="100" t="str">
        <f>+VLOOKUP(E5,CONVERSIONES!$B$2:$D$34,2,FALSE)</f>
        <v>BOB</v>
      </c>
      <c r="S5" s="38" t="s">
        <v>49</v>
      </c>
      <c r="T5" s="38">
        <v>0</v>
      </c>
      <c r="U5" s="38"/>
      <c r="V5" s="45" t="s">
        <v>104</v>
      </c>
      <c r="W5" s="45" t="s">
        <v>105</v>
      </c>
      <c r="X5" s="65"/>
      <c r="Y5" s="65"/>
      <c r="Z5" s="45" t="s">
        <v>106</v>
      </c>
      <c r="AA5" s="53"/>
      <c r="AB5" s="53"/>
    </row>
    <row r="6" spans="1:28" x14ac:dyDescent="0.25">
      <c r="A6" s="63" t="s">
        <v>103</v>
      </c>
      <c r="B6" s="71" t="str">
        <f>+C6&amp;D6</f>
        <v>MAOPTY</v>
      </c>
      <c r="C6" s="14" t="s">
        <v>146</v>
      </c>
      <c r="D6" s="14" t="s">
        <v>22</v>
      </c>
      <c r="E6" s="14" t="s">
        <v>116</v>
      </c>
      <c r="F6" s="38" t="s">
        <v>23</v>
      </c>
      <c r="G6" s="38" t="s">
        <v>24</v>
      </c>
      <c r="H6" s="14">
        <v>410</v>
      </c>
      <c r="I6" s="77">
        <v>480.2</v>
      </c>
      <c r="J6" s="38" t="s">
        <v>25</v>
      </c>
      <c r="K6" s="55">
        <f>(L6-H6)/H6</f>
        <v>-0.24878048780487805</v>
      </c>
      <c r="L6" s="57">
        <v>308</v>
      </c>
      <c r="M6" s="73">
        <v>378.2</v>
      </c>
      <c r="N6" s="38" t="s">
        <v>25</v>
      </c>
      <c r="O6" s="14">
        <f>+VLOOKUP(E6,CONVERSIONES!$B$2:$D$34,3,FALSE)</f>
        <v>0.18143999999999999</v>
      </c>
      <c r="P6" s="96">
        <f>+I6/O6</f>
        <v>2646.6049382716051</v>
      </c>
      <c r="Q6" s="96">
        <f>+M6/O6</f>
        <v>2084.4356261022926</v>
      </c>
      <c r="R6" s="14" t="str">
        <f>+VLOOKUP(E6,CONVERSIONES!$B$2:$D$34,2,FALSE)</f>
        <v>BRL</v>
      </c>
      <c r="S6" s="38" t="s">
        <v>111</v>
      </c>
      <c r="T6" s="38">
        <v>0</v>
      </c>
      <c r="U6" s="38"/>
      <c r="V6" s="45" t="s">
        <v>104</v>
      </c>
      <c r="W6" s="45" t="s">
        <v>105</v>
      </c>
      <c r="X6" s="45" t="s">
        <v>35</v>
      </c>
      <c r="Y6" s="45" t="s">
        <v>35</v>
      </c>
      <c r="Z6" s="45" t="s">
        <v>106</v>
      </c>
      <c r="AA6" s="54" t="s">
        <v>35</v>
      </c>
      <c r="AB6" s="14" t="s">
        <v>35</v>
      </c>
    </row>
    <row r="7" spans="1:28" x14ac:dyDescent="0.25">
      <c r="A7" s="63" t="s">
        <v>103</v>
      </c>
      <c r="B7" s="71" t="str">
        <f>+C7&amp;D7</f>
        <v>FLNPTY</v>
      </c>
      <c r="C7" s="14" t="s">
        <v>142</v>
      </c>
      <c r="D7" s="14" t="s">
        <v>22</v>
      </c>
      <c r="E7" s="14" t="s">
        <v>116</v>
      </c>
      <c r="F7" s="38" t="s">
        <v>23</v>
      </c>
      <c r="G7" s="38" t="s">
        <v>24</v>
      </c>
      <c r="H7" s="14">
        <v>430</v>
      </c>
      <c r="I7" s="77">
        <v>499.4</v>
      </c>
      <c r="J7" s="38" t="s">
        <v>25</v>
      </c>
      <c r="K7" s="55">
        <f>(L7-H7)/H7</f>
        <v>-0.24883720930232558</v>
      </c>
      <c r="L7" s="57">
        <v>323</v>
      </c>
      <c r="M7" s="73">
        <v>392.4</v>
      </c>
      <c r="N7" s="38" t="s">
        <v>25</v>
      </c>
      <c r="O7" s="14">
        <f>+VLOOKUP(E7,CONVERSIONES!$B$2:$D$34,3,FALSE)</f>
        <v>0.18143999999999999</v>
      </c>
      <c r="P7" s="96">
        <f>+I7/O7</f>
        <v>2752.4250440917108</v>
      </c>
      <c r="Q7" s="96">
        <f>+M7/O7</f>
        <v>2162.6984126984125</v>
      </c>
      <c r="R7" s="14" t="str">
        <f>+VLOOKUP(E7,CONVERSIONES!$B$2:$D$34,2,FALSE)</f>
        <v>BRL</v>
      </c>
      <c r="S7" s="38" t="s">
        <v>111</v>
      </c>
      <c r="T7" s="38">
        <v>0</v>
      </c>
      <c r="U7" s="38"/>
      <c r="V7" s="45" t="s">
        <v>104</v>
      </c>
      <c r="W7" s="45" t="s">
        <v>105</v>
      </c>
      <c r="X7" s="45" t="s">
        <v>35</v>
      </c>
      <c r="Y7" s="45" t="s">
        <v>35</v>
      </c>
      <c r="Z7" s="45" t="s">
        <v>106</v>
      </c>
      <c r="AA7" s="54" t="s">
        <v>35</v>
      </c>
      <c r="AB7" s="14" t="s">
        <v>35</v>
      </c>
    </row>
    <row r="8" spans="1:28" x14ac:dyDescent="0.25">
      <c r="A8" s="63" t="s">
        <v>103</v>
      </c>
      <c r="B8" s="71" t="str">
        <f>+C8&amp;D8</f>
        <v>BHZPTY</v>
      </c>
      <c r="C8" s="14" t="s">
        <v>138</v>
      </c>
      <c r="D8" s="14" t="s">
        <v>22</v>
      </c>
      <c r="E8" s="14" t="s">
        <v>116</v>
      </c>
      <c r="F8" s="38" t="s">
        <v>23</v>
      </c>
      <c r="G8" s="38" t="s">
        <v>24</v>
      </c>
      <c r="H8" s="14">
        <v>440</v>
      </c>
      <c r="I8" s="77">
        <v>504.2</v>
      </c>
      <c r="J8" s="38" t="s">
        <v>25</v>
      </c>
      <c r="K8" s="55">
        <f>(L8-H8)/H8</f>
        <v>-0.25</v>
      </c>
      <c r="L8" s="57">
        <v>330</v>
      </c>
      <c r="M8" s="73">
        <v>394.2</v>
      </c>
      <c r="N8" s="38" t="s">
        <v>25</v>
      </c>
      <c r="O8" s="14">
        <f>+VLOOKUP(E8,CONVERSIONES!$B$2:$D$34,3,FALSE)</f>
        <v>0.18143999999999999</v>
      </c>
      <c r="P8" s="96">
        <f>+I8/O8</f>
        <v>2778.8800705467374</v>
      </c>
      <c r="Q8" s="96">
        <f>+M8/O8</f>
        <v>2172.6190476190477</v>
      </c>
      <c r="R8" s="14" t="str">
        <f>+VLOOKUP(E8,CONVERSIONES!$B$2:$D$34,2,FALSE)</f>
        <v>BRL</v>
      </c>
      <c r="S8" s="38" t="s">
        <v>49</v>
      </c>
      <c r="T8" s="38">
        <v>0</v>
      </c>
      <c r="U8" s="38"/>
      <c r="V8" s="45" t="s">
        <v>104</v>
      </c>
      <c r="W8" s="45" t="s">
        <v>105</v>
      </c>
      <c r="X8" s="45" t="s">
        <v>35</v>
      </c>
      <c r="Y8" s="45" t="s">
        <v>35</v>
      </c>
      <c r="Z8" s="45" t="s">
        <v>106</v>
      </c>
      <c r="AA8" s="54" t="s">
        <v>35</v>
      </c>
      <c r="AB8" s="14" t="s">
        <v>35</v>
      </c>
    </row>
    <row r="9" spans="1:28" x14ac:dyDescent="0.25">
      <c r="A9" s="63" t="s">
        <v>103</v>
      </c>
      <c r="B9" s="71" t="str">
        <f>+C9&amp;D9</f>
        <v>BSBPTY</v>
      </c>
      <c r="C9" s="14" t="s">
        <v>139</v>
      </c>
      <c r="D9" s="14" t="s">
        <v>22</v>
      </c>
      <c r="E9" s="14" t="s">
        <v>116</v>
      </c>
      <c r="F9" s="38" t="s">
        <v>23</v>
      </c>
      <c r="G9" s="38" t="s">
        <v>24</v>
      </c>
      <c r="H9" s="14">
        <v>450</v>
      </c>
      <c r="I9" s="77">
        <v>514</v>
      </c>
      <c r="J9" s="38" t="s">
        <v>25</v>
      </c>
      <c r="K9" s="55">
        <f>(L9-H9)/H9</f>
        <v>-0.24888888888888888</v>
      </c>
      <c r="L9" s="57">
        <v>338</v>
      </c>
      <c r="M9" s="73">
        <v>402</v>
      </c>
      <c r="N9" s="38" t="s">
        <v>25</v>
      </c>
      <c r="O9" s="14">
        <f>+VLOOKUP(E9,CONVERSIONES!$B$2:$D$34,3,FALSE)</f>
        <v>0.18143999999999999</v>
      </c>
      <c r="P9" s="96">
        <f>+I9/O9</f>
        <v>2832.8924162257499</v>
      </c>
      <c r="Q9" s="96">
        <f>+M9/O9</f>
        <v>2215.6084656084658</v>
      </c>
      <c r="R9" s="14" t="str">
        <f>+VLOOKUP(E9,CONVERSIONES!$B$2:$D$34,2,FALSE)</f>
        <v>BRL</v>
      </c>
      <c r="S9" s="38" t="s">
        <v>49</v>
      </c>
      <c r="T9" s="38">
        <v>0</v>
      </c>
      <c r="U9" s="38"/>
      <c r="V9" s="45" t="s">
        <v>104</v>
      </c>
      <c r="W9" s="45" t="s">
        <v>105</v>
      </c>
      <c r="X9" s="45" t="s">
        <v>35</v>
      </c>
      <c r="Y9" s="45" t="s">
        <v>35</v>
      </c>
      <c r="Z9" s="45" t="s">
        <v>106</v>
      </c>
      <c r="AA9" s="54" t="s">
        <v>35</v>
      </c>
      <c r="AB9" s="14" t="s">
        <v>35</v>
      </c>
    </row>
    <row r="10" spans="1:28" x14ac:dyDescent="0.25">
      <c r="A10" s="63" t="s">
        <v>103</v>
      </c>
      <c r="B10" s="71" t="str">
        <f>+C10&amp;D10</f>
        <v>GRUPTY</v>
      </c>
      <c r="C10" s="100" t="s">
        <v>133</v>
      </c>
      <c r="D10" s="100" t="s">
        <v>22</v>
      </c>
      <c r="E10" s="100" t="s">
        <v>116</v>
      </c>
      <c r="F10" s="101" t="s">
        <v>23</v>
      </c>
      <c r="G10" s="101" t="s">
        <v>24</v>
      </c>
      <c r="H10" s="100">
        <v>485</v>
      </c>
      <c r="I10" s="111">
        <v>549.20000000000005</v>
      </c>
      <c r="J10" s="101" t="s">
        <v>25</v>
      </c>
      <c r="K10" s="104">
        <f>(L10-H10)/H10</f>
        <v>-0.24948453608247423</v>
      </c>
      <c r="L10" s="112">
        <v>364</v>
      </c>
      <c r="M10" s="113">
        <v>428.2</v>
      </c>
      <c r="N10" s="101" t="s">
        <v>25</v>
      </c>
      <c r="O10" s="100">
        <f>+VLOOKUP(E10,CONVERSIONES!$B$2:$D$34,3,FALSE)</f>
        <v>0.18143999999999999</v>
      </c>
      <c r="P10" s="107">
        <f>+I10/O10</f>
        <v>3026.8959435626107</v>
      </c>
      <c r="Q10" s="107">
        <f>+M10/O10</f>
        <v>2360.0088183421517</v>
      </c>
      <c r="R10" s="100" t="str">
        <f>+VLOOKUP(E10,CONVERSIONES!$B$2:$D$34,2,FALSE)</f>
        <v>BRL</v>
      </c>
      <c r="S10" s="38" t="s">
        <v>111</v>
      </c>
      <c r="T10" s="38">
        <v>0</v>
      </c>
      <c r="U10" s="38"/>
      <c r="V10" s="45" t="s">
        <v>104</v>
      </c>
      <c r="W10" s="45" t="s">
        <v>105</v>
      </c>
      <c r="X10" s="45" t="s">
        <v>35</v>
      </c>
      <c r="Y10" s="45" t="s">
        <v>35</v>
      </c>
      <c r="Z10" s="45" t="s">
        <v>106</v>
      </c>
      <c r="AA10" s="54" t="s">
        <v>35</v>
      </c>
      <c r="AB10" s="14" t="s">
        <v>35</v>
      </c>
    </row>
    <row r="11" spans="1:28" x14ac:dyDescent="0.25">
      <c r="A11" s="63" t="s">
        <v>103</v>
      </c>
      <c r="B11" s="71" t="str">
        <f>+C11&amp;D11</f>
        <v>RIOPTY</v>
      </c>
      <c r="C11" s="14" t="s">
        <v>151</v>
      </c>
      <c r="D11" s="14" t="s">
        <v>22</v>
      </c>
      <c r="E11" s="14" t="s">
        <v>116</v>
      </c>
      <c r="F11" s="38" t="s">
        <v>23</v>
      </c>
      <c r="G11" s="38" t="s">
        <v>24</v>
      </c>
      <c r="H11" s="14">
        <v>485</v>
      </c>
      <c r="I11" s="77">
        <v>549.4</v>
      </c>
      <c r="J11" s="38" t="s">
        <v>25</v>
      </c>
      <c r="K11" s="55">
        <f>(L11-H11)/H11</f>
        <v>-0.24948453608247423</v>
      </c>
      <c r="L11" s="57">
        <v>364</v>
      </c>
      <c r="M11" s="73">
        <v>428.4</v>
      </c>
      <c r="N11" s="38" t="s">
        <v>25</v>
      </c>
      <c r="O11" s="14">
        <f>+VLOOKUP(E11,CONVERSIONES!$B$2:$D$34,3,FALSE)</f>
        <v>0.18143999999999999</v>
      </c>
      <c r="P11" s="96">
        <f>+I11/O11</f>
        <v>3027.9982363315698</v>
      </c>
      <c r="Q11" s="96">
        <f>+M11/O11</f>
        <v>2361.1111111111113</v>
      </c>
      <c r="R11" s="14" t="str">
        <f>+VLOOKUP(E11,CONVERSIONES!$B$2:$D$34,2,FALSE)</f>
        <v>BRL</v>
      </c>
      <c r="S11" s="38" t="s">
        <v>111</v>
      </c>
      <c r="T11" s="38">
        <v>0</v>
      </c>
      <c r="U11" s="38"/>
      <c r="V11" s="45" t="s">
        <v>104</v>
      </c>
      <c r="W11" s="45" t="s">
        <v>105</v>
      </c>
      <c r="X11" s="45" t="s">
        <v>35</v>
      </c>
      <c r="Y11" s="45" t="s">
        <v>35</v>
      </c>
      <c r="Z11" s="45" t="s">
        <v>106</v>
      </c>
      <c r="AA11" s="54" t="s">
        <v>35</v>
      </c>
      <c r="AB11" s="14" t="s">
        <v>35</v>
      </c>
    </row>
    <row r="12" spans="1:28" x14ac:dyDescent="0.25">
      <c r="A12" s="63" t="s">
        <v>103</v>
      </c>
      <c r="B12" s="71" t="str">
        <f>+C12&amp;D12</f>
        <v>SCLPTY</v>
      </c>
      <c r="C12" s="100" t="s">
        <v>155</v>
      </c>
      <c r="D12" s="100" t="s">
        <v>22</v>
      </c>
      <c r="E12" s="100" t="s">
        <v>125</v>
      </c>
      <c r="F12" s="101" t="s">
        <v>23</v>
      </c>
      <c r="G12" s="100" t="s">
        <v>24</v>
      </c>
      <c r="H12" s="100">
        <v>580</v>
      </c>
      <c r="I12" s="102">
        <v>639.5</v>
      </c>
      <c r="J12" s="100" t="s">
        <v>25</v>
      </c>
      <c r="K12" s="104">
        <f>(L12-H12)/H12</f>
        <v>-0.15</v>
      </c>
      <c r="L12" s="112">
        <v>493</v>
      </c>
      <c r="M12" s="106">
        <v>572.5</v>
      </c>
      <c r="N12" s="100" t="s">
        <v>25</v>
      </c>
      <c r="O12" s="100">
        <f>+VLOOKUP(E12,CONVERSIONES!$B$2:$D$34,3,FALSE)</f>
        <v>1.06E-3</v>
      </c>
      <c r="P12" s="107">
        <f>+I12/O12</f>
        <v>603301.88679245289</v>
      </c>
      <c r="Q12" s="107">
        <f>+M12/O12</f>
        <v>540094.33962264156</v>
      </c>
      <c r="R12" s="100" t="str">
        <f>+VLOOKUP(E12,CONVERSIONES!$B$2:$D$34,2,FALSE)</f>
        <v>CLP</v>
      </c>
      <c r="S12" s="38" t="s">
        <v>49</v>
      </c>
      <c r="T12" s="38">
        <v>0</v>
      </c>
      <c r="U12" s="38"/>
      <c r="V12" s="45" t="s">
        <v>104</v>
      </c>
      <c r="W12" s="45" t="s">
        <v>105</v>
      </c>
      <c r="X12" s="14" t="s">
        <v>35</v>
      </c>
      <c r="Y12" s="14" t="s">
        <v>35</v>
      </c>
      <c r="Z12" s="45" t="s">
        <v>106</v>
      </c>
      <c r="AA12" s="14"/>
      <c r="AB12" s="14"/>
    </row>
    <row r="13" spans="1:28" x14ac:dyDescent="0.25">
      <c r="A13" s="63" t="s">
        <v>103</v>
      </c>
      <c r="B13" s="71" t="str">
        <f>+C13&amp;D13</f>
        <v>BOGPTY</v>
      </c>
      <c r="C13" s="100" t="s">
        <v>31</v>
      </c>
      <c r="D13" s="114" t="s">
        <v>22</v>
      </c>
      <c r="E13" s="114" t="s">
        <v>115</v>
      </c>
      <c r="F13" s="101" t="s">
        <v>23</v>
      </c>
      <c r="G13" s="114" t="s">
        <v>24</v>
      </c>
      <c r="H13" s="114">
        <v>80</v>
      </c>
      <c r="I13" s="111">
        <v>219.3</v>
      </c>
      <c r="J13" s="114" t="s">
        <v>25</v>
      </c>
      <c r="K13" s="104">
        <f>(L13-H13)/H13</f>
        <v>0</v>
      </c>
      <c r="L13" s="115">
        <v>80</v>
      </c>
      <c r="M13" s="113">
        <v>219.3</v>
      </c>
      <c r="N13" s="108" t="s">
        <v>25</v>
      </c>
      <c r="O13" s="100">
        <f>+VLOOKUP(E13,CONVERSIONES!$B$2:$D$34,3,FALSE)</f>
        <v>2.4000000000000001E-4</v>
      </c>
      <c r="P13" s="107">
        <f>+I13/O13</f>
        <v>913750</v>
      </c>
      <c r="Q13" s="107">
        <f>+M13/O13</f>
        <v>913750</v>
      </c>
      <c r="R13" s="100" t="str">
        <f>+VLOOKUP(E13,CONVERSIONES!$B$2:$D$34,2,FALSE)</f>
        <v>COP</v>
      </c>
      <c r="S13" s="38" t="s">
        <v>49</v>
      </c>
      <c r="T13" s="38">
        <v>0</v>
      </c>
      <c r="U13" s="38"/>
      <c r="V13" s="45" t="s">
        <v>104</v>
      </c>
      <c r="W13" s="45" t="s">
        <v>105</v>
      </c>
      <c r="X13" s="20"/>
      <c r="Y13" s="18"/>
      <c r="Z13" s="45" t="s">
        <v>106</v>
      </c>
      <c r="AA13" s="18"/>
      <c r="AB13" s="18"/>
    </row>
    <row r="14" spans="1:28" x14ac:dyDescent="0.25">
      <c r="A14" s="63" t="s">
        <v>103</v>
      </c>
      <c r="B14" s="71" t="str">
        <f>+C14&amp;D14</f>
        <v>AXMPTY</v>
      </c>
      <c r="C14" s="14" t="s">
        <v>137</v>
      </c>
      <c r="D14" s="97" t="s">
        <v>22</v>
      </c>
      <c r="E14" s="97" t="s">
        <v>115</v>
      </c>
      <c r="F14" s="38" t="s">
        <v>23</v>
      </c>
      <c r="G14" s="97" t="s">
        <v>24</v>
      </c>
      <c r="H14" s="98">
        <v>90</v>
      </c>
      <c r="I14" s="77">
        <v>233.3</v>
      </c>
      <c r="J14" s="62" t="s">
        <v>25</v>
      </c>
      <c r="K14" s="55">
        <f>(L14-H14)/H14</f>
        <v>-4.4444444444444446E-2</v>
      </c>
      <c r="L14" s="99">
        <v>86</v>
      </c>
      <c r="M14" s="73">
        <v>228.9</v>
      </c>
      <c r="N14" s="61" t="s">
        <v>25</v>
      </c>
      <c r="O14" s="14">
        <f>+VLOOKUP(E14,CONVERSIONES!$B$2:$D$34,3,FALSE)</f>
        <v>2.4000000000000001E-4</v>
      </c>
      <c r="P14" s="96">
        <f>+I14/O14</f>
        <v>972083.33333333337</v>
      </c>
      <c r="Q14" s="96">
        <f>+M14/O14</f>
        <v>953750</v>
      </c>
      <c r="R14" s="14" t="str">
        <f>+VLOOKUP(E14,CONVERSIONES!$B$2:$D$34,2,FALSE)</f>
        <v>COP</v>
      </c>
      <c r="S14" s="38" t="s">
        <v>49</v>
      </c>
      <c r="T14" s="38">
        <v>0</v>
      </c>
      <c r="U14" s="38"/>
      <c r="V14" s="45" t="s">
        <v>104</v>
      </c>
      <c r="W14" s="45" t="s">
        <v>105</v>
      </c>
      <c r="X14" s="69"/>
      <c r="Y14" s="69"/>
      <c r="Z14" s="45" t="s">
        <v>106</v>
      </c>
      <c r="AA14" s="69"/>
      <c r="AB14" s="69"/>
    </row>
    <row r="15" spans="1:28" x14ac:dyDescent="0.25">
      <c r="A15" s="63" t="s">
        <v>103</v>
      </c>
      <c r="B15" s="71" t="str">
        <f>+C15&amp;D15</f>
        <v>BAQPTY</v>
      </c>
      <c r="C15" s="14" t="s">
        <v>32</v>
      </c>
      <c r="D15" s="18" t="s">
        <v>22</v>
      </c>
      <c r="E15" s="18" t="s">
        <v>115</v>
      </c>
      <c r="F15" s="38" t="s">
        <v>23</v>
      </c>
      <c r="G15" s="18" t="s">
        <v>24</v>
      </c>
      <c r="H15" s="98">
        <v>110</v>
      </c>
      <c r="I15" s="77">
        <v>254.2</v>
      </c>
      <c r="J15" s="98" t="s">
        <v>25</v>
      </c>
      <c r="K15" s="55">
        <f>(L15-H15)/H15</f>
        <v>-0.15454545454545454</v>
      </c>
      <c r="L15" s="58">
        <v>93</v>
      </c>
      <c r="M15" s="73">
        <v>235.5</v>
      </c>
      <c r="N15" s="15" t="s">
        <v>25</v>
      </c>
      <c r="O15" s="14">
        <f>+VLOOKUP(E15,CONVERSIONES!$B$2:$D$34,3,FALSE)</f>
        <v>2.4000000000000001E-4</v>
      </c>
      <c r="P15" s="96">
        <f>+I15/O15</f>
        <v>1059166.6666666665</v>
      </c>
      <c r="Q15" s="96">
        <f>+M15/O15</f>
        <v>981250</v>
      </c>
      <c r="R15" s="14" t="str">
        <f>+VLOOKUP(E15,CONVERSIONES!$B$2:$D$34,2,FALSE)</f>
        <v>COP</v>
      </c>
      <c r="S15" s="38" t="s">
        <v>49</v>
      </c>
      <c r="T15" s="38">
        <v>0</v>
      </c>
      <c r="U15" s="38"/>
      <c r="V15" s="45" t="s">
        <v>104</v>
      </c>
      <c r="W15" s="45" t="s">
        <v>105</v>
      </c>
      <c r="X15" s="69"/>
      <c r="Y15" s="69"/>
      <c r="Z15" s="45" t="s">
        <v>106</v>
      </c>
      <c r="AA15" s="69"/>
      <c r="AB15" s="69"/>
    </row>
    <row r="16" spans="1:28" x14ac:dyDescent="0.25">
      <c r="A16" s="63" t="s">
        <v>103</v>
      </c>
      <c r="B16" s="71" t="str">
        <f>+C16&amp;D16</f>
        <v>SMRPTY</v>
      </c>
      <c r="C16" s="14" t="s">
        <v>158</v>
      </c>
      <c r="D16" s="18" t="s">
        <v>22</v>
      </c>
      <c r="E16" s="18" t="s">
        <v>115</v>
      </c>
      <c r="F16" s="38" t="s">
        <v>23</v>
      </c>
      <c r="G16" s="18" t="s">
        <v>24</v>
      </c>
      <c r="H16" s="18">
        <v>100</v>
      </c>
      <c r="I16" s="77">
        <v>241.2</v>
      </c>
      <c r="J16" s="18" t="s">
        <v>25</v>
      </c>
      <c r="K16" s="55">
        <f>(L16-H16)/H16</f>
        <v>0</v>
      </c>
      <c r="L16" s="58">
        <v>100</v>
      </c>
      <c r="M16" s="73">
        <v>241.2</v>
      </c>
      <c r="N16" s="15" t="s">
        <v>25</v>
      </c>
      <c r="O16" s="14">
        <f>+VLOOKUP(E16,CONVERSIONES!$B$2:$D$34,3,FALSE)</f>
        <v>2.4000000000000001E-4</v>
      </c>
      <c r="P16" s="96">
        <f>+I16/O16</f>
        <v>1004999.9999999999</v>
      </c>
      <c r="Q16" s="96">
        <f>+M16/O16</f>
        <v>1004999.9999999999</v>
      </c>
      <c r="R16" s="14" t="str">
        <f>+VLOOKUP(E16,CONVERSIONES!$B$2:$D$34,2,FALSE)</f>
        <v>COP</v>
      </c>
      <c r="S16" s="38" t="s">
        <v>49</v>
      </c>
      <c r="T16" s="38">
        <v>0</v>
      </c>
      <c r="U16" s="38"/>
      <c r="V16" s="45" t="s">
        <v>104</v>
      </c>
      <c r="W16" s="45" t="s">
        <v>105</v>
      </c>
      <c r="X16" s="20"/>
      <c r="Y16" s="18"/>
      <c r="Z16" s="45" t="s">
        <v>106</v>
      </c>
      <c r="AA16" s="18"/>
      <c r="AB16" s="18"/>
    </row>
    <row r="17" spans="1:28" x14ac:dyDescent="0.25">
      <c r="A17" s="63" t="s">
        <v>103</v>
      </c>
      <c r="B17" s="71" t="str">
        <f>+C17&amp;D17</f>
        <v>SJOPTY</v>
      </c>
      <c r="C17" s="100" t="s">
        <v>26</v>
      </c>
      <c r="D17" s="114" t="s">
        <v>22</v>
      </c>
      <c r="E17" s="114" t="s">
        <v>127</v>
      </c>
      <c r="F17" s="101" t="s">
        <v>23</v>
      </c>
      <c r="G17" s="116" t="s">
        <v>24</v>
      </c>
      <c r="H17" s="114">
        <v>140</v>
      </c>
      <c r="I17" s="111">
        <v>246.02</v>
      </c>
      <c r="J17" s="116" t="s">
        <v>25</v>
      </c>
      <c r="K17" s="104">
        <f>(L17-H17)/H17</f>
        <v>-0.25</v>
      </c>
      <c r="L17" s="115">
        <v>105</v>
      </c>
      <c r="M17" s="113">
        <v>209.12</v>
      </c>
      <c r="N17" s="117" t="s">
        <v>25</v>
      </c>
      <c r="O17" s="100">
        <f>+VLOOKUP(E17,CONVERSIONES!$B$2:$D$34,3,FALSE)</f>
        <v>1.8799999999999999E-3</v>
      </c>
      <c r="P17" s="107">
        <f>+I17/O17</f>
        <v>130861.70212765958</v>
      </c>
      <c r="Q17" s="107">
        <f>+M17/O17</f>
        <v>111234.0425531915</v>
      </c>
      <c r="R17" s="100" t="str">
        <f>+VLOOKUP(E17,CONVERSIONES!$B$2:$D$34,2,FALSE)</f>
        <v>CRC</v>
      </c>
      <c r="S17" s="38" t="s">
        <v>49</v>
      </c>
      <c r="T17" s="38">
        <v>0</v>
      </c>
      <c r="U17" s="38"/>
      <c r="V17" s="45" t="s">
        <v>104</v>
      </c>
      <c r="W17" s="45" t="s">
        <v>105</v>
      </c>
      <c r="X17" s="67" t="s">
        <v>35</v>
      </c>
      <c r="Y17" s="67" t="s">
        <v>35</v>
      </c>
      <c r="Z17" s="45" t="s">
        <v>106</v>
      </c>
      <c r="AA17" s="70" t="s">
        <v>35</v>
      </c>
      <c r="AB17" s="18" t="s">
        <v>35</v>
      </c>
    </row>
    <row r="18" spans="1:28" x14ac:dyDescent="0.25">
      <c r="A18" s="63" t="s">
        <v>103</v>
      </c>
      <c r="B18" s="71" t="str">
        <f>+C18&amp;D18</f>
        <v>STIPTY</v>
      </c>
      <c r="C18" s="14" t="s">
        <v>159</v>
      </c>
      <c r="D18" s="18" t="s">
        <v>22</v>
      </c>
      <c r="E18" s="18" t="s">
        <v>126</v>
      </c>
      <c r="F18" s="38" t="s">
        <v>23</v>
      </c>
      <c r="G18" s="18" t="s">
        <v>24</v>
      </c>
      <c r="H18" s="18">
        <v>260</v>
      </c>
      <c r="I18" s="77">
        <v>459.4</v>
      </c>
      <c r="J18" s="18" t="s">
        <v>25</v>
      </c>
      <c r="K18" s="55">
        <f>(L18-H18)/H18</f>
        <v>-0.25</v>
      </c>
      <c r="L18" s="58">
        <v>195</v>
      </c>
      <c r="M18" s="73">
        <v>382.7</v>
      </c>
      <c r="N18" s="15" t="s">
        <v>25</v>
      </c>
      <c r="O18" s="14">
        <f>+VLOOKUP(E18,CONVERSIONES!$B$2:$D$34,3,FALSE)</f>
        <v>1.695E-2</v>
      </c>
      <c r="P18" s="96">
        <f>+I18/O18</f>
        <v>27103.244837758109</v>
      </c>
      <c r="Q18" s="96">
        <f>+M18/O18</f>
        <v>22578.171091445427</v>
      </c>
      <c r="R18" s="14" t="str">
        <f>+VLOOKUP(E18,CONVERSIONES!$B$2:$D$34,2,FALSE)</f>
        <v>DOP</v>
      </c>
      <c r="S18" s="38" t="s">
        <v>49</v>
      </c>
      <c r="T18" s="38">
        <v>0</v>
      </c>
      <c r="U18" s="38"/>
      <c r="V18" s="45" t="s">
        <v>104</v>
      </c>
      <c r="W18" s="45" t="s">
        <v>105</v>
      </c>
      <c r="X18" s="20"/>
      <c r="Y18" s="18"/>
      <c r="Z18" s="45" t="s">
        <v>106</v>
      </c>
      <c r="AA18" s="18"/>
      <c r="AB18" s="18"/>
    </row>
    <row r="19" spans="1:28" x14ac:dyDescent="0.25">
      <c r="A19" s="63" t="s">
        <v>103</v>
      </c>
      <c r="B19" s="71" t="str">
        <f>+C19&amp;D19</f>
        <v>SDQPTY</v>
      </c>
      <c r="C19" s="100" t="s">
        <v>156</v>
      </c>
      <c r="D19" s="118" t="s">
        <v>22</v>
      </c>
      <c r="E19" s="119" t="s">
        <v>126</v>
      </c>
      <c r="F19" s="101" t="s">
        <v>23</v>
      </c>
      <c r="G19" s="118" t="s">
        <v>24</v>
      </c>
      <c r="H19" s="118">
        <v>276</v>
      </c>
      <c r="I19" s="111">
        <v>483.26</v>
      </c>
      <c r="J19" s="118" t="s">
        <v>25</v>
      </c>
      <c r="K19" s="104">
        <f>(L19-H19)/H19</f>
        <v>-0.19927536231884058</v>
      </c>
      <c r="L19" s="120">
        <v>221</v>
      </c>
      <c r="M19" s="113">
        <v>418.36</v>
      </c>
      <c r="N19" s="118" t="s">
        <v>25</v>
      </c>
      <c r="O19" s="100">
        <f>+VLOOKUP(E19,CONVERSIONES!$B$2:$D$34,3,FALSE)</f>
        <v>1.695E-2</v>
      </c>
      <c r="P19" s="107">
        <f>+I19/O19</f>
        <v>28510.914454277285</v>
      </c>
      <c r="Q19" s="107">
        <f>+M19/O19</f>
        <v>24682.005899705015</v>
      </c>
      <c r="R19" s="100" t="str">
        <f>+VLOOKUP(E19,CONVERSIONES!$B$2:$D$34,2,FALSE)</f>
        <v>DOP</v>
      </c>
      <c r="S19" s="38" t="s">
        <v>49</v>
      </c>
      <c r="T19" s="38">
        <v>0</v>
      </c>
      <c r="U19" s="38"/>
      <c r="V19" s="45" t="s">
        <v>104</v>
      </c>
      <c r="W19" s="45" t="s">
        <v>105</v>
      </c>
      <c r="X19" s="68"/>
      <c r="Y19" s="33"/>
      <c r="Z19" s="45" t="s">
        <v>106</v>
      </c>
      <c r="AA19" s="33"/>
      <c r="AB19" s="33"/>
    </row>
    <row r="20" spans="1:28" x14ac:dyDescent="0.25">
      <c r="A20" s="63" t="s">
        <v>103</v>
      </c>
      <c r="B20" s="71" t="str">
        <f>+C20&amp;D20</f>
        <v>MECPTY</v>
      </c>
      <c r="C20" s="14" t="s">
        <v>37</v>
      </c>
      <c r="D20" s="18" t="s">
        <v>22</v>
      </c>
      <c r="E20" s="18" t="s">
        <v>120</v>
      </c>
      <c r="F20" s="38" t="s">
        <v>23</v>
      </c>
      <c r="G20" s="30" t="s">
        <v>24</v>
      </c>
      <c r="H20" s="33">
        <v>290</v>
      </c>
      <c r="I20" s="76">
        <v>415.5</v>
      </c>
      <c r="J20" s="64" t="s">
        <v>25</v>
      </c>
      <c r="K20" s="55">
        <f>(L20-H20)/H20</f>
        <v>-0.33103448275862069</v>
      </c>
      <c r="L20" s="59">
        <v>194</v>
      </c>
      <c r="M20" s="72">
        <v>306.7</v>
      </c>
      <c r="N20" s="33" t="s">
        <v>25</v>
      </c>
      <c r="O20" s="14">
        <f>+VLOOKUP(E20,CONVERSIONES!$B$2:$D$34,3,FALSE)</f>
        <v>1</v>
      </c>
      <c r="P20" s="96">
        <f>+I20/O20</f>
        <v>415.5</v>
      </c>
      <c r="Q20" s="96">
        <f>+M20/O20</f>
        <v>306.7</v>
      </c>
      <c r="R20" s="14" t="str">
        <f>+VLOOKUP(E20,CONVERSIONES!$B$2:$D$34,2,FALSE)</f>
        <v>USD</v>
      </c>
      <c r="S20" s="38" t="s">
        <v>49</v>
      </c>
      <c r="T20" s="38">
        <v>0</v>
      </c>
      <c r="U20" s="38"/>
      <c r="V20" s="45" t="s">
        <v>104</v>
      </c>
      <c r="W20" s="45" t="s">
        <v>105</v>
      </c>
      <c r="X20" s="68"/>
      <c r="Y20" s="68"/>
      <c r="Z20" s="45" t="s">
        <v>106</v>
      </c>
      <c r="AA20" s="46"/>
      <c r="AB20" s="46"/>
    </row>
    <row r="21" spans="1:28" x14ac:dyDescent="0.25">
      <c r="A21" s="63" t="s">
        <v>103</v>
      </c>
      <c r="B21" s="71" t="str">
        <f>+C21&amp;D21</f>
        <v>GYEPTY</v>
      </c>
      <c r="C21" s="100" t="s">
        <v>34</v>
      </c>
      <c r="D21" s="108" t="s">
        <v>22</v>
      </c>
      <c r="E21" s="108" t="s">
        <v>120</v>
      </c>
      <c r="F21" s="101" t="s">
        <v>23</v>
      </c>
      <c r="G21" s="108" t="s">
        <v>24</v>
      </c>
      <c r="H21" s="108">
        <v>280</v>
      </c>
      <c r="I21" s="109">
        <v>434.7</v>
      </c>
      <c r="J21" s="108" t="s">
        <v>25</v>
      </c>
      <c r="K21" s="104">
        <f>(L21-H21)/H21</f>
        <v>-0.35714285714285715</v>
      </c>
      <c r="L21" s="121">
        <v>180</v>
      </c>
      <c r="M21" s="110">
        <v>314.7</v>
      </c>
      <c r="N21" s="108" t="s">
        <v>25</v>
      </c>
      <c r="O21" s="100">
        <f>+VLOOKUP(E21,CONVERSIONES!$B$2:$D$34,3,FALSE)</f>
        <v>1</v>
      </c>
      <c r="P21" s="107">
        <f>+I21/O21</f>
        <v>434.7</v>
      </c>
      <c r="Q21" s="107">
        <f>+M21/O21</f>
        <v>314.7</v>
      </c>
      <c r="R21" s="100" t="str">
        <f>+VLOOKUP(E21,CONVERSIONES!$B$2:$D$34,2,FALSE)</f>
        <v>USD</v>
      </c>
      <c r="S21" s="38" t="s">
        <v>49</v>
      </c>
      <c r="T21" s="38">
        <v>0</v>
      </c>
      <c r="U21" s="38"/>
      <c r="V21" s="45" t="s">
        <v>104</v>
      </c>
      <c r="W21" s="45" t="s">
        <v>105</v>
      </c>
      <c r="X21" s="37"/>
      <c r="Y21" s="37"/>
      <c r="Z21" s="45" t="s">
        <v>106</v>
      </c>
      <c r="AA21" s="69"/>
      <c r="AB21" s="69"/>
    </row>
    <row r="22" spans="1:28" x14ac:dyDescent="0.25">
      <c r="A22" s="63" t="s">
        <v>103</v>
      </c>
      <c r="B22" s="71" t="str">
        <f>+C22&amp;D22</f>
        <v>UIOPTY</v>
      </c>
      <c r="C22" s="14" t="s">
        <v>36</v>
      </c>
      <c r="D22" s="14" t="s">
        <v>22</v>
      </c>
      <c r="E22" s="14" t="s">
        <v>120</v>
      </c>
      <c r="F22" s="38" t="s">
        <v>23</v>
      </c>
      <c r="G22" s="14" t="s">
        <v>24</v>
      </c>
      <c r="H22" s="14">
        <v>270</v>
      </c>
      <c r="I22" s="78">
        <v>452.25</v>
      </c>
      <c r="J22" s="15" t="s">
        <v>25</v>
      </c>
      <c r="K22" s="55">
        <f>(L22-H22)/H22</f>
        <v>-0.29629629629629628</v>
      </c>
      <c r="L22" s="58">
        <v>190</v>
      </c>
      <c r="M22" s="74">
        <v>356.45</v>
      </c>
      <c r="N22" s="14" t="s">
        <v>25</v>
      </c>
      <c r="O22" s="14">
        <f>+VLOOKUP(E22,CONVERSIONES!$B$2:$D$34,3,FALSE)</f>
        <v>1</v>
      </c>
      <c r="P22" s="96">
        <f>+I22/O22</f>
        <v>452.25</v>
      </c>
      <c r="Q22" s="96">
        <f>+M22/O22</f>
        <v>356.45</v>
      </c>
      <c r="R22" s="14" t="str">
        <f>+VLOOKUP(E22,CONVERSIONES!$B$2:$D$34,2,FALSE)</f>
        <v>USD</v>
      </c>
      <c r="S22" s="38" t="s">
        <v>49</v>
      </c>
      <c r="T22" s="38">
        <v>0</v>
      </c>
      <c r="U22" s="38"/>
      <c r="V22" s="45" t="s">
        <v>104</v>
      </c>
      <c r="W22" s="45" t="s">
        <v>105</v>
      </c>
      <c r="X22" s="20"/>
      <c r="Y22" s="20"/>
      <c r="Z22" s="45" t="s">
        <v>106</v>
      </c>
      <c r="AA22" s="69"/>
      <c r="AB22" s="69"/>
    </row>
    <row r="23" spans="1:28" x14ac:dyDescent="0.25">
      <c r="A23" s="63" t="s">
        <v>103</v>
      </c>
      <c r="B23" s="71" t="str">
        <f>+C23&amp;D23</f>
        <v>SAPPTY</v>
      </c>
      <c r="C23" s="100" t="s">
        <v>154</v>
      </c>
      <c r="D23" s="108" t="s">
        <v>22</v>
      </c>
      <c r="E23" s="108" t="s">
        <v>124</v>
      </c>
      <c r="F23" s="101" t="s">
        <v>23</v>
      </c>
      <c r="G23" s="117" t="s">
        <v>24</v>
      </c>
      <c r="H23" s="108">
        <v>260</v>
      </c>
      <c r="I23" s="122">
        <v>401.94</v>
      </c>
      <c r="J23" s="116" t="s">
        <v>25</v>
      </c>
      <c r="K23" s="104">
        <f>(L23-H23)/H23</f>
        <v>-0.3</v>
      </c>
      <c r="L23" s="121">
        <v>182</v>
      </c>
      <c r="M23" s="123">
        <v>312.24</v>
      </c>
      <c r="N23" s="117" t="s">
        <v>25</v>
      </c>
      <c r="O23" s="100">
        <f>+VLOOKUP(E23,CONVERSIONES!$B$2:$D$34,3,FALSE)</f>
        <v>4.0410000000000001E-2</v>
      </c>
      <c r="P23" s="107">
        <f>+I23/O23</f>
        <v>9946.5478841870827</v>
      </c>
      <c r="Q23" s="107">
        <f>+M23/O23</f>
        <v>7726.8002969561985</v>
      </c>
      <c r="R23" s="100" t="str">
        <f>+VLOOKUP(E23,CONVERSIONES!$B$2:$D$34,2,FALSE)</f>
        <v>HNL</v>
      </c>
      <c r="S23" s="38" t="s">
        <v>49</v>
      </c>
      <c r="T23" s="38">
        <v>0</v>
      </c>
      <c r="U23" s="38"/>
      <c r="V23" s="45" t="s">
        <v>104</v>
      </c>
      <c r="W23" s="45" t="s">
        <v>105</v>
      </c>
      <c r="X23" s="66" t="s">
        <v>35</v>
      </c>
      <c r="Y23" s="66" t="s">
        <v>35</v>
      </c>
      <c r="Z23" s="45" t="s">
        <v>106</v>
      </c>
      <c r="AA23" s="54" t="s">
        <v>35</v>
      </c>
      <c r="AB23" s="14" t="s">
        <v>35</v>
      </c>
    </row>
    <row r="24" spans="1:28" x14ac:dyDescent="0.25">
      <c r="A24" s="63" t="s">
        <v>103</v>
      </c>
      <c r="B24" s="71" t="str">
        <f>+C24&amp;D24</f>
        <v>KINPTY</v>
      </c>
      <c r="C24" s="100" t="s">
        <v>144</v>
      </c>
      <c r="D24" s="108" t="s">
        <v>22</v>
      </c>
      <c r="E24" s="108" t="s">
        <v>121</v>
      </c>
      <c r="F24" s="101" t="s">
        <v>23</v>
      </c>
      <c r="G24" s="108" t="s">
        <v>24</v>
      </c>
      <c r="H24" s="108">
        <v>250</v>
      </c>
      <c r="I24" s="122">
        <v>418.95</v>
      </c>
      <c r="J24" s="114" t="s">
        <v>25</v>
      </c>
      <c r="K24" s="104">
        <f>(L24-H24)/H24</f>
        <v>-0.2</v>
      </c>
      <c r="L24" s="121">
        <v>200</v>
      </c>
      <c r="M24" s="123">
        <v>368.95</v>
      </c>
      <c r="N24" s="108" t="s">
        <v>25</v>
      </c>
      <c r="O24" s="100">
        <f>+VLOOKUP(E24,CONVERSIONES!$B$2:$D$34,3,FALSE)</f>
        <v>6.3200000000000001E-3</v>
      </c>
      <c r="P24" s="107">
        <f>+I24/O24</f>
        <v>66289.556962025308</v>
      </c>
      <c r="Q24" s="107">
        <f>+M24/O24</f>
        <v>58378.164556962023</v>
      </c>
      <c r="R24" s="100" t="str">
        <f>+VLOOKUP(E24,CONVERSIONES!$B$2:$D$34,2,FALSE)</f>
        <v>JMD</v>
      </c>
      <c r="S24" s="38" t="s">
        <v>49</v>
      </c>
      <c r="T24" s="38">
        <v>0</v>
      </c>
      <c r="U24" s="38"/>
      <c r="V24" s="45" t="s">
        <v>104</v>
      </c>
      <c r="W24" s="45" t="s">
        <v>105</v>
      </c>
      <c r="X24" s="37"/>
      <c r="Y24" s="15"/>
      <c r="Z24" s="45" t="s">
        <v>106</v>
      </c>
      <c r="AA24" s="14"/>
      <c r="AB24" s="14"/>
    </row>
    <row r="25" spans="1:28" x14ac:dyDescent="0.25">
      <c r="A25" s="63" t="s">
        <v>103</v>
      </c>
      <c r="B25" s="71" t="str">
        <f>+C25&amp;D25</f>
        <v>MTYPTY</v>
      </c>
      <c r="C25" s="14" t="s">
        <v>48</v>
      </c>
      <c r="D25" s="15" t="s">
        <v>22</v>
      </c>
      <c r="E25" s="15" t="s">
        <v>119</v>
      </c>
      <c r="F25" s="38" t="s">
        <v>23</v>
      </c>
      <c r="G25" s="15" t="s">
        <v>24</v>
      </c>
      <c r="H25" s="15">
        <v>320</v>
      </c>
      <c r="I25" s="78">
        <v>502.6</v>
      </c>
      <c r="J25" s="18" t="s">
        <v>25</v>
      </c>
      <c r="K25" s="55">
        <f>(L25-H25)/H25</f>
        <v>-0.28125</v>
      </c>
      <c r="L25" s="60">
        <v>230</v>
      </c>
      <c r="M25" s="74">
        <v>409</v>
      </c>
      <c r="N25" s="15" t="s">
        <v>25</v>
      </c>
      <c r="O25" s="14">
        <f>+VLOOKUP(E25,CONVERSIONES!$B$2:$D$34,3,FALSE)</f>
        <v>5.2380000000000003E-2</v>
      </c>
      <c r="P25" s="96">
        <f>+I25/O25</f>
        <v>9595.2653684612451</v>
      </c>
      <c r="Q25" s="96">
        <f>+M25/O25</f>
        <v>7808.3237877052306</v>
      </c>
      <c r="R25" s="14" t="str">
        <f>+VLOOKUP(E25,CONVERSIONES!$B$2:$D$34,2,FALSE)</f>
        <v>MXN</v>
      </c>
      <c r="S25" s="38" t="s">
        <v>49</v>
      </c>
      <c r="T25" s="38">
        <v>0</v>
      </c>
      <c r="U25" s="38"/>
      <c r="V25" s="45" t="s">
        <v>104</v>
      </c>
      <c r="W25" s="45" t="s">
        <v>105</v>
      </c>
      <c r="X25" s="37"/>
      <c r="Y25" s="37"/>
      <c r="Z25" s="45" t="s">
        <v>106</v>
      </c>
      <c r="AA25" s="53"/>
      <c r="AB25" s="53"/>
    </row>
    <row r="26" spans="1:28" x14ac:dyDescent="0.25">
      <c r="A26" s="63" t="s">
        <v>103</v>
      </c>
      <c r="B26" s="71" t="str">
        <f>+C26&amp;D26</f>
        <v>NLUPTY</v>
      </c>
      <c r="C26" s="100" t="s">
        <v>85</v>
      </c>
      <c r="D26" s="108" t="s">
        <v>22</v>
      </c>
      <c r="E26" s="108" t="s">
        <v>119</v>
      </c>
      <c r="F26" s="101" t="s">
        <v>23</v>
      </c>
      <c r="G26" s="108" t="s">
        <v>24</v>
      </c>
      <c r="H26" s="108">
        <v>360</v>
      </c>
      <c r="I26" s="109">
        <v>509.74</v>
      </c>
      <c r="J26" s="114" t="s">
        <v>25</v>
      </c>
      <c r="K26" s="104">
        <f>(L26-H26)/H26</f>
        <v>-0.2</v>
      </c>
      <c r="L26" s="121">
        <v>288</v>
      </c>
      <c r="M26" s="110">
        <v>434.84</v>
      </c>
      <c r="N26" s="108" t="s">
        <v>25</v>
      </c>
      <c r="O26" s="100">
        <f>+VLOOKUP(E26,CONVERSIONES!$B$2:$D$34,3,FALSE)</f>
        <v>5.2380000000000003E-2</v>
      </c>
      <c r="P26" s="107">
        <f>+I26/O26</f>
        <v>9731.5769377625038</v>
      </c>
      <c r="Q26" s="107">
        <f>+M26/O26</f>
        <v>8301.6418480335997</v>
      </c>
      <c r="R26" s="100" t="str">
        <f>+VLOOKUP(E26,CONVERSIONES!$B$2:$D$34,2,FALSE)</f>
        <v>MXN</v>
      </c>
      <c r="S26" s="38" t="s">
        <v>49</v>
      </c>
      <c r="T26" s="38">
        <v>0</v>
      </c>
      <c r="U26" s="38"/>
      <c r="V26" s="45" t="s">
        <v>104</v>
      </c>
      <c r="W26" s="45" t="s">
        <v>105</v>
      </c>
      <c r="X26" s="37"/>
      <c r="Y26" s="37"/>
      <c r="Z26" s="45" t="s">
        <v>106</v>
      </c>
      <c r="AA26" s="53"/>
      <c r="AB26" s="53"/>
    </row>
    <row r="27" spans="1:28" x14ac:dyDescent="0.25">
      <c r="A27" s="63" t="s">
        <v>103</v>
      </c>
      <c r="B27" s="71" t="str">
        <f>+C27&amp;D27</f>
        <v>GDLPTY</v>
      </c>
      <c r="C27" s="14" t="s">
        <v>143</v>
      </c>
      <c r="D27" s="15" t="s">
        <v>22</v>
      </c>
      <c r="E27" s="15" t="s">
        <v>119</v>
      </c>
      <c r="F27" s="38" t="s">
        <v>23</v>
      </c>
      <c r="G27" s="15" t="s">
        <v>24</v>
      </c>
      <c r="H27" s="15">
        <v>320</v>
      </c>
      <c r="I27" s="78">
        <v>492.51</v>
      </c>
      <c r="J27" s="18" t="s">
        <v>25</v>
      </c>
      <c r="K27" s="55">
        <f>(L27-H27)/H27</f>
        <v>-0.15</v>
      </c>
      <c r="L27" s="60">
        <v>272</v>
      </c>
      <c r="M27" s="74">
        <v>442.61</v>
      </c>
      <c r="N27" s="15" t="s">
        <v>25</v>
      </c>
      <c r="O27" s="14">
        <f>+VLOOKUP(E27,CONVERSIONES!$B$2:$D$34,3,FALSE)</f>
        <v>5.2380000000000003E-2</v>
      </c>
      <c r="P27" s="96">
        <f>+I27/O27</f>
        <v>9402.6345933562425</v>
      </c>
      <c r="Q27" s="96">
        <f>+M27/O27</f>
        <v>8449.9809087437952</v>
      </c>
      <c r="R27" s="14" t="str">
        <f>+VLOOKUP(E27,CONVERSIONES!$B$2:$D$34,2,FALSE)</f>
        <v>MXN</v>
      </c>
      <c r="S27" s="38" t="s">
        <v>49</v>
      </c>
      <c r="T27" s="38">
        <v>0</v>
      </c>
      <c r="U27" s="38"/>
      <c r="V27" s="45" t="s">
        <v>104</v>
      </c>
      <c r="W27" s="45" t="s">
        <v>105</v>
      </c>
      <c r="X27" s="37"/>
      <c r="Y27" s="37"/>
      <c r="Z27" s="45" t="s">
        <v>106</v>
      </c>
      <c r="AA27" s="53"/>
      <c r="AB27" s="53"/>
    </row>
    <row r="28" spans="1:28" x14ac:dyDescent="0.25">
      <c r="A28" s="63" t="s">
        <v>103</v>
      </c>
      <c r="B28" s="71" t="str">
        <f>+C28&amp;D28</f>
        <v>MEXPTY</v>
      </c>
      <c r="C28" s="14" t="s">
        <v>149</v>
      </c>
      <c r="D28" s="15" t="s">
        <v>22</v>
      </c>
      <c r="E28" s="15" t="s">
        <v>119</v>
      </c>
      <c r="F28" s="38" t="s">
        <v>23</v>
      </c>
      <c r="G28" s="15" t="s">
        <v>24</v>
      </c>
      <c r="H28" s="15">
        <v>360</v>
      </c>
      <c r="I28" s="78">
        <v>542.61</v>
      </c>
      <c r="J28" s="18" t="s">
        <v>25</v>
      </c>
      <c r="K28" s="55">
        <f>(L28-H28)/H28</f>
        <v>-0.15</v>
      </c>
      <c r="L28" s="60">
        <v>306</v>
      </c>
      <c r="M28" s="74">
        <v>486.41</v>
      </c>
      <c r="N28" s="15" t="s">
        <v>25</v>
      </c>
      <c r="O28" s="14">
        <f>+VLOOKUP(E28,CONVERSIONES!$B$2:$D$34,3,FALSE)</f>
        <v>5.2380000000000003E-2</v>
      </c>
      <c r="P28" s="96">
        <f>+I28/O28</f>
        <v>10359.106529209621</v>
      </c>
      <c r="Q28" s="96">
        <f>+M28/O28</f>
        <v>9286.1779305078271</v>
      </c>
      <c r="R28" s="14" t="str">
        <f>+VLOOKUP(E28,CONVERSIONES!$B$2:$D$34,2,FALSE)</f>
        <v>MXN</v>
      </c>
      <c r="S28" s="38" t="s">
        <v>49</v>
      </c>
      <c r="T28" s="38">
        <v>0</v>
      </c>
      <c r="U28" s="38"/>
      <c r="V28" s="45" t="s">
        <v>104</v>
      </c>
      <c r="W28" s="45" t="s">
        <v>105</v>
      </c>
      <c r="X28" s="37"/>
      <c r="Y28" s="37"/>
      <c r="Z28" s="45" t="s">
        <v>106</v>
      </c>
      <c r="AA28" s="53"/>
      <c r="AB28" s="53"/>
    </row>
    <row r="29" spans="1:28" x14ac:dyDescent="0.25">
      <c r="A29" s="63" t="s">
        <v>103</v>
      </c>
      <c r="B29" s="71" t="str">
        <f>+C29&amp;D29</f>
        <v>CIXPTY</v>
      </c>
      <c r="C29" s="14" t="s">
        <v>39</v>
      </c>
      <c r="D29" s="15" t="s">
        <v>22</v>
      </c>
      <c r="E29" s="15" t="s">
        <v>118</v>
      </c>
      <c r="F29" s="38" t="s">
        <v>23</v>
      </c>
      <c r="G29" s="15" t="s">
        <v>24</v>
      </c>
      <c r="H29" s="15">
        <v>250</v>
      </c>
      <c r="I29" s="78">
        <v>383.38</v>
      </c>
      <c r="J29" s="18" t="s">
        <v>25</v>
      </c>
      <c r="K29" s="55">
        <f>(L29-H29)/H29</f>
        <v>-0.24</v>
      </c>
      <c r="L29" s="60">
        <v>190</v>
      </c>
      <c r="M29" s="74">
        <v>312.58</v>
      </c>
      <c r="N29" s="15" t="s">
        <v>25</v>
      </c>
      <c r="O29" s="14">
        <f>+VLOOKUP(E29,CONVERSIONES!$B$2:$D$34,3,FALSE)</f>
        <v>0.26795000000000002</v>
      </c>
      <c r="P29" s="96">
        <f>+I29/O29</f>
        <v>1430.7893263668593</v>
      </c>
      <c r="Q29" s="96">
        <f>+M29/O29</f>
        <v>1166.5609255458107</v>
      </c>
      <c r="R29" s="14" t="str">
        <f>+VLOOKUP(E29,CONVERSIONES!$B$2:$D$34,2,FALSE)</f>
        <v>PEN</v>
      </c>
      <c r="S29" s="38" t="s">
        <v>49</v>
      </c>
      <c r="T29" s="38">
        <v>0</v>
      </c>
      <c r="U29" s="38"/>
      <c r="V29" s="45" t="s">
        <v>104</v>
      </c>
      <c r="W29" s="45" t="s">
        <v>105</v>
      </c>
      <c r="X29" s="37"/>
      <c r="Y29" s="37"/>
      <c r="Z29" s="45" t="s">
        <v>106</v>
      </c>
      <c r="AA29" s="53"/>
      <c r="AB29" s="53"/>
    </row>
    <row r="30" spans="1:28" x14ac:dyDescent="0.25">
      <c r="A30" s="63" t="s">
        <v>103</v>
      </c>
      <c r="B30" s="71" t="str">
        <f>+C30&amp;D30</f>
        <v>LIMPTY</v>
      </c>
      <c r="C30" s="100" t="s">
        <v>38</v>
      </c>
      <c r="D30" s="108" t="s">
        <v>22</v>
      </c>
      <c r="E30" s="108" t="s">
        <v>118</v>
      </c>
      <c r="F30" s="101" t="s">
        <v>23</v>
      </c>
      <c r="G30" s="108" t="s">
        <v>24</v>
      </c>
      <c r="H30" s="108">
        <v>330</v>
      </c>
      <c r="I30" s="109">
        <v>489.85</v>
      </c>
      <c r="J30" s="114" t="s">
        <v>25</v>
      </c>
      <c r="K30" s="104">
        <f>(L30-H30)/H30</f>
        <v>-0.33636363636363636</v>
      </c>
      <c r="L30" s="121">
        <v>219</v>
      </c>
      <c r="M30" s="110">
        <v>358.85</v>
      </c>
      <c r="N30" s="108" t="s">
        <v>25</v>
      </c>
      <c r="O30" s="100">
        <f>+VLOOKUP(E30,CONVERSIONES!$B$2:$D$34,3,FALSE)</f>
        <v>0.26795000000000002</v>
      </c>
      <c r="P30" s="107">
        <f>+I30/O30</f>
        <v>1828.1395782795298</v>
      </c>
      <c r="Q30" s="107">
        <f>+M30/O30</f>
        <v>1339.2423959693972</v>
      </c>
      <c r="R30" s="100" t="str">
        <f>+VLOOKUP(E30,CONVERSIONES!$B$2:$D$34,2,FALSE)</f>
        <v>PEN</v>
      </c>
      <c r="S30" s="38" t="s">
        <v>49</v>
      </c>
      <c r="T30" s="38">
        <v>0</v>
      </c>
      <c r="U30" s="38"/>
      <c r="V30" s="45" t="s">
        <v>104</v>
      </c>
      <c r="W30" s="45" t="s">
        <v>105</v>
      </c>
      <c r="X30" s="37"/>
      <c r="Y30" s="37"/>
      <c r="Z30" s="45" t="s">
        <v>106</v>
      </c>
      <c r="AA30" s="53"/>
      <c r="AB30" s="53"/>
    </row>
    <row r="31" spans="1:28" x14ac:dyDescent="0.25">
      <c r="A31" s="63" t="s">
        <v>103</v>
      </c>
      <c r="B31" s="71" t="str">
        <f>+C31&amp;D31</f>
        <v>SJUPTY</v>
      </c>
      <c r="C31" s="100" t="s">
        <v>157</v>
      </c>
      <c r="D31" s="108" t="s">
        <v>22</v>
      </c>
      <c r="E31" s="108" t="s">
        <v>128</v>
      </c>
      <c r="F31" s="101" t="s">
        <v>23</v>
      </c>
      <c r="G31" s="108" t="s">
        <v>24</v>
      </c>
      <c r="H31" s="108">
        <v>390</v>
      </c>
      <c r="I31" s="122">
        <v>465.43</v>
      </c>
      <c r="J31" s="114" t="s">
        <v>25</v>
      </c>
      <c r="K31" s="104">
        <f>(L31-H31)/H31</f>
        <v>-0.3</v>
      </c>
      <c r="L31" s="121">
        <v>273</v>
      </c>
      <c r="M31" s="123">
        <v>348.47300000000001</v>
      </c>
      <c r="N31" s="108" t="s">
        <v>25</v>
      </c>
      <c r="O31" s="100">
        <f>+VLOOKUP(E31,CONVERSIONES!$B$2:$D$34,3,FALSE)</f>
        <v>1</v>
      </c>
      <c r="P31" s="107">
        <f>+I31/O31</f>
        <v>465.43</v>
      </c>
      <c r="Q31" s="107">
        <f>+M31/O31</f>
        <v>348.47300000000001</v>
      </c>
      <c r="R31" s="100" t="str">
        <f>+VLOOKUP(E31,CONVERSIONES!$B$2:$D$34,2,FALSE)</f>
        <v>USD</v>
      </c>
      <c r="S31" s="38" t="s">
        <v>49</v>
      </c>
      <c r="T31" s="38">
        <v>0</v>
      </c>
      <c r="U31" s="38"/>
      <c r="V31" s="45" t="s">
        <v>104</v>
      </c>
      <c r="W31" s="45" t="s">
        <v>105</v>
      </c>
      <c r="X31" s="37"/>
      <c r="Y31" s="15"/>
      <c r="Z31" s="45" t="s">
        <v>106</v>
      </c>
      <c r="AA31" s="14"/>
      <c r="AB31" s="14"/>
    </row>
    <row r="32" spans="1:28" x14ac:dyDescent="0.25">
      <c r="A32" s="63" t="s">
        <v>103</v>
      </c>
      <c r="B32" s="71" t="str">
        <f>+C32&amp;D32</f>
        <v>ASUPTY</v>
      </c>
      <c r="C32" s="100" t="s">
        <v>47</v>
      </c>
      <c r="D32" s="108" t="s">
        <v>22</v>
      </c>
      <c r="E32" s="108" t="s">
        <v>113</v>
      </c>
      <c r="F32" s="101" t="s">
        <v>23</v>
      </c>
      <c r="G32" s="108" t="s">
        <v>24</v>
      </c>
      <c r="H32" s="108">
        <v>470</v>
      </c>
      <c r="I32" s="109">
        <v>566.29999999999995</v>
      </c>
      <c r="J32" s="114" t="s">
        <v>25</v>
      </c>
      <c r="K32" s="104">
        <f>(L32-H32)/H32</f>
        <v>-0.14893617021276595</v>
      </c>
      <c r="L32" s="121">
        <v>400</v>
      </c>
      <c r="M32" s="110">
        <v>496.3</v>
      </c>
      <c r="N32" s="108" t="s">
        <v>25</v>
      </c>
      <c r="O32" s="100">
        <f>+VLOOKUP(E32,CONVERSIONES!$B$2:$D$34,3,FALSE)</f>
        <v>1.2999999999999999E-4</v>
      </c>
      <c r="P32" s="107">
        <f>+I32/O32</f>
        <v>4356153.846153846</v>
      </c>
      <c r="Q32" s="107">
        <f>+M32/O32</f>
        <v>3817692.307692308</v>
      </c>
      <c r="R32" s="100" t="str">
        <f>+VLOOKUP(E32,CONVERSIONES!$B$2:$D$34,2,FALSE)</f>
        <v>PYG</v>
      </c>
      <c r="S32" s="38" t="s">
        <v>49</v>
      </c>
      <c r="T32" s="38">
        <v>0</v>
      </c>
      <c r="U32" s="38"/>
      <c r="V32" s="45" t="s">
        <v>104</v>
      </c>
      <c r="W32" s="45" t="s">
        <v>105</v>
      </c>
      <c r="X32" s="37"/>
      <c r="Y32" s="37"/>
      <c r="Z32" s="45" t="s">
        <v>106</v>
      </c>
      <c r="AA32" s="53"/>
      <c r="AB32" s="53"/>
    </row>
    <row r="33" spans="1:28" x14ac:dyDescent="0.25">
      <c r="A33" s="63" t="s">
        <v>103</v>
      </c>
      <c r="B33" s="71" t="str">
        <f>+C33&amp;D33</f>
        <v>SALPTY</v>
      </c>
      <c r="C33" s="100" t="s">
        <v>153</v>
      </c>
      <c r="D33" s="108" t="s">
        <v>22</v>
      </c>
      <c r="E33" s="108" t="s">
        <v>123</v>
      </c>
      <c r="F33" s="101" t="s">
        <v>23</v>
      </c>
      <c r="G33" s="117" t="s">
        <v>24</v>
      </c>
      <c r="H33" s="108">
        <v>170</v>
      </c>
      <c r="I33" s="122">
        <v>287.23</v>
      </c>
      <c r="J33" s="116" t="s">
        <v>25</v>
      </c>
      <c r="K33" s="104">
        <f>(L33-H33)/H33</f>
        <v>-0.2</v>
      </c>
      <c r="L33" s="121">
        <v>136</v>
      </c>
      <c r="M33" s="123">
        <v>248.83</v>
      </c>
      <c r="N33" s="117" t="s">
        <v>25</v>
      </c>
      <c r="O33" s="100">
        <f>+VLOOKUP(E33,CONVERSIONES!$B$2:$D$34,3,FALSE)</f>
        <v>1</v>
      </c>
      <c r="P33" s="107">
        <f>+I33/O33</f>
        <v>287.23</v>
      </c>
      <c r="Q33" s="107">
        <f>+M33/O33</f>
        <v>248.83</v>
      </c>
      <c r="R33" s="100" t="str">
        <f>+VLOOKUP(E33,CONVERSIONES!$B$2:$D$34,2,FALSE)</f>
        <v>USD</v>
      </c>
      <c r="S33" s="38" t="s">
        <v>49</v>
      </c>
      <c r="T33" s="38">
        <v>0</v>
      </c>
      <c r="U33" s="38"/>
      <c r="V33" s="45" t="s">
        <v>104</v>
      </c>
      <c r="W33" s="45" t="s">
        <v>105</v>
      </c>
      <c r="X33" s="66" t="s">
        <v>35</v>
      </c>
      <c r="Y33" s="66" t="s">
        <v>35</v>
      </c>
      <c r="Z33" s="45" t="s">
        <v>106</v>
      </c>
      <c r="AA33" s="54" t="s">
        <v>35</v>
      </c>
      <c r="AB33" s="14" t="s">
        <v>35</v>
      </c>
    </row>
    <row r="34" spans="1:28" x14ac:dyDescent="0.25">
      <c r="A34" s="63" t="s">
        <v>107</v>
      </c>
      <c r="B34" s="71" t="str">
        <f>+C34&amp;D34</f>
        <v>MIAPTY</v>
      </c>
      <c r="C34" s="100" t="s">
        <v>46</v>
      </c>
      <c r="D34" s="108" t="s">
        <v>22</v>
      </c>
      <c r="E34" s="108" t="s">
        <v>114</v>
      </c>
      <c r="F34" s="101" t="s">
        <v>41</v>
      </c>
      <c r="G34" s="108" t="s">
        <v>24</v>
      </c>
      <c r="H34" s="108">
        <v>220</v>
      </c>
      <c r="I34" s="109">
        <v>346.8</v>
      </c>
      <c r="J34" s="114" t="s">
        <v>25</v>
      </c>
      <c r="K34" s="104">
        <f>(L34-H34)/H34</f>
        <v>-0.13636363636363635</v>
      </c>
      <c r="L34" s="121">
        <v>190</v>
      </c>
      <c r="M34" s="110">
        <v>319.8</v>
      </c>
      <c r="N34" s="108" t="s">
        <v>25</v>
      </c>
      <c r="O34" s="100">
        <f>+VLOOKUP(E34,CONVERSIONES!$B$2:$D$34,3,FALSE)</f>
        <v>1</v>
      </c>
      <c r="P34" s="107">
        <f>+I34/O34</f>
        <v>346.8</v>
      </c>
      <c r="Q34" s="107">
        <f>+M34/O34</f>
        <v>319.8</v>
      </c>
      <c r="R34" s="100" t="str">
        <f>+VLOOKUP(E34,CONVERSIONES!$B$2:$D$34,2,FALSE)</f>
        <v>USD</v>
      </c>
      <c r="S34" s="38" t="s">
        <v>49</v>
      </c>
      <c r="T34" s="38">
        <v>0</v>
      </c>
      <c r="U34" s="38"/>
      <c r="V34" s="45" t="s">
        <v>104</v>
      </c>
      <c r="W34" s="45" t="s">
        <v>105</v>
      </c>
      <c r="X34" s="37"/>
      <c r="Y34" s="37"/>
      <c r="Z34" s="45" t="s">
        <v>106</v>
      </c>
      <c r="AA34" s="53"/>
      <c r="AB34" s="53"/>
    </row>
    <row r="35" spans="1:28" x14ac:dyDescent="0.25">
      <c r="A35" s="63" t="s">
        <v>107</v>
      </c>
      <c r="B35" s="71" t="str">
        <f>+C35&amp;D35</f>
        <v>RDUPTY</v>
      </c>
      <c r="C35" s="14" t="s">
        <v>30</v>
      </c>
      <c r="D35" s="15" t="s">
        <v>22</v>
      </c>
      <c r="E35" s="15" t="s">
        <v>114</v>
      </c>
      <c r="F35" s="38" t="s">
        <v>23</v>
      </c>
      <c r="G35" s="15" t="s">
        <v>24</v>
      </c>
      <c r="H35" s="15">
        <v>292</v>
      </c>
      <c r="I35" s="78">
        <v>418.8</v>
      </c>
      <c r="J35" s="18" t="s">
        <v>25</v>
      </c>
      <c r="K35" s="55">
        <f>(L35-H35)/H35</f>
        <v>-0.28424657534246578</v>
      </c>
      <c r="L35" s="60">
        <v>209</v>
      </c>
      <c r="M35" s="74">
        <v>335.8</v>
      </c>
      <c r="N35" s="15" t="s">
        <v>25</v>
      </c>
      <c r="O35" s="14">
        <f>+VLOOKUP(E35,CONVERSIONES!$B$2:$D$34,3,FALSE)</f>
        <v>1</v>
      </c>
      <c r="P35" s="96">
        <f>+I35/O35</f>
        <v>418.8</v>
      </c>
      <c r="Q35" s="96">
        <f>+M35/O35</f>
        <v>335.8</v>
      </c>
      <c r="R35" s="14" t="str">
        <f>+VLOOKUP(E35,CONVERSIONES!$B$2:$D$34,2,FALSE)</f>
        <v>USD</v>
      </c>
      <c r="S35" s="38" t="s">
        <v>49</v>
      </c>
      <c r="T35" s="38">
        <v>0</v>
      </c>
      <c r="U35" s="38"/>
      <c r="V35" s="45" t="s">
        <v>104</v>
      </c>
      <c r="W35" s="45" t="s">
        <v>105</v>
      </c>
      <c r="X35" s="37"/>
      <c r="Y35" s="37"/>
      <c r="Z35" s="45" t="s">
        <v>106</v>
      </c>
      <c r="AA35" s="53"/>
      <c r="AB35" s="53"/>
    </row>
    <row r="36" spans="1:28" x14ac:dyDescent="0.25">
      <c r="A36" s="63" t="s">
        <v>107</v>
      </c>
      <c r="B36" s="71" t="str">
        <f>+C36&amp;D36</f>
        <v>FLLPTY</v>
      </c>
      <c r="C36" s="14" t="s">
        <v>141</v>
      </c>
      <c r="D36" s="15" t="s">
        <v>22</v>
      </c>
      <c r="E36" s="15" t="s">
        <v>114</v>
      </c>
      <c r="F36" s="38" t="s">
        <v>23</v>
      </c>
      <c r="G36" s="15" t="s">
        <v>24</v>
      </c>
      <c r="H36" s="15">
        <v>260</v>
      </c>
      <c r="I36" s="78">
        <v>386.8</v>
      </c>
      <c r="J36" s="18" t="s">
        <v>25</v>
      </c>
      <c r="K36" s="55">
        <f>(L36-H36)/H36</f>
        <v>-0.15384615384615385</v>
      </c>
      <c r="L36" s="60">
        <v>220</v>
      </c>
      <c r="M36" s="74">
        <v>346.8</v>
      </c>
      <c r="N36" s="15" t="s">
        <v>25</v>
      </c>
      <c r="O36" s="14">
        <f>+VLOOKUP(E36,CONVERSIONES!$B$2:$D$34,3,FALSE)</f>
        <v>1</v>
      </c>
      <c r="P36" s="96">
        <f>+I36/O36</f>
        <v>386.8</v>
      </c>
      <c r="Q36" s="96">
        <f>+M36/O36</f>
        <v>346.8</v>
      </c>
      <c r="R36" s="14" t="str">
        <f>+VLOOKUP(E36,CONVERSIONES!$B$2:$D$34,2,FALSE)</f>
        <v>USD</v>
      </c>
      <c r="S36" s="38" t="s">
        <v>49</v>
      </c>
      <c r="T36" s="38">
        <v>0</v>
      </c>
      <c r="U36" s="38"/>
      <c r="V36" s="45" t="s">
        <v>104</v>
      </c>
      <c r="W36" s="45" t="s">
        <v>105</v>
      </c>
      <c r="X36" s="37"/>
      <c r="Y36" s="37"/>
      <c r="Z36" s="45" t="s">
        <v>106</v>
      </c>
      <c r="AA36" s="53"/>
      <c r="AB36" s="53"/>
    </row>
    <row r="37" spans="1:28" x14ac:dyDescent="0.25">
      <c r="A37" s="63" t="s">
        <v>107</v>
      </c>
      <c r="B37" s="71" t="str">
        <f>+C37&amp;D37</f>
        <v>MCOPTY</v>
      </c>
      <c r="C37" s="14" t="s">
        <v>147</v>
      </c>
      <c r="D37" s="15" t="s">
        <v>22</v>
      </c>
      <c r="E37" s="15" t="s">
        <v>114</v>
      </c>
      <c r="F37" s="38" t="s">
        <v>23</v>
      </c>
      <c r="G37" s="15" t="s">
        <v>24</v>
      </c>
      <c r="H37" s="15">
        <v>320</v>
      </c>
      <c r="I37" s="78">
        <v>446.8</v>
      </c>
      <c r="J37" s="18" t="s">
        <v>25</v>
      </c>
      <c r="K37" s="55">
        <f>(L37-H37)/H37</f>
        <v>-0.15</v>
      </c>
      <c r="L37" s="60">
        <v>272</v>
      </c>
      <c r="M37" s="74">
        <v>398.8</v>
      </c>
      <c r="N37" s="15" t="s">
        <v>25</v>
      </c>
      <c r="O37" s="14">
        <f>+VLOOKUP(E37,CONVERSIONES!$B$2:$D$34,3,FALSE)</f>
        <v>1</v>
      </c>
      <c r="P37" s="96">
        <f>+I37/O37</f>
        <v>446.8</v>
      </c>
      <c r="Q37" s="96">
        <f>+M37/O37</f>
        <v>398.8</v>
      </c>
      <c r="R37" s="14" t="str">
        <f>+VLOOKUP(E37,CONVERSIONES!$B$2:$D$34,2,FALSE)</f>
        <v>USD</v>
      </c>
      <c r="S37" s="38" t="s">
        <v>49</v>
      </c>
      <c r="T37" s="38">
        <v>0</v>
      </c>
      <c r="U37" s="38"/>
      <c r="V37" s="45" t="s">
        <v>104</v>
      </c>
      <c r="W37" s="45" t="s">
        <v>105</v>
      </c>
      <c r="X37" s="37"/>
      <c r="Y37" s="37"/>
      <c r="Z37" s="45" t="s">
        <v>106</v>
      </c>
      <c r="AA37" s="53"/>
      <c r="AB37" s="53"/>
    </row>
    <row r="38" spans="1:28" x14ac:dyDescent="0.25">
      <c r="A38" s="63" t="s">
        <v>107</v>
      </c>
      <c r="B38" s="71" t="str">
        <f>+C38&amp;D38</f>
        <v>TPAPTY</v>
      </c>
      <c r="C38" s="14" t="s">
        <v>160</v>
      </c>
      <c r="D38" s="15" t="s">
        <v>22</v>
      </c>
      <c r="E38" s="15" t="s">
        <v>114</v>
      </c>
      <c r="F38" s="38" t="s">
        <v>23</v>
      </c>
      <c r="G38" s="15" t="s">
        <v>24</v>
      </c>
      <c r="H38" s="15">
        <v>320</v>
      </c>
      <c r="I38" s="79">
        <v>446.8</v>
      </c>
      <c r="J38" s="18" t="s">
        <v>25</v>
      </c>
      <c r="K38" s="55">
        <f>(L38-H38)/H38</f>
        <v>-0.15</v>
      </c>
      <c r="L38" s="60">
        <v>272</v>
      </c>
      <c r="M38" s="75">
        <v>398.8</v>
      </c>
      <c r="N38" s="15" t="s">
        <v>25</v>
      </c>
      <c r="O38" s="14">
        <f>+VLOOKUP(E38,CONVERSIONES!$B$2:$D$34,3,FALSE)</f>
        <v>1</v>
      </c>
      <c r="P38" s="96">
        <f>+I38/O38</f>
        <v>446.8</v>
      </c>
      <c r="Q38" s="96">
        <f>+M38/O38</f>
        <v>398.8</v>
      </c>
      <c r="R38" s="14" t="str">
        <f>+VLOOKUP(E38,CONVERSIONES!$B$2:$D$34,2,FALSE)</f>
        <v>USD</v>
      </c>
      <c r="S38" s="38" t="s">
        <v>49</v>
      </c>
      <c r="T38" s="38">
        <v>0</v>
      </c>
      <c r="U38" s="38"/>
      <c r="V38" s="45" t="s">
        <v>104</v>
      </c>
      <c r="W38" s="45" t="s">
        <v>105</v>
      </c>
      <c r="X38" s="37"/>
      <c r="Y38" s="37"/>
      <c r="Z38" s="45" t="s">
        <v>106</v>
      </c>
      <c r="AA38" s="53"/>
      <c r="AB38" s="53"/>
    </row>
    <row r="39" spans="1:28" x14ac:dyDescent="0.25">
      <c r="A39" s="63" t="s">
        <v>107</v>
      </c>
      <c r="B39" s="71" t="str">
        <f>+C39&amp;D39</f>
        <v>ATLPTY</v>
      </c>
      <c r="C39" s="14" t="s">
        <v>135</v>
      </c>
      <c r="D39" s="15" t="s">
        <v>22</v>
      </c>
      <c r="E39" s="15" t="s">
        <v>114</v>
      </c>
      <c r="F39" s="38" t="s">
        <v>23</v>
      </c>
      <c r="G39" s="15" t="s">
        <v>24</v>
      </c>
      <c r="H39" s="15">
        <v>324</v>
      </c>
      <c r="I39" s="79">
        <v>450.8</v>
      </c>
      <c r="J39" s="18" t="s">
        <v>25</v>
      </c>
      <c r="K39" s="55">
        <f>(L39-H39)/H39</f>
        <v>-0.15123456790123457</v>
      </c>
      <c r="L39" s="60">
        <v>275</v>
      </c>
      <c r="M39" s="75">
        <v>401.8</v>
      </c>
      <c r="N39" s="15" t="s">
        <v>25</v>
      </c>
      <c r="O39" s="14">
        <f>+VLOOKUP(E39,CONVERSIONES!$B$2:$D$34,3,FALSE)</f>
        <v>1</v>
      </c>
      <c r="P39" s="96">
        <f>+I39/O39</f>
        <v>450.8</v>
      </c>
      <c r="Q39" s="96">
        <f>+M39/O39</f>
        <v>401.8</v>
      </c>
      <c r="R39" s="14" t="str">
        <f>+VLOOKUP(E39,CONVERSIONES!$B$2:$D$34,2,FALSE)</f>
        <v>USD</v>
      </c>
      <c r="S39" s="38" t="s">
        <v>49</v>
      </c>
      <c r="T39" s="38">
        <v>0</v>
      </c>
      <c r="U39" s="38"/>
      <c r="V39" s="45" t="s">
        <v>104</v>
      </c>
      <c r="W39" s="45" t="s">
        <v>105</v>
      </c>
      <c r="X39" s="37"/>
      <c r="Y39" s="37"/>
      <c r="Z39" s="45" t="s">
        <v>106</v>
      </c>
      <c r="AA39" s="53"/>
      <c r="AB39" s="53"/>
    </row>
    <row r="40" spans="1:28" x14ac:dyDescent="0.25">
      <c r="A40" s="63" t="s">
        <v>107</v>
      </c>
      <c r="B40" s="71" t="str">
        <f>+C40&amp;D40</f>
        <v>AUSPTY</v>
      </c>
      <c r="C40" s="14" t="s">
        <v>136</v>
      </c>
      <c r="D40" s="15" t="s">
        <v>22</v>
      </c>
      <c r="E40" s="15" t="s">
        <v>114</v>
      </c>
      <c r="F40" s="38" t="s">
        <v>23</v>
      </c>
      <c r="G40" s="15" t="s">
        <v>24</v>
      </c>
      <c r="H40" s="15">
        <v>390</v>
      </c>
      <c r="I40" s="79">
        <v>516.79999999999995</v>
      </c>
      <c r="J40" s="18" t="s">
        <v>25</v>
      </c>
      <c r="K40" s="55">
        <f>(L40-H40)/H40</f>
        <v>-0.2</v>
      </c>
      <c r="L40" s="60">
        <v>312</v>
      </c>
      <c r="M40" s="75">
        <v>438.8</v>
      </c>
      <c r="N40" s="15" t="s">
        <v>25</v>
      </c>
      <c r="O40" s="14">
        <f>+VLOOKUP(E40,CONVERSIONES!$B$2:$D$34,3,FALSE)</f>
        <v>1</v>
      </c>
      <c r="P40" s="96">
        <f>+I40/O40</f>
        <v>516.79999999999995</v>
      </c>
      <c r="Q40" s="96">
        <f>+M40/O40</f>
        <v>438.8</v>
      </c>
      <c r="R40" s="14" t="str">
        <f>+VLOOKUP(E40,CONVERSIONES!$B$2:$D$34,2,FALSE)</f>
        <v>USD</v>
      </c>
      <c r="S40" s="38" t="s">
        <v>49</v>
      </c>
      <c r="T40" s="38">
        <v>0</v>
      </c>
      <c r="U40" s="38"/>
      <c r="V40" s="45" t="s">
        <v>104</v>
      </c>
      <c r="W40" s="45" t="s">
        <v>105</v>
      </c>
      <c r="X40" s="37"/>
      <c r="Y40" s="37"/>
      <c r="Z40" s="45" t="s">
        <v>106</v>
      </c>
      <c r="AA40" s="53"/>
      <c r="AB40" s="53"/>
    </row>
    <row r="41" spans="1:28" x14ac:dyDescent="0.25">
      <c r="A41" s="63" t="s">
        <v>107</v>
      </c>
      <c r="B41" s="71" t="str">
        <f>+C41&amp;D41</f>
        <v>BWIPTY</v>
      </c>
      <c r="C41" s="14" t="s">
        <v>29</v>
      </c>
      <c r="D41" s="15" t="s">
        <v>22</v>
      </c>
      <c r="E41" s="15" t="s">
        <v>114</v>
      </c>
      <c r="F41" s="38" t="s">
        <v>23</v>
      </c>
      <c r="G41" s="15" t="s">
        <v>24</v>
      </c>
      <c r="H41" s="15">
        <v>420</v>
      </c>
      <c r="I41" s="79">
        <v>546.79999999999995</v>
      </c>
      <c r="J41" s="18" t="s">
        <v>25</v>
      </c>
      <c r="K41" s="55">
        <f>(L41-H41)/H41</f>
        <v>-0.25</v>
      </c>
      <c r="L41" s="60">
        <v>315</v>
      </c>
      <c r="M41" s="75">
        <v>441.8</v>
      </c>
      <c r="N41" s="15" t="s">
        <v>25</v>
      </c>
      <c r="O41" s="14">
        <f>+VLOOKUP(E41,CONVERSIONES!$B$2:$D$34,3,FALSE)</f>
        <v>1</v>
      </c>
      <c r="P41" s="96">
        <f>+I41/O41</f>
        <v>546.79999999999995</v>
      </c>
      <c r="Q41" s="96">
        <f>+M41/O41</f>
        <v>441.8</v>
      </c>
      <c r="R41" s="14" t="str">
        <f>+VLOOKUP(E41,CONVERSIONES!$B$2:$D$34,2,FALSE)</f>
        <v>USD</v>
      </c>
      <c r="S41" s="38" t="s">
        <v>49</v>
      </c>
      <c r="T41" s="38">
        <v>0</v>
      </c>
      <c r="U41" s="38"/>
      <c r="V41" s="45" t="s">
        <v>104</v>
      </c>
      <c r="W41" s="45" t="s">
        <v>105</v>
      </c>
      <c r="X41" s="37"/>
      <c r="Y41" s="37"/>
      <c r="Z41" s="45" t="s">
        <v>106</v>
      </c>
      <c r="AA41" s="53"/>
      <c r="AB41" s="53"/>
    </row>
    <row r="42" spans="1:28" x14ac:dyDescent="0.25">
      <c r="A42" s="63" t="s">
        <v>107</v>
      </c>
      <c r="B42" s="71" t="str">
        <f>+C42&amp;D42</f>
        <v>BOSPTY</v>
      </c>
      <c r="C42" s="14" t="s">
        <v>28</v>
      </c>
      <c r="D42" s="15" t="s">
        <v>22</v>
      </c>
      <c r="E42" s="15" t="s">
        <v>114</v>
      </c>
      <c r="F42" s="38" t="s">
        <v>23</v>
      </c>
      <c r="G42" s="15" t="s">
        <v>24</v>
      </c>
      <c r="H42" s="15">
        <v>410</v>
      </c>
      <c r="I42" s="78">
        <v>536.79999999999995</v>
      </c>
      <c r="J42" s="18" t="s">
        <v>25</v>
      </c>
      <c r="K42" s="55">
        <f>(L42-H42)/H42</f>
        <v>-0.2</v>
      </c>
      <c r="L42" s="60">
        <v>328</v>
      </c>
      <c r="M42" s="74">
        <v>454.8</v>
      </c>
      <c r="N42" s="15" t="s">
        <v>25</v>
      </c>
      <c r="O42" s="14">
        <f>+VLOOKUP(E42,CONVERSIONES!$B$2:$D$34,3,FALSE)</f>
        <v>1</v>
      </c>
      <c r="P42" s="96">
        <f>+I42/O42</f>
        <v>536.79999999999995</v>
      </c>
      <c r="Q42" s="96">
        <f>+M42/O42</f>
        <v>454.8</v>
      </c>
      <c r="R42" s="14" t="str">
        <f>+VLOOKUP(E42,CONVERSIONES!$B$2:$D$34,2,FALSE)</f>
        <v>USD</v>
      </c>
      <c r="S42" s="38" t="s">
        <v>49</v>
      </c>
      <c r="T42" s="38">
        <v>0</v>
      </c>
      <c r="U42" s="38"/>
      <c r="V42" s="45" t="s">
        <v>104</v>
      </c>
      <c r="W42" s="45" t="s">
        <v>105</v>
      </c>
      <c r="X42" s="37"/>
      <c r="Y42" s="37"/>
      <c r="Z42" s="45" t="s">
        <v>106</v>
      </c>
      <c r="AA42" s="53"/>
      <c r="AB42" s="53"/>
    </row>
    <row r="43" spans="1:28" x14ac:dyDescent="0.25">
      <c r="A43" s="63" t="s">
        <v>107</v>
      </c>
      <c r="B43" s="71" t="str">
        <f>+C43&amp;D43</f>
        <v>IADPTY</v>
      </c>
      <c r="C43" s="14" t="s">
        <v>134</v>
      </c>
      <c r="D43" s="15" t="s">
        <v>22</v>
      </c>
      <c r="E43" s="15" t="s">
        <v>114</v>
      </c>
      <c r="F43" s="38" t="s">
        <v>23</v>
      </c>
      <c r="G43" s="15" t="s">
        <v>24</v>
      </c>
      <c r="H43" s="15">
        <v>420</v>
      </c>
      <c r="I43" s="78">
        <v>549.79999999999995</v>
      </c>
      <c r="J43" s="18" t="s">
        <v>25</v>
      </c>
      <c r="K43" s="55">
        <f>(L43-H43)/H43</f>
        <v>-0.2</v>
      </c>
      <c r="L43" s="60">
        <v>336</v>
      </c>
      <c r="M43" s="74">
        <v>462.8</v>
      </c>
      <c r="N43" s="15" t="s">
        <v>25</v>
      </c>
      <c r="O43" s="14">
        <f>+VLOOKUP(E43,CONVERSIONES!$B$2:$D$34,3,FALSE)</f>
        <v>1</v>
      </c>
      <c r="P43" s="96">
        <f>+I43/O43</f>
        <v>549.79999999999995</v>
      </c>
      <c r="Q43" s="96">
        <f>+M43/O43</f>
        <v>462.8</v>
      </c>
      <c r="R43" s="14" t="str">
        <f>+VLOOKUP(E43,CONVERSIONES!$B$2:$D$34,2,FALSE)</f>
        <v>USD</v>
      </c>
      <c r="S43" s="38" t="s">
        <v>49</v>
      </c>
      <c r="T43" s="38">
        <v>0</v>
      </c>
      <c r="U43" s="38"/>
      <c r="V43" s="45" t="s">
        <v>104</v>
      </c>
      <c r="W43" s="45" t="s">
        <v>105</v>
      </c>
      <c r="X43" s="37"/>
      <c r="Y43" s="37"/>
      <c r="Z43" s="45" t="s">
        <v>106</v>
      </c>
      <c r="AA43" s="53"/>
      <c r="AB43" s="53"/>
    </row>
    <row r="44" spans="1:28" x14ac:dyDescent="0.25">
      <c r="A44" s="63" t="s">
        <v>107</v>
      </c>
      <c r="B44" s="71" t="str">
        <f>+C44&amp;D44</f>
        <v>ORDPTY</v>
      </c>
      <c r="C44" s="14" t="s">
        <v>130</v>
      </c>
      <c r="D44" s="15" t="s">
        <v>22</v>
      </c>
      <c r="E44" s="15" t="s">
        <v>114</v>
      </c>
      <c r="F44" s="38" t="s">
        <v>23</v>
      </c>
      <c r="G44" s="15" t="s">
        <v>24</v>
      </c>
      <c r="H44" s="15">
        <v>450</v>
      </c>
      <c r="I44" s="78">
        <v>576.79999999999995</v>
      </c>
      <c r="J44" s="18" t="s">
        <v>25</v>
      </c>
      <c r="K44" s="55">
        <f>(L44-H44)/H44</f>
        <v>-0.25111111111111112</v>
      </c>
      <c r="L44" s="60">
        <v>337</v>
      </c>
      <c r="M44" s="74">
        <v>463.8</v>
      </c>
      <c r="N44" s="15" t="s">
        <v>25</v>
      </c>
      <c r="O44" s="14">
        <f>+VLOOKUP(E44,CONVERSIONES!$B$2:$D$34,3,FALSE)</f>
        <v>1</v>
      </c>
      <c r="P44" s="96">
        <f>+I44/O44</f>
        <v>576.79999999999995</v>
      </c>
      <c r="Q44" s="96">
        <f>+M44/O44</f>
        <v>463.8</v>
      </c>
      <c r="R44" s="14" t="str">
        <f>+VLOOKUP(E44,CONVERSIONES!$B$2:$D$34,2,FALSE)</f>
        <v>USD</v>
      </c>
      <c r="S44" s="38" t="s">
        <v>49</v>
      </c>
      <c r="T44" s="38">
        <v>0</v>
      </c>
      <c r="U44" s="38"/>
      <c r="V44" s="45" t="s">
        <v>104</v>
      </c>
      <c r="W44" s="45" t="s">
        <v>105</v>
      </c>
      <c r="X44" s="37"/>
      <c r="Y44" s="37"/>
      <c r="Z44" s="45" t="s">
        <v>106</v>
      </c>
      <c r="AA44" s="53"/>
      <c r="AB44" s="53"/>
    </row>
    <row r="45" spans="1:28" x14ac:dyDescent="0.25">
      <c r="A45" s="63" t="s">
        <v>107</v>
      </c>
      <c r="B45" s="71" t="str">
        <f>+C45&amp;D45</f>
        <v>JFKPTY</v>
      </c>
      <c r="C45" s="14" t="s">
        <v>132</v>
      </c>
      <c r="D45" s="15" t="s">
        <v>22</v>
      </c>
      <c r="E45" s="15" t="s">
        <v>114</v>
      </c>
      <c r="F45" s="38" t="s">
        <v>23</v>
      </c>
      <c r="G45" s="15" t="s">
        <v>24</v>
      </c>
      <c r="H45" s="15">
        <v>420</v>
      </c>
      <c r="I45" s="78">
        <v>546.79999999999995</v>
      </c>
      <c r="J45" s="18" t="s">
        <v>25</v>
      </c>
      <c r="K45" s="55">
        <f>(L45-H45)/H45</f>
        <v>-0.15</v>
      </c>
      <c r="L45" s="60">
        <v>357</v>
      </c>
      <c r="M45" s="74">
        <v>483.8</v>
      </c>
      <c r="N45" s="15" t="s">
        <v>25</v>
      </c>
      <c r="O45" s="14">
        <f>+VLOOKUP(E45,CONVERSIONES!$B$2:$D$34,3,FALSE)</f>
        <v>1</v>
      </c>
      <c r="P45" s="96">
        <f>+I45/O45</f>
        <v>546.79999999999995</v>
      </c>
      <c r="Q45" s="96">
        <f>+M45/O45</f>
        <v>483.8</v>
      </c>
      <c r="R45" s="14" t="str">
        <f>+VLOOKUP(E45,CONVERSIONES!$B$2:$D$34,2,FALSE)</f>
        <v>USD</v>
      </c>
      <c r="S45" s="38" t="s">
        <v>49</v>
      </c>
      <c r="T45" s="38">
        <v>0</v>
      </c>
      <c r="U45" s="38"/>
      <c r="V45" s="45" t="s">
        <v>104</v>
      </c>
      <c r="W45" s="45" t="s">
        <v>105</v>
      </c>
      <c r="X45" s="37"/>
      <c r="Y45" s="37"/>
      <c r="Z45" s="45" t="s">
        <v>106</v>
      </c>
      <c r="AA45" s="53"/>
      <c r="AB45" s="53"/>
    </row>
    <row r="46" spans="1:28" x14ac:dyDescent="0.25">
      <c r="A46" s="63" t="s">
        <v>107</v>
      </c>
      <c r="B46" s="71" t="str">
        <f>+C46&amp;D46</f>
        <v>LASPTY</v>
      </c>
      <c r="C46" s="14" t="s">
        <v>145</v>
      </c>
      <c r="D46" s="15" t="s">
        <v>22</v>
      </c>
      <c r="E46" s="15" t="s">
        <v>114</v>
      </c>
      <c r="F46" s="38" t="s">
        <v>23</v>
      </c>
      <c r="G46" s="15" t="s">
        <v>24</v>
      </c>
      <c r="H46" s="15">
        <v>460</v>
      </c>
      <c r="I46" s="78">
        <v>586.79999999999995</v>
      </c>
      <c r="J46" s="18" t="s">
        <v>25</v>
      </c>
      <c r="K46" s="55">
        <f>(L46-H46)/H46</f>
        <v>-0.2</v>
      </c>
      <c r="L46" s="60">
        <v>368</v>
      </c>
      <c r="M46" s="74">
        <v>494.8</v>
      </c>
      <c r="N46" s="15" t="s">
        <v>25</v>
      </c>
      <c r="O46" s="14">
        <f>+VLOOKUP(E46,CONVERSIONES!$B$2:$D$34,3,FALSE)</f>
        <v>1</v>
      </c>
      <c r="P46" s="96">
        <f>+I46/O46</f>
        <v>586.79999999999995</v>
      </c>
      <c r="Q46" s="96">
        <f>+M46/O46</f>
        <v>494.8</v>
      </c>
      <c r="R46" s="14" t="str">
        <f>+VLOOKUP(E46,CONVERSIONES!$B$2:$D$34,2,FALSE)</f>
        <v>USD</v>
      </c>
      <c r="S46" s="38" t="s">
        <v>49</v>
      </c>
      <c r="T46" s="38">
        <v>0</v>
      </c>
      <c r="U46" s="38"/>
      <c r="V46" s="45" t="s">
        <v>104</v>
      </c>
      <c r="W46" s="45" t="s">
        <v>105</v>
      </c>
      <c r="X46" s="37"/>
      <c r="Y46" s="37"/>
      <c r="Z46" s="45" t="s">
        <v>106</v>
      </c>
      <c r="AA46" s="53"/>
      <c r="AB46" s="53"/>
    </row>
    <row r="47" spans="1:28" x14ac:dyDescent="0.25">
      <c r="A47" s="63" t="s">
        <v>107</v>
      </c>
      <c r="B47" s="71" t="str">
        <f>+C47&amp;D47</f>
        <v>DENPTY</v>
      </c>
      <c r="C47" s="14" t="s">
        <v>140</v>
      </c>
      <c r="D47" s="15" t="s">
        <v>22</v>
      </c>
      <c r="E47" s="15" t="s">
        <v>114</v>
      </c>
      <c r="F47" s="38" t="s">
        <v>23</v>
      </c>
      <c r="G47" s="15" t="s">
        <v>24</v>
      </c>
      <c r="H47" s="15">
        <v>470</v>
      </c>
      <c r="I47" s="78">
        <v>596.79999999999995</v>
      </c>
      <c r="J47" s="18" t="s">
        <v>25</v>
      </c>
      <c r="K47" s="55">
        <f>(L47-H47)/H47</f>
        <v>-0.2</v>
      </c>
      <c r="L47" s="60">
        <v>376</v>
      </c>
      <c r="M47" s="74">
        <v>502.8</v>
      </c>
      <c r="N47" s="15" t="s">
        <v>25</v>
      </c>
      <c r="O47" s="14">
        <f>+VLOOKUP(E47,CONVERSIONES!$B$2:$D$34,3,FALSE)</f>
        <v>1</v>
      </c>
      <c r="P47" s="96">
        <f>+I47/O47</f>
        <v>596.79999999999995</v>
      </c>
      <c r="Q47" s="96">
        <f>+M47/O47</f>
        <v>502.8</v>
      </c>
      <c r="R47" s="14" t="str">
        <f>+VLOOKUP(E47,CONVERSIONES!$B$2:$D$34,2,FALSE)</f>
        <v>USD</v>
      </c>
      <c r="S47" s="38" t="s">
        <v>49</v>
      </c>
      <c r="T47" s="38">
        <v>0</v>
      </c>
      <c r="U47" s="38"/>
      <c r="V47" s="45" t="s">
        <v>104</v>
      </c>
      <c r="W47" s="45" t="s">
        <v>105</v>
      </c>
      <c r="X47" s="37"/>
      <c r="Y47" s="37"/>
      <c r="Z47" s="45" t="s">
        <v>106</v>
      </c>
      <c r="AA47" s="53"/>
      <c r="AB47" s="53"/>
    </row>
    <row r="48" spans="1:28" x14ac:dyDescent="0.25">
      <c r="A48" s="63" t="s">
        <v>103</v>
      </c>
      <c r="B48" s="71" t="str">
        <f>+C48&amp;D48</f>
        <v>MVDPTY</v>
      </c>
      <c r="C48" s="100" t="s">
        <v>150</v>
      </c>
      <c r="D48" s="117" t="s">
        <v>22</v>
      </c>
      <c r="E48" s="117" t="s">
        <v>122</v>
      </c>
      <c r="F48" s="101" t="s">
        <v>23</v>
      </c>
      <c r="G48" s="117" t="s">
        <v>24</v>
      </c>
      <c r="H48" s="117">
        <v>570</v>
      </c>
      <c r="I48" s="109">
        <v>734.46</v>
      </c>
      <c r="J48" s="114" t="s">
        <v>25</v>
      </c>
      <c r="K48" s="104">
        <f>(L48-H48)/H48</f>
        <v>-0.14912280701754385</v>
      </c>
      <c r="L48" s="121">
        <v>485</v>
      </c>
      <c r="M48" s="110">
        <v>643.04999999999995</v>
      </c>
      <c r="N48" s="117" t="s">
        <v>25</v>
      </c>
      <c r="O48" s="100">
        <f>+VLOOKUP(E48,CONVERSIONES!$B$2:$D$34,3,FALSE)</f>
        <v>1</v>
      </c>
      <c r="P48" s="107">
        <f>+I48/O48</f>
        <v>734.46</v>
      </c>
      <c r="Q48" s="107">
        <f>+M48/O48</f>
        <v>643.04999999999995</v>
      </c>
      <c r="R48" s="100" t="str">
        <f>+VLOOKUP(E48,CONVERSIONES!$B$2:$D$34,2,FALSE)</f>
        <v>USD</v>
      </c>
      <c r="S48" s="38" t="s">
        <v>49</v>
      </c>
      <c r="T48" s="38">
        <v>0</v>
      </c>
      <c r="U48" s="38"/>
      <c r="V48" s="45" t="s">
        <v>104</v>
      </c>
      <c r="W48" s="45" t="s">
        <v>105</v>
      </c>
      <c r="X48" s="15" t="s">
        <v>35</v>
      </c>
      <c r="Y48" s="15" t="s">
        <v>35</v>
      </c>
      <c r="Z48" s="45" t="s">
        <v>106</v>
      </c>
      <c r="AA48" s="14"/>
      <c r="AB48" s="14"/>
    </row>
  </sheetData>
  <autoFilter ref="A1:AB48" xr:uid="{00000000-0001-0000-0100-000000000000}">
    <sortState xmlns:xlrd2="http://schemas.microsoft.com/office/spreadsheetml/2017/richdata2" ref="A2:AB48">
      <sortCondition ref="E1:E48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5783-0CED-4137-8FBA-902A296FD6A9}">
  <dimension ref="A1:F34"/>
  <sheetViews>
    <sheetView topLeftCell="A25" workbookViewId="0">
      <selection activeCell="C34" sqref="C34"/>
    </sheetView>
  </sheetViews>
  <sheetFormatPr defaultRowHeight="15" x14ac:dyDescent="0.25"/>
  <sheetData>
    <row r="1" spans="1:6" ht="63" x14ac:dyDescent="0.25">
      <c r="A1" s="84" t="s">
        <v>165</v>
      </c>
      <c r="B1" s="85" t="s">
        <v>166</v>
      </c>
      <c r="C1" s="85" t="s">
        <v>167</v>
      </c>
      <c r="D1" s="86" t="s">
        <v>168</v>
      </c>
      <c r="E1" s="85" t="s">
        <v>169</v>
      </c>
      <c r="F1" s="87" t="s">
        <v>170</v>
      </c>
    </row>
    <row r="2" spans="1:6" ht="51" x14ac:dyDescent="0.25">
      <c r="A2" s="88" t="s">
        <v>171</v>
      </c>
      <c r="B2" s="80" t="s">
        <v>117</v>
      </c>
      <c r="C2" s="80" t="s">
        <v>172</v>
      </c>
      <c r="D2" s="81">
        <v>1.0399999999999999E-3</v>
      </c>
      <c r="E2" s="80" t="s">
        <v>173</v>
      </c>
      <c r="F2" s="89">
        <v>45516</v>
      </c>
    </row>
    <row r="3" spans="1:6" ht="51" x14ac:dyDescent="0.25">
      <c r="A3" s="90" t="s">
        <v>174</v>
      </c>
      <c r="B3" s="82" t="s">
        <v>175</v>
      </c>
      <c r="C3" s="82" t="s">
        <v>176</v>
      </c>
      <c r="D3" s="83">
        <v>0.55556000000000005</v>
      </c>
      <c r="E3" s="82" t="s">
        <v>177</v>
      </c>
      <c r="F3" s="91">
        <v>45516</v>
      </c>
    </row>
    <row r="4" spans="1:6" ht="51" x14ac:dyDescent="0.25">
      <c r="A4" s="88" t="s">
        <v>178</v>
      </c>
      <c r="B4" s="80" t="s">
        <v>179</v>
      </c>
      <c r="C4" s="80" t="s">
        <v>180</v>
      </c>
      <c r="D4" s="81">
        <v>1</v>
      </c>
      <c r="E4" s="80" t="s">
        <v>181</v>
      </c>
      <c r="F4" s="89">
        <v>45516</v>
      </c>
    </row>
    <row r="5" spans="1:6" ht="51" x14ac:dyDescent="0.25">
      <c r="A5" s="90" t="s">
        <v>182</v>
      </c>
      <c r="B5" s="82" t="s">
        <v>183</v>
      </c>
      <c r="C5" s="82" t="s">
        <v>184</v>
      </c>
      <c r="D5" s="83">
        <v>0.5</v>
      </c>
      <c r="E5" s="82" t="s">
        <v>185</v>
      </c>
      <c r="F5" s="91">
        <v>45516</v>
      </c>
    </row>
    <row r="6" spans="1:6" ht="51" x14ac:dyDescent="0.25">
      <c r="A6" s="88" t="s">
        <v>186</v>
      </c>
      <c r="B6" s="80" t="s">
        <v>187</v>
      </c>
      <c r="C6" s="80" t="s">
        <v>188</v>
      </c>
      <c r="D6" s="81">
        <v>0.5</v>
      </c>
      <c r="E6" s="80" t="s">
        <v>189</v>
      </c>
      <c r="F6" s="89">
        <v>45516</v>
      </c>
    </row>
    <row r="7" spans="1:6" ht="51" x14ac:dyDescent="0.25">
      <c r="A7" s="90" t="s">
        <v>190</v>
      </c>
      <c r="B7" s="82" t="s">
        <v>129</v>
      </c>
      <c r="C7" s="82" t="s">
        <v>191</v>
      </c>
      <c r="D7" s="83">
        <v>0.14368</v>
      </c>
      <c r="E7" s="82" t="s">
        <v>192</v>
      </c>
      <c r="F7" s="91">
        <v>45516</v>
      </c>
    </row>
    <row r="8" spans="1:6" ht="51" x14ac:dyDescent="0.25">
      <c r="A8" s="88" t="s">
        <v>193</v>
      </c>
      <c r="B8" s="80" t="s">
        <v>116</v>
      </c>
      <c r="C8" s="80" t="s">
        <v>194</v>
      </c>
      <c r="D8" s="81">
        <v>0.18143999999999999</v>
      </c>
      <c r="E8" s="80" t="s">
        <v>195</v>
      </c>
      <c r="F8" s="89">
        <v>45516</v>
      </c>
    </row>
    <row r="9" spans="1:6" ht="51" x14ac:dyDescent="0.25">
      <c r="A9" s="90" t="s">
        <v>196</v>
      </c>
      <c r="B9" s="82" t="s">
        <v>197</v>
      </c>
      <c r="C9" s="82" t="s">
        <v>198</v>
      </c>
      <c r="D9" s="83">
        <v>0.72789999999999999</v>
      </c>
      <c r="E9" s="82" t="s">
        <v>199</v>
      </c>
      <c r="F9" s="91">
        <v>45516</v>
      </c>
    </row>
    <row r="10" spans="1:6" ht="51" x14ac:dyDescent="0.25">
      <c r="A10" s="88" t="s">
        <v>200</v>
      </c>
      <c r="B10" s="80" t="s">
        <v>125</v>
      </c>
      <c r="C10" s="80" t="s">
        <v>201</v>
      </c>
      <c r="D10" s="81">
        <v>1.06E-3</v>
      </c>
      <c r="E10" s="80" t="s">
        <v>202</v>
      </c>
      <c r="F10" s="89">
        <v>45516</v>
      </c>
    </row>
    <row r="11" spans="1:6" ht="51" x14ac:dyDescent="0.25">
      <c r="A11" s="90" t="s">
        <v>203</v>
      </c>
      <c r="B11" s="82" t="s">
        <v>115</v>
      </c>
      <c r="C11" s="82" t="s">
        <v>204</v>
      </c>
      <c r="D11" s="83">
        <v>2.4000000000000001E-4</v>
      </c>
      <c r="E11" s="82" t="s">
        <v>205</v>
      </c>
      <c r="F11" s="91">
        <v>45516</v>
      </c>
    </row>
    <row r="12" spans="1:6" ht="51" x14ac:dyDescent="0.25">
      <c r="A12" s="88" t="s">
        <v>206</v>
      </c>
      <c r="B12" s="80" t="s">
        <v>127</v>
      </c>
      <c r="C12" s="80" t="s">
        <v>207</v>
      </c>
      <c r="D12" s="81">
        <v>1.8799999999999999E-3</v>
      </c>
      <c r="E12" s="80" t="s">
        <v>208</v>
      </c>
      <c r="F12" s="89">
        <v>45516</v>
      </c>
    </row>
    <row r="13" spans="1:6" ht="51" x14ac:dyDescent="0.25">
      <c r="A13" s="90" t="s">
        <v>209</v>
      </c>
      <c r="B13" s="82" t="s">
        <v>210</v>
      </c>
      <c r="C13" s="82" t="s">
        <v>211</v>
      </c>
      <c r="D13" s="83">
        <v>4.1669999999999999E-2</v>
      </c>
      <c r="E13" s="82" t="s">
        <v>212</v>
      </c>
      <c r="F13" s="91">
        <v>45516</v>
      </c>
    </row>
    <row r="14" spans="1:6" ht="51" x14ac:dyDescent="0.25">
      <c r="A14" s="88" t="s">
        <v>213</v>
      </c>
      <c r="B14" s="80" t="s">
        <v>214</v>
      </c>
      <c r="C14" s="80" t="s">
        <v>215</v>
      </c>
      <c r="D14" s="81">
        <v>0.55866000000000005</v>
      </c>
      <c r="E14" s="80" t="s">
        <v>216</v>
      </c>
      <c r="F14" s="89">
        <v>45516</v>
      </c>
    </row>
    <row r="15" spans="1:6" ht="51" x14ac:dyDescent="0.25">
      <c r="A15" s="90" t="s">
        <v>217</v>
      </c>
      <c r="B15" s="82" t="s">
        <v>126</v>
      </c>
      <c r="C15" s="82" t="s">
        <v>218</v>
      </c>
      <c r="D15" s="83">
        <v>1.695E-2</v>
      </c>
      <c r="E15" s="82" t="s">
        <v>219</v>
      </c>
      <c r="F15" s="91">
        <v>45516</v>
      </c>
    </row>
    <row r="16" spans="1:6" ht="51" x14ac:dyDescent="0.25">
      <c r="A16" s="88" t="s">
        <v>220</v>
      </c>
      <c r="B16" s="80" t="s">
        <v>120</v>
      </c>
      <c r="C16" s="80" t="s">
        <v>25</v>
      </c>
      <c r="D16" s="81">
        <v>1</v>
      </c>
      <c r="E16" s="80" t="s">
        <v>221</v>
      </c>
      <c r="F16" s="89">
        <v>45516</v>
      </c>
    </row>
    <row r="17" spans="1:6" ht="51" x14ac:dyDescent="0.25">
      <c r="A17" s="90" t="s">
        <v>222</v>
      </c>
      <c r="B17" s="82" t="s">
        <v>123</v>
      </c>
      <c r="C17" s="82" t="s">
        <v>25</v>
      </c>
      <c r="D17" s="83">
        <v>1</v>
      </c>
      <c r="E17" s="82" t="s">
        <v>221</v>
      </c>
      <c r="F17" s="91">
        <v>45516</v>
      </c>
    </row>
    <row r="18" spans="1:6" ht="51" x14ac:dyDescent="0.25">
      <c r="A18" s="88" t="s">
        <v>223</v>
      </c>
      <c r="B18" s="80" t="s">
        <v>224</v>
      </c>
      <c r="C18" s="80" t="s">
        <v>225</v>
      </c>
      <c r="D18" s="81">
        <v>0.12909000000000001</v>
      </c>
      <c r="E18" s="80" t="s">
        <v>226</v>
      </c>
      <c r="F18" s="89">
        <v>45516</v>
      </c>
    </row>
    <row r="19" spans="1:6" ht="51" x14ac:dyDescent="0.25">
      <c r="A19" s="90" t="s">
        <v>227</v>
      </c>
      <c r="B19" s="82" t="s">
        <v>228</v>
      </c>
      <c r="C19" s="82" t="s">
        <v>229</v>
      </c>
      <c r="D19" s="83">
        <v>4.7499999999999999E-3</v>
      </c>
      <c r="E19" s="82" t="s">
        <v>230</v>
      </c>
      <c r="F19" s="91">
        <v>45516</v>
      </c>
    </row>
    <row r="20" spans="1:6" ht="51" x14ac:dyDescent="0.25">
      <c r="A20" s="88" t="s">
        <v>231</v>
      </c>
      <c r="B20" s="80" t="s">
        <v>232</v>
      </c>
      <c r="C20" s="80" t="s">
        <v>233</v>
      </c>
      <c r="D20" s="81">
        <v>7.6600000000000001E-3</v>
      </c>
      <c r="E20" s="80" t="s">
        <v>234</v>
      </c>
      <c r="F20" s="89">
        <v>45516</v>
      </c>
    </row>
    <row r="21" spans="1:6" ht="51" x14ac:dyDescent="0.25">
      <c r="A21" s="90" t="s">
        <v>235</v>
      </c>
      <c r="B21" s="82" t="s">
        <v>124</v>
      </c>
      <c r="C21" s="82" t="s">
        <v>236</v>
      </c>
      <c r="D21" s="83">
        <v>4.0410000000000001E-2</v>
      </c>
      <c r="E21" s="82" t="s">
        <v>237</v>
      </c>
      <c r="F21" s="91">
        <v>45516</v>
      </c>
    </row>
    <row r="22" spans="1:6" ht="51" x14ac:dyDescent="0.25">
      <c r="A22" s="88" t="s">
        <v>238</v>
      </c>
      <c r="B22" s="80" t="s">
        <v>121</v>
      </c>
      <c r="C22" s="80" t="s">
        <v>239</v>
      </c>
      <c r="D22" s="81">
        <v>6.3200000000000001E-3</v>
      </c>
      <c r="E22" s="80" t="s">
        <v>240</v>
      </c>
      <c r="F22" s="89">
        <v>45516</v>
      </c>
    </row>
    <row r="23" spans="1:6" ht="51" x14ac:dyDescent="0.25">
      <c r="A23" s="90" t="s">
        <v>241</v>
      </c>
      <c r="B23" s="82" t="s">
        <v>119</v>
      </c>
      <c r="C23" s="82" t="s">
        <v>242</v>
      </c>
      <c r="D23" s="83">
        <v>5.2380000000000003E-2</v>
      </c>
      <c r="E23" s="82" t="s">
        <v>243</v>
      </c>
      <c r="F23" s="91">
        <v>45516</v>
      </c>
    </row>
    <row r="24" spans="1:6" ht="51" x14ac:dyDescent="0.25">
      <c r="A24" s="88" t="s">
        <v>244</v>
      </c>
      <c r="B24" s="80" t="s">
        <v>245</v>
      </c>
      <c r="C24" s="80" t="s">
        <v>246</v>
      </c>
      <c r="D24" s="81">
        <v>2.7480000000000001E-2</v>
      </c>
      <c r="E24" s="80" t="s">
        <v>247</v>
      </c>
      <c r="F24" s="89">
        <v>45516</v>
      </c>
    </row>
    <row r="25" spans="1:6" ht="51" x14ac:dyDescent="0.25">
      <c r="A25" s="90" t="s">
        <v>248</v>
      </c>
      <c r="B25" s="82" t="s">
        <v>249</v>
      </c>
      <c r="C25" s="82" t="s">
        <v>25</v>
      </c>
      <c r="D25" s="83">
        <v>1</v>
      </c>
      <c r="E25" s="82" t="s">
        <v>221</v>
      </c>
      <c r="F25" s="91">
        <v>45516</v>
      </c>
    </row>
    <row r="26" spans="1:6" ht="51" x14ac:dyDescent="0.25">
      <c r="A26" s="88" t="s">
        <v>250</v>
      </c>
      <c r="B26" s="80" t="s">
        <v>113</v>
      </c>
      <c r="C26" s="80" t="s">
        <v>251</v>
      </c>
      <c r="D26" s="81">
        <v>1.2999999999999999E-4</v>
      </c>
      <c r="E26" s="80" t="s">
        <v>252</v>
      </c>
      <c r="F26" s="89">
        <v>45516</v>
      </c>
    </row>
    <row r="27" spans="1:6" ht="51" x14ac:dyDescent="0.25">
      <c r="A27" s="90" t="s">
        <v>253</v>
      </c>
      <c r="B27" s="82" t="s">
        <v>118</v>
      </c>
      <c r="C27" s="82" t="s">
        <v>254</v>
      </c>
      <c r="D27" s="83">
        <v>0.26795000000000002</v>
      </c>
      <c r="E27" s="82" t="s">
        <v>255</v>
      </c>
      <c r="F27" s="91">
        <v>45516</v>
      </c>
    </row>
    <row r="28" spans="1:6" ht="51" x14ac:dyDescent="0.25">
      <c r="A28" s="88" t="s">
        <v>256</v>
      </c>
      <c r="B28" s="80" t="s">
        <v>128</v>
      </c>
      <c r="C28" s="80" t="s">
        <v>25</v>
      </c>
      <c r="D28" s="81">
        <v>1</v>
      </c>
      <c r="E28" s="80" t="s">
        <v>221</v>
      </c>
      <c r="F28" s="89">
        <v>45516</v>
      </c>
    </row>
    <row r="29" spans="1:6" ht="51" x14ac:dyDescent="0.25">
      <c r="A29" s="90" t="s">
        <v>257</v>
      </c>
      <c r="B29" s="82" t="s">
        <v>258</v>
      </c>
      <c r="C29" s="82" t="s">
        <v>215</v>
      </c>
      <c r="D29" s="83">
        <v>0.55866000000000005</v>
      </c>
      <c r="E29" s="82" t="s">
        <v>216</v>
      </c>
      <c r="F29" s="91">
        <v>45516</v>
      </c>
    </row>
    <row r="30" spans="1:6" ht="51" x14ac:dyDescent="0.25">
      <c r="A30" s="88" t="s">
        <v>259</v>
      </c>
      <c r="B30" s="80" t="s">
        <v>260</v>
      </c>
      <c r="C30" s="80" t="s">
        <v>261</v>
      </c>
      <c r="D30" s="81">
        <v>3.4930000000000003E-2</v>
      </c>
      <c r="E30" s="80" t="s">
        <v>262</v>
      </c>
      <c r="F30" s="89">
        <v>45516</v>
      </c>
    </row>
    <row r="31" spans="1:6" ht="51" x14ac:dyDescent="0.25">
      <c r="A31" s="90" t="s">
        <v>263</v>
      </c>
      <c r="B31" s="82" t="s">
        <v>264</v>
      </c>
      <c r="C31" s="82" t="s">
        <v>265</v>
      </c>
      <c r="D31" s="83">
        <v>0.14746999999999999</v>
      </c>
      <c r="E31" s="82" t="s">
        <v>266</v>
      </c>
      <c r="F31" s="91">
        <v>45516</v>
      </c>
    </row>
    <row r="32" spans="1:6" ht="51" x14ac:dyDescent="0.25">
      <c r="A32" s="88" t="s">
        <v>267</v>
      </c>
      <c r="B32" s="80" t="s">
        <v>114</v>
      </c>
      <c r="C32" s="80" t="s">
        <v>25</v>
      </c>
      <c r="D32" s="81">
        <v>1</v>
      </c>
      <c r="E32" s="80" t="s">
        <v>221</v>
      </c>
      <c r="F32" s="89">
        <v>45516</v>
      </c>
    </row>
    <row r="33" spans="1:6" ht="51" x14ac:dyDescent="0.25">
      <c r="A33" s="90" t="s">
        <v>268</v>
      </c>
      <c r="B33" s="82" t="s">
        <v>122</v>
      </c>
      <c r="C33" s="82" t="s">
        <v>25</v>
      </c>
      <c r="D33" s="83">
        <v>1</v>
      </c>
      <c r="E33" s="82" t="s">
        <v>269</v>
      </c>
      <c r="F33" s="91">
        <v>45516</v>
      </c>
    </row>
    <row r="34" spans="1:6" ht="51.75" thickBot="1" x14ac:dyDescent="0.3">
      <c r="A34" s="92" t="s">
        <v>270</v>
      </c>
      <c r="B34" s="93" t="s">
        <v>271</v>
      </c>
      <c r="C34" s="93" t="s">
        <v>25</v>
      </c>
      <c r="D34" s="94">
        <v>1</v>
      </c>
      <c r="E34" s="93" t="s">
        <v>221</v>
      </c>
      <c r="F34" s="95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PTY Irresistible + Black Week</vt:lpstr>
      <vt:lpstr>CONVERSIONES</vt:lpstr>
    </vt:vector>
  </TitlesOfParts>
  <Company>Copa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 Gonzalez (CM)</dc:creator>
  <cp:lastModifiedBy>Gabriel Garcia De Paredes  (CM)</cp:lastModifiedBy>
  <dcterms:created xsi:type="dcterms:W3CDTF">2024-07-22T21:59:52Z</dcterms:created>
  <dcterms:modified xsi:type="dcterms:W3CDTF">2024-08-12T21:03:31Z</dcterms:modified>
</cp:coreProperties>
</file>